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en\Desktop\Unity\プロジェクト\PromotionMake_2023\Assets\Resources\FixData\"/>
    </mc:Choice>
  </mc:AlternateContent>
  <xr:revisionPtr revIDLastSave="0" documentId="13_ncr:1_{D1726D5C-D38D-4360-800B-322A5C99831E}" xr6:coauthVersionLast="47" xr6:coauthVersionMax="47" xr10:uidLastSave="{00000000-0000-0000-0000-000000000000}"/>
  <bookViews>
    <workbookView xWindow="-108" yWindow="-108" windowWidth="23256" windowHeight="12576" firstSheet="1" activeTab="2" xr2:uid="{9F2D5C0B-62F2-4C6E-9051-B7AF10DC8C00}"/>
  </bookViews>
  <sheets>
    <sheet name="データの入力規則" sheetId="13" r:id="rId1"/>
    <sheet name="セリフ" sheetId="1" r:id="rId2"/>
    <sheet name="消費アイテム" sheetId="2" r:id="rId3"/>
    <sheet name="武器" sheetId="3" r:id="rId4"/>
    <sheet name="装飾品" sheetId="5" r:id="rId5"/>
    <sheet name="魔法" sheetId="6" r:id="rId6"/>
    <sheet name="Chara" sheetId="12" r:id="rId7"/>
    <sheet name="Player_0" sheetId="7" r:id="rId8"/>
    <sheet name="Player_1" sheetId="14" r:id="rId9"/>
    <sheet name="Player_2" sheetId="15" r:id="rId10"/>
    <sheet name="Enemy" sheetId="10" r:id="rId11"/>
    <sheet name="Enemy_Test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0" l="1"/>
  <c r="A5" i="10"/>
  <c r="A6" i="10"/>
  <c r="A5" i="5"/>
  <c r="A3" i="5"/>
  <c r="A4" i="5"/>
  <c r="A6" i="5"/>
  <c r="A12" i="5"/>
  <c r="A11" i="5"/>
  <c r="A10" i="5"/>
  <c r="A9" i="5"/>
  <c r="A8" i="5"/>
  <c r="A7" i="5"/>
  <c r="A14" i="3"/>
  <c r="A13" i="3"/>
  <c r="A12" i="3"/>
  <c r="A11" i="3"/>
  <c r="A10" i="3"/>
  <c r="A9" i="3"/>
  <c r="A8" i="3"/>
  <c r="A7" i="3"/>
  <c r="A6" i="3"/>
  <c r="A5" i="3"/>
  <c r="A4" i="3"/>
  <c r="A3" i="3"/>
  <c r="A18" i="2"/>
  <c r="A17" i="2"/>
  <c r="A13" i="2"/>
  <c r="A14" i="2"/>
  <c r="A15" i="2"/>
  <c r="A8" i="2"/>
  <c r="A9" i="2"/>
  <c r="A10" i="2"/>
  <c r="A11" i="2"/>
  <c r="A12" i="2"/>
  <c r="A4" i="2"/>
  <c r="A3" i="10"/>
  <c r="A4" i="15"/>
  <c r="A5" i="15"/>
  <c r="A6" i="15"/>
  <c r="A7" i="15"/>
  <c r="A3" i="15"/>
  <c r="A4" i="14"/>
  <c r="A5" i="14"/>
  <c r="A6" i="14"/>
  <c r="A7" i="14"/>
  <c r="A3" i="14"/>
  <c r="A3" i="7"/>
  <c r="A4" i="7"/>
  <c r="A5" i="7"/>
  <c r="A6" i="7"/>
  <c r="A7" i="7"/>
  <c r="A3" i="1"/>
  <c r="A4" i="1" s="1"/>
  <c r="A5" i="1" s="1"/>
  <c r="A6" i="1" s="1"/>
  <c r="A7" i="1" s="1"/>
  <c r="A8" i="1" s="1"/>
  <c r="A6" i="2"/>
  <c r="A7" i="2"/>
  <c r="A16" i="2"/>
  <c r="A19" i="2"/>
  <c r="A20" i="2"/>
  <c r="A5" i="2"/>
  <c r="A3" i="2"/>
  <c r="A3" i="16"/>
  <c r="A4" i="16"/>
  <c r="A5" i="16"/>
  <c r="A6" i="16"/>
  <c r="C4" i="7"/>
  <c r="C5" i="7" s="1"/>
  <c r="C6" i="7" s="1"/>
  <c r="C7" i="7" s="1"/>
  <c r="B4" i="7"/>
  <c r="B5" i="7" s="1"/>
  <c r="B6" i="7" s="1"/>
  <c r="B7" i="7" s="1"/>
  <c r="C4" i="14"/>
  <c r="C5" i="14" s="1"/>
  <c r="C6" i="14" s="1"/>
  <c r="C7" i="14" s="1"/>
  <c r="B4" i="14"/>
  <c r="B5" i="14" s="1"/>
  <c r="B6" i="14" s="1"/>
  <c r="B7" i="14" s="1"/>
  <c r="F5" i="7"/>
  <c r="F6" i="7" s="1"/>
  <c r="F7" i="7" s="1"/>
  <c r="F4" i="7"/>
  <c r="E4" i="7"/>
  <c r="E5" i="7" s="1"/>
  <c r="E6" i="7" s="1"/>
  <c r="E7" i="7" s="1"/>
  <c r="D4" i="7"/>
  <c r="D5" i="7" s="1"/>
  <c r="D6" i="7" s="1"/>
  <c r="D7" i="7" s="1"/>
  <c r="D4" i="14"/>
  <c r="E5" i="14"/>
  <c r="E6" i="14" s="1"/>
  <c r="E7" i="14" s="1"/>
  <c r="D5" i="14"/>
  <c r="D6" i="14" s="1"/>
  <c r="D7" i="14" s="1"/>
  <c r="F4" i="14"/>
  <c r="F5" i="14" s="1"/>
  <c r="F6" i="14" s="1"/>
  <c r="F7" i="14" s="1"/>
  <c r="E4" i="14"/>
  <c r="E4" i="15"/>
  <c r="F4" i="15"/>
  <c r="F5" i="15" s="1"/>
  <c r="F6" i="15" s="1"/>
  <c r="F7" i="15" s="1"/>
  <c r="E5" i="15"/>
  <c r="E6" i="15" s="1"/>
  <c r="E7" i="15" s="1"/>
  <c r="D5" i="15"/>
  <c r="D6" i="15" s="1"/>
  <c r="D7" i="15" s="1"/>
  <c r="D4" i="15"/>
  <c r="C4" i="15"/>
  <c r="C5" i="15" s="1"/>
  <c r="C6" i="15" s="1"/>
  <c r="C7" i="15" s="1"/>
  <c r="B5" i="15"/>
  <c r="B6" i="15" s="1"/>
  <c r="B7" i="15" s="1"/>
  <c r="B4" i="15"/>
  <c r="E4" i="1" l="1"/>
  <c r="F7" i="1" l="1"/>
  <c r="F4" i="1"/>
</calcChain>
</file>

<file path=xl/sharedStrings.xml><?xml version="1.0" encoding="utf-8"?>
<sst xmlns="http://schemas.openxmlformats.org/spreadsheetml/2006/main" count="563" uniqueCount="269">
  <si>
    <t>ID</t>
    <phoneticPr fontId="1"/>
  </si>
  <si>
    <t>名称</t>
    <rPh sb="0" eb="2">
      <t>メイショウ</t>
    </rPh>
    <phoneticPr fontId="1"/>
  </si>
  <si>
    <t>属性</t>
    <rPh sb="0" eb="2">
      <t>ゾクセイ</t>
    </rPh>
    <phoneticPr fontId="1"/>
  </si>
  <si>
    <t>分類</t>
    <rPh sb="0" eb="2">
      <t>ブンルイ</t>
    </rPh>
    <phoneticPr fontId="1"/>
  </si>
  <si>
    <t>効果の式</t>
    <rPh sb="0" eb="2">
      <t>コウカ</t>
    </rPh>
    <rPh sb="3" eb="4">
      <t>シキ</t>
    </rPh>
    <phoneticPr fontId="1"/>
  </si>
  <si>
    <t>追加効果</t>
    <rPh sb="0" eb="4">
      <t>ツイカコウカ</t>
    </rPh>
    <phoneticPr fontId="1"/>
  </si>
  <si>
    <t>対象</t>
    <rPh sb="0" eb="2">
      <t>タイショウ</t>
    </rPh>
    <phoneticPr fontId="1"/>
  </si>
  <si>
    <t>消費MP</t>
    <rPh sb="0" eb="2">
      <t>ショウヒ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</si>
  <si>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</si>
  <si>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</si>
  <si>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風</t>
    <rPh sb="0" eb="1">
      <t>カゼ</t>
    </rPh>
    <phoneticPr fontId="1"/>
  </si>
  <si>
    <t>土</t>
    <rPh sb="0" eb="1">
      <t>ツチ</t>
    </rPh>
    <phoneticPr fontId="1"/>
  </si>
  <si>
    <t>攻撃</t>
    <rPh sb="0" eb="2">
      <t>コウゲキ</t>
    </rPh>
    <phoneticPr fontId="1"/>
  </si>
  <si>
    <t>補助</t>
    <rPh sb="0" eb="2">
      <t>ホジョ</t>
    </rPh>
    <phoneticPr fontId="1"/>
  </si>
  <si>
    <t>回復</t>
    <rPh sb="0" eb="2">
      <t>カイフク</t>
    </rPh>
    <phoneticPr fontId="1"/>
  </si>
  <si>
    <t>味方全体</t>
    <rPh sb="0" eb="4">
      <t>ミカタゼンタイ</t>
    </rPh>
    <phoneticPr fontId="1"/>
  </si>
  <si>
    <t>敵全体</t>
    <rPh sb="0" eb="3">
      <t>テキゼンタイ</t>
    </rPh>
    <phoneticPr fontId="1"/>
  </si>
  <si>
    <t>敵ランダム</t>
    <rPh sb="0" eb="1">
      <t>テキ</t>
    </rPh>
    <phoneticPr fontId="1"/>
  </si>
  <si>
    <t>説明</t>
    <rPh sb="0" eb="2">
      <t>セツメイ</t>
    </rPh>
    <phoneticPr fontId="1"/>
  </si>
  <si>
    <t>味方単体</t>
    <rPh sb="0" eb="4">
      <t>ミカタタンタイ</t>
    </rPh>
    <phoneticPr fontId="1"/>
  </si>
  <si>
    <t>敵単体</t>
    <rPh sb="0" eb="3">
      <t>テキタンタイ</t>
    </rPh>
    <phoneticPr fontId="1"/>
  </si>
  <si>
    <t>HP</t>
    <phoneticPr fontId="1"/>
  </si>
  <si>
    <t>MP</t>
    <phoneticPr fontId="1"/>
  </si>
  <si>
    <t>敏捷</t>
    <rPh sb="0" eb="2">
      <t>ビンショウ</t>
    </rPh>
    <phoneticPr fontId="1"/>
  </si>
  <si>
    <t>EXP</t>
    <phoneticPr fontId="1"/>
  </si>
  <si>
    <t>G</t>
    <phoneticPr fontId="1"/>
  </si>
  <si>
    <t>ドロップアイテム1</t>
    <phoneticPr fontId="1"/>
  </si>
  <si>
    <t>確率</t>
    <rPh sb="0" eb="2">
      <t>カクリツ</t>
    </rPh>
    <phoneticPr fontId="1"/>
  </si>
  <si>
    <t>ドロップアイテム2</t>
    <phoneticPr fontId="1"/>
  </si>
  <si>
    <t>確率2</t>
    <rPh sb="0" eb="3">
      <t>カクリツ2</t>
    </rPh>
    <phoneticPr fontId="1"/>
  </si>
  <si>
    <t>名前</t>
    <rPh sb="0" eb="2">
      <t>ナマエ</t>
    </rPh>
    <phoneticPr fontId="1"/>
  </si>
  <si>
    <t>Lv</t>
    <phoneticPr fontId="1"/>
  </si>
  <si>
    <t>火属性耐性</t>
    <rPh sb="0" eb="1">
      <t>ヒ</t>
    </rPh>
    <rPh sb="1" eb="3">
      <t>ゾクセイ</t>
    </rPh>
    <rPh sb="3" eb="5">
      <t>タイセイ</t>
    </rPh>
    <phoneticPr fontId="1"/>
  </si>
  <si>
    <t>水属性耐性</t>
    <rPh sb="0" eb="1">
      <t>ミズ</t>
    </rPh>
    <rPh sb="1" eb="3">
      <t>ゾクセイ</t>
    </rPh>
    <rPh sb="3" eb="5">
      <t>タイセイ</t>
    </rPh>
    <phoneticPr fontId="1"/>
  </si>
  <si>
    <t>風属性耐性</t>
    <rPh sb="0" eb="3">
      <t>カゼゾクセイ</t>
    </rPh>
    <rPh sb="3" eb="5">
      <t>タイセイ</t>
    </rPh>
    <phoneticPr fontId="1"/>
  </si>
  <si>
    <t>土属性耐性</t>
    <rPh sb="0" eb="3">
      <t>ツチゾクセイ</t>
    </rPh>
    <rPh sb="3" eb="5">
      <t>タイセイ</t>
    </rPh>
    <phoneticPr fontId="1"/>
  </si>
  <si>
    <t>物理</t>
    <rPh sb="0" eb="2">
      <t>ブツリ</t>
    </rPh>
    <phoneticPr fontId="1"/>
  </si>
  <si>
    <t>魔力</t>
    <rPh sb="0" eb="2">
      <t>マリョク</t>
    </rPh>
    <phoneticPr fontId="1"/>
  </si>
  <si>
    <t>無</t>
    <rPh sb="0" eb="1">
      <t>ム</t>
    </rPh>
    <phoneticPr fontId="1"/>
  </si>
  <si>
    <t>命中率</t>
    <rPh sb="0" eb="3">
      <t>メイチュウリツ</t>
    </rPh>
    <phoneticPr fontId="1"/>
  </si>
  <si>
    <t>回避率</t>
    <rPh sb="0" eb="3">
      <t>カイヒリツ</t>
    </rPh>
    <phoneticPr fontId="1"/>
  </si>
  <si>
    <t>話者</t>
    <rPh sb="0" eb="2">
      <t>ワシャ</t>
    </rPh>
    <phoneticPr fontId="1"/>
  </si>
  <si>
    <t>セリフ</t>
    <phoneticPr fontId="1"/>
  </si>
  <si>
    <t>次のセリフ</t>
    <rPh sb="0" eb="1">
      <t>ツギ</t>
    </rPh>
    <phoneticPr fontId="1"/>
  </si>
  <si>
    <t>次のセリフ2</t>
    <rPh sb="0" eb="1">
      <t>ツギ2</t>
    </rPh>
    <phoneticPr fontId="1"/>
  </si>
  <si>
    <t>村人</t>
    <rPh sb="0" eb="2">
      <t>ムラビト</t>
    </rPh>
    <phoneticPr fontId="1"/>
  </si>
  <si>
    <t>通常</t>
    <rPh sb="0" eb="2">
      <t>ツウジョウ</t>
    </rPh>
    <phoneticPr fontId="1"/>
  </si>
  <si>
    <t>選択肢</t>
    <rPh sb="0" eb="3">
      <t>センタクシ</t>
    </rPh>
    <phoneticPr fontId="1"/>
  </si>
  <si>
    <t>店</t>
    <rPh sb="0" eb="1">
      <t>ミセ</t>
    </rPh>
    <phoneticPr fontId="1"/>
  </si>
  <si>
    <t>兵士</t>
    <rPh sb="0" eb="2">
      <t>ヘイシ</t>
    </rPh>
    <phoneticPr fontId="1"/>
  </si>
  <si>
    <t>鍛冶屋</t>
    <rPh sb="0" eb="3">
      <t>カジヤ</t>
    </rPh>
    <phoneticPr fontId="1"/>
  </si>
  <si>
    <t>こんにちは！\nここは霧と風の街『ミストゲイル』だよ！</t>
    <rPh sb="11" eb="12">
      <t>キリ</t>
    </rPh>
    <rPh sb="13" eb="14">
      <t>カゼ</t>
    </rPh>
    <rPh sb="15" eb="16">
      <t>マチ</t>
    </rPh>
    <phoneticPr fontId="1"/>
  </si>
  <si>
    <t>用がないなら立ち去れ！</t>
    <rPh sb="0" eb="1">
      <t>ヨウ</t>
    </rPh>
    <rPh sb="6" eb="7">
      <t>タ</t>
    </rPh>
    <rPh sb="8" eb="9">
      <t>サ</t>
    </rPh>
    <phoneticPr fontId="1"/>
  </si>
  <si>
    <t>いらっしゃい！\n何が欲しいんだい？</t>
    <rPh sb="9" eb="10">
      <t>ナニ</t>
    </rPh>
    <rPh sb="11" eb="12">
      <t>ホ</t>
    </rPh>
    <phoneticPr fontId="1"/>
  </si>
  <si>
    <t>ここに何の用だ？</t>
    <rPh sb="3" eb="4">
      <t>ナン</t>
    </rPh>
    <rPh sb="5" eb="6">
      <t>ヨウ</t>
    </rPh>
    <phoneticPr fontId="1"/>
  </si>
  <si>
    <t>id</t>
    <phoneticPr fontId="1"/>
  </si>
  <si>
    <t>name</t>
  </si>
  <si>
    <t>line</t>
  </si>
  <si>
    <t>group</t>
  </si>
  <si>
    <t>idNext_True</t>
  </si>
  <si>
    <t>idNext_False</t>
  </si>
  <si>
    <t>そうか。\nわかった、通れ。</t>
    <rPh sb="11" eb="12">
      <t>トオ</t>
    </rPh>
    <phoneticPr fontId="1"/>
  </si>
  <si>
    <t>また来なよ！</t>
    <rPh sb="2" eb="3">
      <t>キ</t>
    </rPh>
    <phoneticPr fontId="1"/>
  </si>
  <si>
    <t>精神</t>
    <rPh sb="0" eb="2">
      <t>セイシン</t>
    </rPh>
    <phoneticPr fontId="1"/>
  </si>
  <si>
    <t>_id</t>
    <phoneticPr fontId="1"/>
  </si>
  <si>
    <t>_name</t>
    <phoneticPr fontId="1"/>
  </si>
  <si>
    <t>_HP</t>
    <phoneticPr fontId="1"/>
  </si>
  <si>
    <t>_MP</t>
    <phoneticPr fontId="1"/>
  </si>
  <si>
    <t>_MAG</t>
    <phoneticPr fontId="1"/>
  </si>
  <si>
    <t>_MND</t>
    <phoneticPr fontId="1"/>
  </si>
  <si>
    <t>_AGI</t>
    <phoneticPr fontId="1"/>
  </si>
  <si>
    <t>_dropEXP</t>
    <phoneticPr fontId="1"/>
  </si>
  <si>
    <t>_dropG</t>
    <phoneticPr fontId="1"/>
  </si>
  <si>
    <t>_level</t>
    <phoneticPr fontId="1"/>
  </si>
  <si>
    <t>_EXP</t>
    <phoneticPr fontId="1"/>
  </si>
  <si>
    <t>_id</t>
  </si>
  <si>
    <t>効果</t>
    <rPh sb="0" eb="2">
      <t>コウカ</t>
    </rPh>
    <phoneticPr fontId="1"/>
  </si>
  <si>
    <t>金額</t>
    <rPh sb="0" eb="2">
      <t>キンガク</t>
    </rPh>
    <phoneticPr fontId="1"/>
  </si>
  <si>
    <t>_name</t>
  </si>
  <si>
    <t>_describe</t>
  </si>
  <si>
    <t>_group</t>
  </si>
  <si>
    <t>_effect</t>
  </si>
  <si>
    <t>_money</t>
  </si>
  <si>
    <t>精神安定剤</t>
    <rPh sb="0" eb="5">
      <t>セイシンアンテイザイ</t>
    </rPh>
    <phoneticPr fontId="1"/>
  </si>
  <si>
    <t>魔力を上昇させる</t>
    <rPh sb="0" eb="2">
      <t>マリョク</t>
    </rPh>
    <rPh sb="3" eb="5">
      <t>ジョウショウ</t>
    </rPh>
    <phoneticPr fontId="1"/>
  </si>
  <si>
    <t>精神を上昇させる</t>
    <rPh sb="0" eb="2">
      <t>セイシン</t>
    </rPh>
    <rPh sb="3" eb="5">
      <t>ジョウショウ</t>
    </rPh>
    <phoneticPr fontId="1"/>
  </si>
  <si>
    <t>_describe</t>
    <phoneticPr fontId="1"/>
  </si>
  <si>
    <t>_addEffect</t>
    <phoneticPr fontId="1"/>
  </si>
  <si>
    <t>追加効果の確率</t>
    <rPh sb="0" eb="4">
      <t>ツイカコウカ</t>
    </rPh>
    <rPh sb="5" eb="7">
      <t>カクリツ</t>
    </rPh>
    <phoneticPr fontId="1"/>
  </si>
  <si>
    <t>消費SP</t>
    <rPh sb="0" eb="2">
      <t>ショウヒ</t>
    </rPh>
    <phoneticPr fontId="1"/>
  </si>
  <si>
    <t>ファイアブラスト</t>
  </si>
  <si>
    <t>パイロドライブ</t>
  </si>
  <si>
    <t>ソードフィッシュ</t>
  </si>
  <si>
    <t>ディープミィル</t>
  </si>
  <si>
    <t>プリフィケート</t>
  </si>
  <si>
    <t>雪花のベルスーズ</t>
  </si>
  <si>
    <t>夜風のセレナーデ</t>
  </si>
  <si>
    <t>風巻くポルカ</t>
  </si>
  <si>
    <t>スライム</t>
  </si>
  <si>
    <t>コボルト</t>
  </si>
  <si>
    <t>ゴブリン</t>
  </si>
  <si>
    <t>ゴブリンリーダー</t>
  </si>
  <si>
    <t>あああ</t>
  </si>
  <si>
    <t>火</t>
  </si>
  <si>
    <t>攻撃</t>
  </si>
  <si>
    <t>魔力*5</t>
  </si>
  <si>
    <t>火術弱化</t>
  </si>
  <si>
    <t>敵単体</t>
  </si>
  <si>
    <t>いいい</t>
  </si>
  <si>
    <t>魔力*3</t>
  </si>
  <si>
    <t>無し</t>
  </si>
  <si>
    <t>敵全体</t>
  </si>
  <si>
    <t>ううう</t>
  </si>
  <si>
    <t>魔力*6</t>
  </si>
  <si>
    <t>敵ランダム</t>
  </si>
  <si>
    <t>えええ</t>
  </si>
  <si>
    <t>水</t>
  </si>
  <si>
    <t>魔力*4</t>
  </si>
  <si>
    <t>水術弱化</t>
  </si>
  <si>
    <t>おおお</t>
  </si>
  <si>
    <t>補助</t>
  </si>
  <si>
    <t>味方全体</t>
  </si>
  <si>
    <t>かかか</t>
  </si>
  <si>
    <t>回復</t>
  </si>
  <si>
    <t>状態異常解除</t>
  </si>
  <si>
    <t>味方単体</t>
  </si>
  <si>
    <t>ききき</t>
  </si>
  <si>
    <t>風</t>
  </si>
  <si>
    <t>魔力*2</t>
  </si>
  <si>
    <t>魔力低下</t>
  </si>
  <si>
    <t>けけけ</t>
  </si>
  <si>
    <t>龍脈・命光</t>
  </si>
  <si>
    <t>こここ</t>
  </si>
  <si>
    <t>土</t>
  </si>
  <si>
    <t>闇興・影祭</t>
  </si>
  <si>
    <t>さささ</t>
  </si>
  <si>
    <t>精神*2</t>
  </si>
  <si>
    <t>地霊・神楽</t>
  </si>
  <si>
    <t>ししし</t>
  </si>
  <si>
    <t>蘇生</t>
  </si>
  <si>
    <t>黄金林檎</t>
    <rPh sb="0" eb="2">
      <t>オウゴン</t>
    </rPh>
    <rPh sb="2" eb="4">
      <t>リンゴ</t>
    </rPh>
    <phoneticPr fontId="1"/>
  </si>
  <si>
    <t>対象HP*0.5</t>
    <rPh sb="0" eb="2">
      <t>タイショウ</t>
    </rPh>
    <phoneticPr fontId="1"/>
  </si>
  <si>
    <t>強化</t>
    <rPh sb="0" eb="2">
      <t>キョウカ</t>
    </rPh>
    <phoneticPr fontId="1"/>
  </si>
  <si>
    <t>強化</t>
    <rPh sb="0" eb="2">
      <t>キョウカ</t>
    </rPh>
    <phoneticPr fontId="1"/>
  </si>
  <si>
    <t>追加効果</t>
    <rPh sb="0" eb="4">
      <t>ツイカコウカ</t>
    </rPh>
    <phoneticPr fontId="1"/>
  </si>
  <si>
    <t>対象</t>
    <rPh sb="0" eb="2">
      <t>タイショウ</t>
    </rPh>
    <phoneticPr fontId="1"/>
  </si>
  <si>
    <t>_target</t>
    <phoneticPr fontId="1"/>
  </si>
  <si>
    <t>_addEffect</t>
    <phoneticPr fontId="1"/>
  </si>
  <si>
    <t>無し</t>
    <rPh sb="0" eb="1">
      <t>ナ</t>
    </rPh>
    <phoneticPr fontId="1"/>
  </si>
  <si>
    <t>蘇生</t>
    <rPh sb="0" eb="2">
      <t>ソセイ</t>
    </rPh>
    <phoneticPr fontId="1"/>
  </si>
  <si>
    <t>魔力</t>
    <rPh sb="0" eb="2">
      <t>マリョク</t>
    </rPh>
    <phoneticPr fontId="1"/>
  </si>
  <si>
    <t>精神</t>
    <rPh sb="0" eb="2">
      <t>セイシン</t>
    </rPh>
    <phoneticPr fontId="1"/>
  </si>
  <si>
    <t>状態異常解除/能力低下解除</t>
    <rPh sb="7" eb="9">
      <t>ノウリョク</t>
    </rPh>
    <rPh sb="9" eb="11">
      <t>テイカ</t>
    </rPh>
    <rPh sb="11" eb="13">
      <t>カイジョ</t>
    </rPh>
    <phoneticPr fontId="1"/>
  </si>
  <si>
    <t>能力低下解除</t>
  </si>
  <si>
    <t>エリクサー</t>
    <phoneticPr fontId="1"/>
  </si>
  <si>
    <t>使うと完全回復</t>
    <rPh sb="0" eb="1">
      <t>ツカ</t>
    </rPh>
    <rPh sb="3" eb="7">
      <t>カンゼンカイフク</t>
    </rPh>
    <phoneticPr fontId="1"/>
  </si>
  <si>
    <t>状態異常解除/能力低下解除/蘇生</t>
    <rPh sb="7" eb="9">
      <t>ノウリョク</t>
    </rPh>
    <rPh sb="9" eb="11">
      <t>テイカ</t>
    </rPh>
    <rPh sb="11" eb="13">
      <t>カイジョ</t>
    </rPh>
    <rPh sb="14" eb="16">
      <t>ソセイ</t>
    </rPh>
    <phoneticPr fontId="1"/>
  </si>
  <si>
    <t>使用タイミング</t>
    <rPh sb="0" eb="2">
      <t>シヨウ</t>
    </rPh>
    <phoneticPr fontId="1"/>
  </si>
  <si>
    <t>所持制限</t>
    <rPh sb="0" eb="4">
      <t>ショジセイゲン</t>
    </rPh>
    <phoneticPr fontId="1"/>
  </si>
  <si>
    <t>_timing</t>
    <phoneticPr fontId="1"/>
  </si>
  <si>
    <t>_max</t>
    <phoneticPr fontId="1"/>
  </si>
  <si>
    <t>_element</t>
    <phoneticPr fontId="1"/>
  </si>
  <si>
    <t>ジャックオーランタン</t>
    <phoneticPr fontId="1"/>
  </si>
  <si>
    <t>ルビースタッフ</t>
    <phoneticPr fontId="1"/>
  </si>
  <si>
    <t>マグマの杖</t>
    <rPh sb="4" eb="5">
      <t>ツエ</t>
    </rPh>
    <phoneticPr fontId="1"/>
  </si>
  <si>
    <t>黄玉の盾</t>
    <rPh sb="0" eb="2">
      <t>オウギョク</t>
    </rPh>
    <rPh sb="3" eb="4">
      <t>タテ</t>
    </rPh>
    <phoneticPr fontId="1"/>
  </si>
  <si>
    <t>ガイアの槌</t>
    <rPh sb="4" eb="5">
      <t>ツチ</t>
    </rPh>
    <phoneticPr fontId="1"/>
  </si>
  <si>
    <t>ベヒーモス</t>
    <phoneticPr fontId="1"/>
  </si>
  <si>
    <t>翡翠のオカリナ</t>
    <rPh sb="0" eb="2">
      <t>ヒスイ</t>
    </rPh>
    <phoneticPr fontId="1"/>
  </si>
  <si>
    <t>ハルピュイア</t>
    <phoneticPr fontId="1"/>
  </si>
  <si>
    <t>武器</t>
    <rPh sb="0" eb="2">
      <t>ブキ</t>
    </rPh>
    <phoneticPr fontId="1"/>
  </si>
  <si>
    <t>リヴァイアサン</t>
    <phoneticPr fontId="1"/>
  </si>
  <si>
    <t>蒼穹の竪琴</t>
    <rPh sb="0" eb="2">
      <t>ソウキュウ</t>
    </rPh>
    <rPh sb="3" eb="5">
      <t>タテゴト</t>
    </rPh>
    <phoneticPr fontId="1"/>
  </si>
  <si>
    <t>泡沫の杖</t>
    <rPh sb="0" eb="2">
      <t>ウタカタ</t>
    </rPh>
    <rPh sb="3" eb="4">
      <t>ツエ</t>
    </rPh>
    <phoneticPr fontId="1"/>
  </si>
  <si>
    <t>海鳴りの槍</t>
    <rPh sb="0" eb="2">
      <t>ウミナ</t>
    </rPh>
    <rPh sb="4" eb="5">
      <t>ヤリ</t>
    </rPh>
    <phoneticPr fontId="1"/>
  </si>
  <si>
    <t>魔道具</t>
    <rPh sb="0" eb="3">
      <t>マドウグ</t>
    </rPh>
    <phoneticPr fontId="1"/>
  </si>
  <si>
    <t>_status</t>
    <phoneticPr fontId="1"/>
  </si>
  <si>
    <t>能力</t>
    <rPh sb="0" eb="2">
      <t>ノウリョク</t>
    </rPh>
    <phoneticPr fontId="1"/>
  </si>
  <si>
    <t>HP</t>
    <phoneticPr fontId="1"/>
  </si>
  <si>
    <t>MP</t>
    <phoneticPr fontId="1"/>
  </si>
  <si>
    <t>MAG</t>
    <phoneticPr fontId="1"/>
  </si>
  <si>
    <t>MND</t>
    <phoneticPr fontId="1"/>
  </si>
  <si>
    <t>AGI</t>
    <phoneticPr fontId="1"/>
  </si>
  <si>
    <t>DEX</t>
    <phoneticPr fontId="1"/>
  </si>
  <si>
    <t>CRI</t>
    <phoneticPr fontId="1"/>
  </si>
  <si>
    <t>カーリア</t>
  </si>
  <si>
    <t>メルラ</t>
  </si>
  <si>
    <t>アメリ</t>
  </si>
  <si>
    <t>初級命薬</t>
  </si>
  <si>
    <t>即効性のある命薬。かすり傷ならすぐ治る。</t>
  </si>
  <si>
    <t>中級命薬</t>
  </si>
  <si>
    <t>熟練者によって調合された命薬。骨折も治せる。</t>
  </si>
  <si>
    <t>上級命薬</t>
  </si>
  <si>
    <t>希少な素材から調合された命薬。生きていれば治せる。</t>
  </si>
  <si>
    <t>低級香炉</t>
  </si>
  <si>
    <t>命薬の素材が使われたお香。周囲にいると元気になる。</t>
  </si>
  <si>
    <t>高級香炉</t>
  </si>
  <si>
    <t>初級霊薬</t>
  </si>
  <si>
    <t>魔力回復</t>
  </si>
  <si>
    <t>中級霊薬</t>
  </si>
  <si>
    <t>上級霊薬</t>
  </si>
  <si>
    <t>低級蝋燭</t>
  </si>
  <si>
    <t>霊薬を練りこんだ蝋燭。周囲の人の魔力を回復させる。</t>
  </si>
  <si>
    <t>高級蝋燭</t>
  </si>
  <si>
    <t>高価な素材を使った蝋燭。魔力を即座に回復させる。</t>
  </si>
  <si>
    <t>浄化の聖水</t>
  </si>
  <si>
    <t>状態異常回復</t>
  </si>
  <si>
    <t>整体の聖水</t>
  </si>
  <si>
    <t>弱体状態回復</t>
  </si>
  <si>
    <t>解呪の聖薬</t>
  </si>
  <si>
    <t>神の加護を受けた薬。体調が万全になる。</t>
  </si>
  <si>
    <t>黄金の神酒</t>
  </si>
  <si>
    <t>特殊な素材で作られた神酒。</t>
  </si>
  <si>
    <t>神の火酒</t>
  </si>
  <si>
    <t>希釈前提で作られた神酒。人が飲みすぎると気絶する。</t>
  </si>
  <si>
    <t>HIT</t>
    <phoneticPr fontId="1"/>
  </si>
  <si>
    <t>適性</t>
    <rPh sb="0" eb="2">
      <t>テキセイ</t>
    </rPh>
    <phoneticPr fontId="1"/>
  </si>
  <si>
    <t>気合のたすき</t>
    <rPh sb="0" eb="2">
      <t>キアイ</t>
    </rPh>
    <phoneticPr fontId="1"/>
  </si>
  <si>
    <t>ルビーの指輪</t>
    <rPh sb="4" eb="6">
      <t>ユビワ</t>
    </rPh>
    <phoneticPr fontId="1"/>
  </si>
  <si>
    <t>サファイアの指輪</t>
    <rPh sb="6" eb="8">
      <t>ユビワ</t>
    </rPh>
    <phoneticPr fontId="1"/>
  </si>
  <si>
    <t>エメラルドの指輪</t>
    <rPh sb="6" eb="8">
      <t>ユビワ</t>
    </rPh>
    <phoneticPr fontId="1"/>
  </si>
  <si>
    <t>トパーズの指輪</t>
    <rPh sb="5" eb="7">
      <t>ユビワ</t>
    </rPh>
    <phoneticPr fontId="1"/>
  </si>
  <si>
    <t>魔法の水晶</t>
    <rPh sb="0" eb="2">
      <t>マホウ</t>
    </rPh>
    <rPh sb="3" eb="5">
      <t>スイショウ</t>
    </rPh>
    <phoneticPr fontId="1"/>
  </si>
  <si>
    <t>奥義書</t>
    <rPh sb="0" eb="3">
      <t>オウギショ</t>
    </rPh>
    <phoneticPr fontId="1"/>
  </si>
  <si>
    <t>革の靴</t>
    <rPh sb="0" eb="1">
      <t>カワ</t>
    </rPh>
    <rPh sb="2" eb="3">
      <t>クツ</t>
    </rPh>
    <phoneticPr fontId="1"/>
  </si>
  <si>
    <t>疾風の指輪</t>
    <rPh sb="0" eb="2">
      <t>シップウ</t>
    </rPh>
    <rPh sb="3" eb="5">
      <t>ユビワ</t>
    </rPh>
    <phoneticPr fontId="1"/>
  </si>
  <si>
    <t>ゴーグル</t>
    <phoneticPr fontId="1"/>
  </si>
  <si>
    <t>タイミング</t>
    <phoneticPr fontId="1"/>
  </si>
  <si>
    <t>常時</t>
    <rPh sb="0" eb="2">
      <t>ジョウジ</t>
    </rPh>
    <phoneticPr fontId="1"/>
  </si>
  <si>
    <t>戦闘</t>
    <rPh sb="0" eb="2">
      <t>セントウ</t>
    </rPh>
    <phoneticPr fontId="1"/>
  </si>
  <si>
    <t>移動</t>
    <rPh sb="0" eb="2">
      <t>イドウ</t>
    </rPh>
    <phoneticPr fontId="1"/>
  </si>
  <si>
    <t>対象HP*1</t>
    <rPh sb="0" eb="2">
      <t>タイショウ</t>
    </rPh>
    <phoneticPr fontId="1"/>
  </si>
  <si>
    <t>対象HP*0.8</t>
    <rPh sb="0" eb="2">
      <t>タイショウ</t>
    </rPh>
    <phoneticPr fontId="1"/>
  </si>
  <si>
    <t>敵の耐性(%)</t>
    <rPh sb="0" eb="1">
      <t>テキ</t>
    </rPh>
    <rPh sb="2" eb="4">
      <t>タイセイ</t>
    </rPh>
    <phoneticPr fontId="1"/>
  </si>
  <si>
    <t>_MAG</t>
    <phoneticPr fontId="1"/>
  </si>
  <si>
    <t>_MND</t>
    <phoneticPr fontId="1"/>
  </si>
  <si>
    <t>_AGI</t>
    <phoneticPr fontId="1"/>
  </si>
  <si>
    <t>_HIT</t>
    <phoneticPr fontId="1"/>
  </si>
  <si>
    <t>_DEX</t>
    <phoneticPr fontId="1"/>
  </si>
  <si>
    <t>_element</t>
    <phoneticPr fontId="1"/>
  </si>
  <si>
    <t>_resistanceFire</t>
    <phoneticPr fontId="1"/>
  </si>
  <si>
    <t>_resistanceWater</t>
    <phoneticPr fontId="1"/>
  </si>
  <si>
    <t>_resistanceWind</t>
    <phoneticPr fontId="1"/>
  </si>
  <si>
    <t>_resistanceEarth</t>
    <phoneticPr fontId="1"/>
  </si>
  <si>
    <t>_dropG</t>
    <phoneticPr fontId="1"/>
  </si>
  <si>
    <t>_dropEXP</t>
    <phoneticPr fontId="1"/>
  </si>
  <si>
    <t>_dropItem1</t>
    <phoneticPr fontId="1"/>
  </si>
  <si>
    <t>_dropItem2</t>
  </si>
  <si>
    <t>_dropChance1</t>
    <phoneticPr fontId="1"/>
  </si>
  <si>
    <t>_dropChance2</t>
    <phoneticPr fontId="1"/>
  </si>
  <si>
    <t>フレイムゴブリン</t>
    <phoneticPr fontId="1"/>
  </si>
  <si>
    <t>あああ</t>
    <phoneticPr fontId="1"/>
  </si>
  <si>
    <t>いいい</t>
    <phoneticPr fontId="1"/>
  </si>
  <si>
    <t>ううう</t>
    <phoneticPr fontId="1"/>
  </si>
  <si>
    <t>えええ</t>
    <phoneticPr fontId="1"/>
  </si>
  <si>
    <t>_useMP</t>
  </si>
  <si>
    <t>_useSP</t>
  </si>
  <si>
    <t>_element</t>
  </si>
  <si>
    <t>_addEffect</t>
  </si>
  <si>
    <t>_percent</t>
  </si>
  <si>
    <t>_hit</t>
  </si>
  <si>
    <t>_target</t>
  </si>
  <si>
    <t>インセディアル</t>
  </si>
  <si>
    <t>4連撃/威力減衰</t>
  </si>
  <si>
    <t>魔力上昇</t>
  </si>
  <si>
    <t>2連撃/風術弱化</t>
  </si>
  <si>
    <t>精神*3+対象HP*0.5</t>
  </si>
  <si>
    <t>敏捷上昇/回避上昇</t>
    <phoneticPr fontId="1"/>
  </si>
  <si>
    <t>回避上昇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</si>
</sst>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1" applyNumberFormat="1" applyFont="1">
      <alignment vertical="center"/>
    </xf>
  </cellXfs>
  <cellStyles count="2">
    <cellStyle name="桁区切り" xfId="1" builtinId="6"/>
    <cellStyle name="標準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0048080-49E1-4DF9-9288-192880878D41}" name="テーブル10" displayName="テーブル10" ref="A1:A4" totalsRowShown="0">
  <autoFilter ref="A1:A4" xr:uid="{70048080-49E1-4DF9-9288-192880878D41}">
    <filterColumn colId="0" hiddenButton="1"/>
  </autoFilter>
  <tableColumns count="1">
    <tableColumn id="1" xr3:uid="{E31C48A9-FB6B-4A7B-9339-EF11FCAB440D}" name="分類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2114622-4D93-4C2F-8594-1BFEB028C0EA}" name="テーブル131518" displayName="テーブル131518" ref="A1:I12" totalsRowShown="0">
  <autoFilter ref="A1:I12" xr:uid="{72114622-4D93-4C2F-8594-1BFEB028C0EA}"/>
  <tableColumns count="9">
    <tableColumn id="1" xr3:uid="{E35F3C4D-CC2F-44C7-B953-E57BBF4ECF77}" name="ID"/>
    <tableColumn id="2" xr3:uid="{C6B69D0B-B3A2-43B2-AD5C-EBE98A7EDA57}" name="名称"/>
    <tableColumn id="3" xr3:uid="{F8DF6DEB-34C2-4E00-873D-BA826928E0FA}" name="説明"/>
    <tableColumn id="4" xr3:uid="{326603C5-C6AC-40B6-971B-3CF35C09D28C}" name="属性"/>
    <tableColumn id="11" xr3:uid="{6F345D6C-1E78-4298-944C-AEEFB3C6F31D}" name="能力"/>
    <tableColumn id="5" xr3:uid="{FB7E08CF-9465-45D4-9D0B-2AC4B6FCBF0C}" name="効果"/>
    <tableColumn id="7" xr3:uid="{D01EF9AD-A892-419B-BDFF-2844733F007A}" name="追加効果"/>
    <tableColumn id="10" xr3:uid="{BAF08648-DAEE-44B5-8758-09AB087CDB89}" name="所持制限"/>
    <tableColumn id="6" xr3:uid="{DFDFE8CE-D5CC-4142-B93D-0D46D209907F}" name="金額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179FBD-1372-41AA-ACAF-3BD609831FED}" name="テーブル1" displayName="テーブル1" ref="A1:L14">
  <autoFilter ref="A1:L14" xr:uid="{BB179FBD-1372-41AA-ACAF-3BD609831FED}"/>
  <tableColumns count="12">
    <tableColumn id="1" xr3:uid="{E3912B16-EA00-4AE9-9E10-A2FAA6D44492}" name="ID" totalsRowLabel="集計" dataDxfId="1"/>
    <tableColumn id="2" xr3:uid="{F27E2500-1868-4F4F-94A0-92A68CAF5A37}" name="名称"/>
    <tableColumn id="9" xr3:uid="{BF41B56E-B1A6-4070-B0E8-5520CEB93DE0}" name="説明"/>
    <tableColumn id="3" xr3:uid="{3FA816D9-CD2E-4C73-B1C8-B1026A8EE1BE}" name="消費MP"/>
    <tableColumn id="12" xr3:uid="{D0A83D34-15B9-4200-82A9-BD1A110E8836}" name="消費SP"/>
    <tableColumn id="4" xr3:uid="{B394FFBA-FCA1-4A8E-959A-E2EA2DF541F0}" name="属性"/>
    <tableColumn id="5" xr3:uid="{A80B64A0-250B-4B04-86F2-898210437457}" name="分類"/>
    <tableColumn id="6" xr3:uid="{A58DA68C-EFEE-4014-B0A3-4FE94AE52A05}" name="効果の式"/>
    <tableColumn id="7" xr3:uid="{E48E56AD-37F2-42D0-A729-6052B5DF3A3B}" name="追加効果"/>
    <tableColumn id="11" xr3:uid="{A7264880-7B4D-489B-9AE6-47F1A74F1BA0}" name="追加効果の確率"/>
    <tableColumn id="10" xr3:uid="{404F4BB9-3E5D-441D-BBF4-A10810B40D92}" name="命中率"/>
    <tableColumn id="8" xr3:uid="{B5FA4B1C-04C6-46A4-B249-600FE241D91E}" name="対象" totalsRowFunction="count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4E15AB4-C77A-4B74-9D20-8565F10F3EA2}" name="テーブル6" displayName="テーブル6" ref="A1:B5" totalsRowShown="0">
  <autoFilter ref="A1:B5" xr:uid="{B4E15AB4-C77A-4B74-9D20-8565F10F3EA2}">
    <filterColumn colId="0" hiddenButton="1"/>
    <filterColumn colId="1" hiddenButton="1"/>
  </autoFilter>
  <tableColumns count="2">
    <tableColumn id="1" xr3:uid="{37DA5666-520B-4342-A9E2-FE521951CF81}" name="ID"/>
    <tableColumn id="2" xr3:uid="{211DFBD9-D908-4DBE-999B-61D1E06B9929}" name="名前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EC3353E-3287-403B-9130-B845069E80BF}" name="テーブル7" displayName="テーブル7" ref="A1:G7" totalsRowShown="0">
  <autoFilter ref="A1:G7" xr:uid="{0EC3353E-3287-403B-9130-B845069E80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0A1DC32-E90D-466E-B4FE-F4AF48853885}" name="Lv"/>
    <tableColumn id="12" xr3:uid="{D078D8E0-718A-4D34-BEE0-4604723B5AD2}" name="HP"/>
    <tableColumn id="13" xr3:uid="{AEDF188A-28AC-4558-AA94-99EAC686911F}" name="MP"/>
    <tableColumn id="2" xr3:uid="{60960CFC-6A71-4D84-8B10-BB081D284A72}" name="魔力"/>
    <tableColumn id="3" xr3:uid="{031563E7-B69F-498F-938B-5E23D423F408}" name="精神"/>
    <tableColumn id="8" xr3:uid="{9AE41362-10DC-43BD-8234-A364F734EB0B}" name="敏捷"/>
    <tableColumn id="7" xr3:uid="{ECA4C798-58CB-4914-81D1-A3EE62338139}" name="EXP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725C36-B5BC-49CE-8547-1E4041657740}" name="テーブル79" displayName="テーブル79" ref="A1:G7" totalsRowShown="0">
  <autoFilter ref="A1:G7" xr:uid="{0EC3353E-3287-403B-9130-B845069E80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D5FC7AE-8526-4847-8E51-F9F80F524281}" name="Lv"/>
    <tableColumn id="12" xr3:uid="{BB123AEC-85C9-45D0-83D7-C4FB0B9A80E5}" name="HP"/>
    <tableColumn id="13" xr3:uid="{4E0768CA-44BE-48B9-8D0E-439E3B630668}" name="MP"/>
    <tableColumn id="2" xr3:uid="{603577C3-F8C8-45BF-95BB-6AF72C7080D3}" name="魔力"/>
    <tableColumn id="3" xr3:uid="{C64C688D-BEEE-401D-8DFA-07B71D3BCEE2}" name="精神"/>
    <tableColumn id="8" xr3:uid="{245CAF9E-5C6B-4085-BAE3-932D02F40A67}" name="敏捷"/>
    <tableColumn id="7" xr3:uid="{A3802986-6651-4687-947B-3D288EEE302A}" name="EXP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D203576-7414-4A94-85CB-874D4BFD73C8}" name="テーブル7912" displayName="テーブル7912" ref="A1:G7" totalsRowShown="0">
  <autoFilter ref="A1:G7" xr:uid="{0EC3353E-3287-403B-9130-B845069E80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D24C92E-710D-4F1C-9F83-563552507AD4}" name="Lv"/>
    <tableColumn id="12" xr3:uid="{2C9F288D-BA5D-4280-9EA8-D5CA518135C1}" name="HP"/>
    <tableColumn id="13" xr3:uid="{9DE6A1AA-82F3-49A0-8F6B-F4DB7D135661}" name="MP"/>
    <tableColumn id="2" xr3:uid="{649F027D-E73B-49E5-BA80-751915BEFB6A}" name="魔力"/>
    <tableColumn id="3" xr3:uid="{CAAFCAFA-0117-438A-863F-A0D537C741E9}" name="精神"/>
    <tableColumn id="8" xr3:uid="{2D8A0BC8-C70A-4B96-8B4E-19FA2300D908}" name="敏捷"/>
    <tableColumn id="7" xr3:uid="{EEEB0ACE-E6D9-4998-80DF-D7D61B7322CF}" name="EXP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7B06BB-06F4-4C91-BC9C-7FD9141C1264}" name="テーブル5" displayName="テーブル5" ref="A1:U6" totalsRowShown="0">
  <autoFilter ref="A1:U6" xr:uid="{7A7B06BB-06F4-4C91-BC9C-7FD9141C1264}"/>
  <tableColumns count="21">
    <tableColumn id="1" xr3:uid="{D7710AE9-90D1-47AC-A09A-2007EC6852C5}" name="ID" dataDxfId="0">
      <calculatedColumnFormula>ROW(テーブル5[[#This Row],[ID]])-3</calculatedColumnFormula>
    </tableColumn>
    <tableColumn id="2" xr3:uid="{114072A7-421D-470C-8BD7-08F622A82EAB}" name="名称"/>
    <tableColumn id="3" xr3:uid="{5B2D6730-A093-432D-B337-E3EAAFDDB846}" name="説明"/>
    <tableColumn id="4" xr3:uid="{060FC24F-B5C7-47DB-9C7C-4A328EC98CB1}" name="HP"/>
    <tableColumn id="5" xr3:uid="{53375C87-8EBE-4E87-B60B-1053D20B7EF3}" name="MP"/>
    <tableColumn id="6" xr3:uid="{100CC4D9-2AAA-441C-AF9E-D54B181A9E34}" name="魔力"/>
    <tableColumn id="9" xr3:uid="{01AA5312-A8B1-40E8-8A9B-E0FB4FC62D4A}" name="精神"/>
    <tableColumn id="10" xr3:uid="{A70828D9-4706-469C-9FDE-29A45F111CFE}" name="敏捷"/>
    <tableColumn id="12" xr3:uid="{3ACC22B0-9783-46F7-A348-58FBACB54005}" name="命中率"/>
    <tableColumn id="13" xr3:uid="{9FEB2966-3898-40EB-892B-660A0FE76CCB}" name="回避率"/>
    <tableColumn id="7" xr3:uid="{923B2D83-5124-4DCC-B504-E0DE1D653C54}" name="属性"/>
    <tableColumn id="14" xr3:uid="{89B52201-5AB0-4B15-BC4A-51C96A16100A}" name="火属性耐性"/>
    <tableColumn id="15" xr3:uid="{5DF94219-AE94-4F1C-8CA8-D04ED419D3F3}" name="水属性耐性"/>
    <tableColumn id="16" xr3:uid="{9E9CA4F9-C979-4CE8-B591-6DF1AECCD40D}" name="風属性耐性"/>
    <tableColumn id="17" xr3:uid="{AC922ECE-372A-4DFC-825F-D7A5B4FBF92E}" name="土属性耐性"/>
    <tableColumn id="18" xr3:uid="{312350A2-F08D-4466-9FEA-4254604B751C}" name="EXP"/>
    <tableColumn id="19" xr3:uid="{DAD95E1E-45A4-49A3-8D52-92574F7EE8B2}" name="G"/>
    <tableColumn id="20" xr3:uid="{DDD7403E-E47E-4F50-9062-6527F94B2984}" name="ドロップアイテム1"/>
    <tableColumn id="21" xr3:uid="{DCE42AFA-4034-446B-89B4-52EF7AE822C4}" name="確率"/>
    <tableColumn id="22" xr3:uid="{546FD9B6-B510-4040-A979-F73314BE3610}" name="ドロップアイテム2"/>
    <tableColumn id="23" xr3:uid="{835736F1-AFE0-4C2D-B915-DAFE4C94F94B}" name="確率2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696BA73-EBD3-497D-856D-BD1586CC510E}" name="テーブル513" displayName="テーブル513" ref="A1:I6" totalsRowShown="0">
  <autoFilter ref="A1:I6" xr:uid="{7A7B06BB-06F4-4C91-BC9C-7FD9141C1264}"/>
  <tableColumns count="9">
    <tableColumn id="1" xr3:uid="{F15BB3E7-7139-4CB4-951C-0C87367E851C}" name="ID">
      <calculatedColumnFormula>ROW(テーブル513[[#This Row],[ID]])-2</calculatedColumnFormula>
    </tableColumn>
    <tableColumn id="2" xr3:uid="{1A7F1CDE-07AC-49B7-8114-8D043DBCB2D1}" name="名称"/>
    <tableColumn id="4" xr3:uid="{48DD2E6D-384D-4AA7-99D5-BBD0B87B6496}" name="HP"/>
    <tableColumn id="5" xr3:uid="{49819394-5E06-4E83-BF41-25C526721DD8}" name="MP"/>
    <tableColumn id="6" xr3:uid="{577051FD-0F94-426A-B847-4A0F94BC14CE}" name="物理"/>
    <tableColumn id="9" xr3:uid="{4EA4DCB3-7D07-4AE6-A2FE-010BB2F973EF}" name="魔力"/>
    <tableColumn id="10" xr3:uid="{A3DED6BA-2610-47A1-A555-F0D14272ED43}" name="敏捷"/>
    <tableColumn id="18" xr3:uid="{4DB084F1-72F3-442A-8C39-00229F7B8852}" name="EXP"/>
    <tableColumn id="19" xr3:uid="{693271E1-A513-4CFF-A3F2-D4E06B344DA1}" name="G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355780-0E30-4B61-B74C-9B05397044FC}" name="テーブル2" displayName="テーブル2" ref="C1:C6" totalsRowShown="0">
  <autoFilter ref="C1:C6" xr:uid="{35355780-0E30-4B61-B74C-9B05397044FC}">
    <filterColumn colId="0" hiddenButton="1"/>
  </autoFilter>
  <tableColumns count="1">
    <tableColumn id="1" xr3:uid="{0E475E36-17D5-43EA-AC12-626B8D4743D3}" name="属性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561B10-3934-481D-A52E-1B93FF43E8DD}" name="テーブル3" displayName="テーブル3" ref="E1:E5" totalsRowShown="0">
  <autoFilter ref="E1:E5" xr:uid="{0B561B10-3934-481D-A52E-1B93FF43E8DD}">
    <filterColumn colId="0" hiddenButton="1"/>
  </autoFilter>
  <tableColumns count="1">
    <tableColumn id="1" xr3:uid="{59D16DB9-35E1-4E89-8034-17044275A140}" name="分類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EFCE46-E0EC-4B05-AC4F-C0B9194D9F8C}" name="テーブル4" displayName="テーブル4" ref="G1:G6" totalsRowShown="0">
  <autoFilter ref="G1:G6" xr:uid="{6CEFCE46-E0EC-4B05-AC4F-C0B9194D9F8C}">
    <filterColumn colId="0" hiddenButton="1"/>
  </autoFilter>
  <tableColumns count="1">
    <tableColumn id="1" xr3:uid="{98DB1BCB-8B58-48F0-BB8A-CF4F90202E0B}" name="対象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2780EC5-5A95-4EF4-A03F-5A312E239D47}" name="テーブル18" displayName="テーブル18" ref="I1:I4" totalsRowShown="0">
  <autoFilter ref="I1:I4" xr:uid="{C2780EC5-5A95-4EF4-A03F-5A312E239D47}">
    <filterColumn colId="0" hiddenButton="1"/>
  </autoFilter>
  <tableColumns count="1">
    <tableColumn id="1" xr3:uid="{0636E5E9-0681-4FD9-BE0E-272AF30FE603}" name="タイミング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1C7717A-3419-4B11-BADF-C4931C7D2539}" name="テーブル15" displayName="テーブル15" ref="K1:K12" totalsRowShown="0" dataDxfId="6" dataCellStyle="桁区切り">
  <autoFilter ref="K1:K12" xr:uid="{91C7717A-3419-4B11-BADF-C4931C7D2539}">
    <filterColumn colId="0" hiddenButton="1"/>
  </autoFilter>
  <tableColumns count="1">
    <tableColumn id="1" xr3:uid="{C9D7CBAD-490B-41AC-9FC7-2A11AE6032CB}" name="敵の耐性(%)" dataDxfId="5" dataCellStyle="桁区切り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26A6CE-A092-460B-8A91-F7D19A7BD6FA}" name="テーブル9" displayName="テーブル9" ref="A1:F8" totalsRowShown="0">
  <autoFilter ref="A1:F8" xr:uid="{C426A6CE-A092-460B-8A91-F7D19A7BD6FA}"/>
  <tableColumns count="6">
    <tableColumn id="1" xr3:uid="{135C60B6-572B-48AE-A9C5-55FFCE22C4D6}" name="ID" dataDxfId="4">
      <calculatedColumnFormula>ROW(テーブル9[[#This Row],[ID]])-3</calculatedColumnFormula>
    </tableColumn>
    <tableColumn id="2" xr3:uid="{9389B432-E5D8-4560-8F85-3D22626CA1EE}" name="話者"/>
    <tableColumn id="3" xr3:uid="{02C0A7E9-1A78-44D5-9B88-4A219E2F7E34}" name="セリフ"/>
    <tableColumn id="4" xr3:uid="{F6188C22-F8E7-489B-B5EE-F90297C5B436}" name="分類"/>
    <tableColumn id="5" xr3:uid="{50645248-8BE4-480B-AEB3-8B85AAE8DC38}" name="次のセリフ" dataDxfId="3"/>
    <tableColumn id="6" xr3:uid="{804E1D95-C71E-43F4-B3EA-5354D4579B7A}" name="次のセリフ2" dataDxfId="2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8D8C5E0-9DFE-4ED7-AC65-F9C913AC87AF}" name="テーブル13" displayName="テーブル13" ref="A1:J20" totalsRowShown="0">
  <autoFilter ref="A1:J20" xr:uid="{08D8C5E0-9DFE-4ED7-AC65-F9C913AC87AF}"/>
  <tableColumns count="10">
    <tableColumn id="1" xr3:uid="{24B9831D-E5F6-47C1-A50B-BD3B1F62231C}" name="ID"/>
    <tableColumn id="2" xr3:uid="{EF30C7B6-1D13-4AEF-A1F0-FD1D4A88C28C}" name="名称"/>
    <tableColumn id="3" xr3:uid="{4AB5CCA2-E79A-4E03-9D0F-A2EBCCCBF8F6}" name="説明"/>
    <tableColumn id="4" xr3:uid="{56D3A1C7-9A3B-40C7-B122-63F7A98BF5A3}" name="分類"/>
    <tableColumn id="5" xr3:uid="{3C753EB0-F67A-404A-9D9C-443F4A9D9C39}" name="効果"/>
    <tableColumn id="7" xr3:uid="{68681635-18B2-4F76-AF9B-9504E4898E0D}" name="追加効果"/>
    <tableColumn id="8" xr3:uid="{DA97B0D8-7968-4AE3-83EA-55FE485FEDEB}" name="対象"/>
    <tableColumn id="9" xr3:uid="{D4C9DA93-8118-46DA-97AD-2CAFE4B90E9F}" name="使用タイミング"/>
    <tableColumn id="10" xr3:uid="{F73AF764-8933-4E4C-B33B-F32DE798D4FC}" name="所持制限"/>
    <tableColumn id="6" xr3:uid="{43689E41-9BB7-4F30-9308-0A7952D1D33F}" name="金額"/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14BD4CE-55AB-4BAE-A27F-E87A16BA99BD}" name="テーブル1315" displayName="テーブル1315" ref="A1:I14" totalsRowShown="0">
  <autoFilter ref="A1:I14" xr:uid="{E14BD4CE-55AB-4BAE-A27F-E87A16BA99BD}"/>
  <tableColumns count="9">
    <tableColumn id="1" xr3:uid="{02E7B522-CF26-49A6-8044-418CA4505046}" name="ID"/>
    <tableColumn id="2" xr3:uid="{9DD9615E-A253-4EEE-A505-86FDBEAC43C4}" name="名称"/>
    <tableColumn id="3" xr3:uid="{047EF6A3-77F8-4931-B729-950711705A9E}" name="説明"/>
    <tableColumn id="4" xr3:uid="{014D7FE5-60B4-412A-AB78-A3BE65D8BBAC}" name="属性"/>
    <tableColumn id="11" xr3:uid="{A0A9E430-3368-41FE-91D6-AF48FC971FBC}" name="能力"/>
    <tableColumn id="5" xr3:uid="{E28CD208-4128-4CC1-B9E2-9A427EF1A1F0}" name="効果"/>
    <tableColumn id="7" xr3:uid="{8B9045AA-6C4A-40EE-A565-45E0B5ADF62B}" name="追加効果"/>
    <tableColumn id="10" xr3:uid="{7C3A0146-AD83-4823-A2A3-CDEA5FF0AC54}" name="所持制限"/>
    <tableColumn id="6" xr3:uid="{DDC08248-BDB0-4A43-AB6F-4C239CB69436}" name="金額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5048-D0A2-4B96-BDE5-7F35F77584D8}">
  <dimension ref="A1:K12"/>
  <sheetViews>
    <sheetView workbookViewId="0">
      <selection activeCell="L5" sqref="L5"/>
    </sheetView>
  </sheetViews>
  <sheetFormatPr defaultRowHeight="18" x14ac:dyDescent="0.45"/>
  <cols>
    <col min="7" max="7" width="10.3984375" bestFit="1" customWidth="1"/>
    <col min="9" max="9" width="10.3984375" bestFit="1" customWidth="1"/>
    <col min="11" max="11" width="11.59765625" bestFit="1" customWidth="1"/>
  </cols>
  <sheetData>
    <row r="1" spans="1:11" x14ac:dyDescent="0.45">
      <c r="A1" t="s">
        <v>3</v>
      </c>
      <c r="C1" t="s">
        <v>2</v>
      </c>
      <c r="E1" t="s">
        <v>3</v>
      </c>
      <c r="G1" t="s">
        <v>6</v>
      </c>
      <c r="I1" t="s">
        <v>227</v>
      </c>
      <c r="K1" t="s">
        <v>233</v>
      </c>
    </row>
    <row r="2" spans="1:11" x14ac:dyDescent="0.45">
      <c r="A2" t="s">
        <v>46</v>
      </c>
      <c r="C2" t="s">
        <v>8</v>
      </c>
      <c r="E2" t="s">
        <v>12</v>
      </c>
      <c r="G2" t="s">
        <v>19</v>
      </c>
      <c r="I2" t="s">
        <v>228</v>
      </c>
      <c r="K2" s="2">
        <v>0</v>
      </c>
    </row>
    <row r="3" spans="1:11" x14ac:dyDescent="0.45">
      <c r="A3" t="s">
        <v>47</v>
      </c>
      <c r="C3" t="s">
        <v>9</v>
      </c>
      <c r="E3" t="s">
        <v>13</v>
      </c>
      <c r="G3" t="s">
        <v>15</v>
      </c>
      <c r="I3" t="s">
        <v>229</v>
      </c>
      <c r="K3" s="2">
        <v>25</v>
      </c>
    </row>
    <row r="4" spans="1:11" x14ac:dyDescent="0.45">
      <c r="A4" t="s">
        <v>48</v>
      </c>
      <c r="C4" t="s">
        <v>10</v>
      </c>
      <c r="E4" t="s">
        <v>14</v>
      </c>
      <c r="G4" t="s">
        <v>20</v>
      </c>
      <c r="I4" t="s">
        <v>230</v>
      </c>
      <c r="K4" s="2">
        <v>35</v>
      </c>
    </row>
    <row r="5" spans="1:11" x14ac:dyDescent="0.45">
      <c r="C5" t="s">
        <v>11</v>
      </c>
      <c r="E5" t="s">
        <v>143</v>
      </c>
      <c r="G5" t="s">
        <v>16</v>
      </c>
      <c r="K5" s="2">
        <v>50</v>
      </c>
    </row>
    <row r="6" spans="1:11" x14ac:dyDescent="0.45">
      <c r="C6" t="s">
        <v>38</v>
      </c>
      <c r="G6" t="s">
        <v>17</v>
      </c>
      <c r="K6" s="2">
        <v>75</v>
      </c>
    </row>
    <row r="7" spans="1:11" x14ac:dyDescent="0.45">
      <c r="K7" s="2">
        <v>100</v>
      </c>
    </row>
    <row r="8" spans="1:11" x14ac:dyDescent="0.45">
      <c r="K8" s="2">
        <v>110</v>
      </c>
    </row>
    <row r="9" spans="1:11" x14ac:dyDescent="0.45">
      <c r="K9" s="2">
        <v>120</v>
      </c>
    </row>
    <row r="10" spans="1:11" x14ac:dyDescent="0.45">
      <c r="K10" s="2">
        <v>125</v>
      </c>
    </row>
    <row r="11" spans="1:11" x14ac:dyDescent="0.45">
      <c r="K11" s="2">
        <v>150</v>
      </c>
    </row>
    <row r="12" spans="1:11" x14ac:dyDescent="0.45">
      <c r="K12" s="2">
        <v>200</v>
      </c>
    </row>
  </sheetData>
  <phoneticPr fontId="1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EAD4C-56C9-4E84-AF76-B3258A52958B}">
  <dimension ref="A1:G7"/>
  <sheetViews>
    <sheetView workbookViewId="0">
      <selection activeCell="G8" sqref="G8"/>
    </sheetView>
  </sheetViews>
  <sheetFormatPr defaultRowHeight="18" x14ac:dyDescent="0.45"/>
  <sheetData>
    <row r="1" spans="1:7" x14ac:dyDescent="0.45">
      <c r="A1" t="s">
        <v>31</v>
      </c>
      <c r="B1" t="s">
        <v>21</v>
      </c>
      <c r="C1" t="s">
        <v>22</v>
      </c>
      <c r="D1" t="s">
        <v>37</v>
      </c>
      <c r="E1" t="s">
        <v>63</v>
      </c>
      <c r="F1" t="s">
        <v>23</v>
      </c>
      <c r="G1" t="s">
        <v>24</v>
      </c>
    </row>
    <row r="2" spans="1:7" x14ac:dyDescent="0.45">
      <c r="A2" t="s">
        <v>73</v>
      </c>
      <c r="B2" t="s">
        <v>66</v>
      </c>
      <c r="C2" t="s">
        <v>67</v>
      </c>
      <c r="D2" t="s">
        <v>68</v>
      </c>
      <c r="E2" t="s">
        <v>69</v>
      </c>
      <c r="F2" t="s">
        <v>70</v>
      </c>
      <c r="G2" t="s">
        <v>74</v>
      </c>
    </row>
    <row r="3" spans="1:7" x14ac:dyDescent="0.45">
      <c r="A3">
        <f>ROW(テーブル7912[[#This Row],[Lv]])-2</f>
        <v>1</v>
      </c>
      <c r="B3">
        <v>500</v>
      </c>
      <c r="C3">
        <v>350</v>
      </c>
      <c r="D3">
        <v>30</v>
      </c>
      <c r="E3">
        <v>50</v>
      </c>
      <c r="F3">
        <v>30</v>
      </c>
      <c r="G3">
        <v>0</v>
      </c>
    </row>
    <row r="4" spans="1:7" x14ac:dyDescent="0.45">
      <c r="A4">
        <f>ROW(テーブル7912[[#This Row],[Lv]])-2</f>
        <v>2</v>
      </c>
      <c r="B4">
        <f>B3+100</f>
        <v>600</v>
      </c>
      <c r="C4">
        <f>C3+100</f>
        <v>450</v>
      </c>
      <c r="D4">
        <f>D3+10</f>
        <v>40</v>
      </c>
      <c r="E4">
        <f t="shared" ref="E4:F7" si="0">E3+10</f>
        <v>60</v>
      </c>
      <c r="F4">
        <f t="shared" si="0"/>
        <v>40</v>
      </c>
      <c r="G4">
        <v>100</v>
      </c>
    </row>
    <row r="5" spans="1:7" x14ac:dyDescent="0.45">
      <c r="A5">
        <f>ROW(テーブル7912[[#This Row],[Lv]])-2</f>
        <v>3</v>
      </c>
      <c r="B5">
        <f t="shared" ref="B5:C7" si="1">B4+100</f>
        <v>700</v>
      </c>
      <c r="C5">
        <f t="shared" si="1"/>
        <v>550</v>
      </c>
      <c r="D5">
        <f t="shared" ref="D5:D7" si="2">D4+10</f>
        <v>50</v>
      </c>
      <c r="E5">
        <f t="shared" si="0"/>
        <v>70</v>
      </c>
      <c r="F5">
        <f t="shared" si="0"/>
        <v>50</v>
      </c>
      <c r="G5">
        <v>200</v>
      </c>
    </row>
    <row r="6" spans="1:7" x14ac:dyDescent="0.45">
      <c r="A6">
        <f>ROW(テーブル7912[[#This Row],[Lv]])-2</f>
        <v>4</v>
      </c>
      <c r="B6">
        <f t="shared" si="1"/>
        <v>800</v>
      </c>
      <c r="C6">
        <f t="shared" si="1"/>
        <v>650</v>
      </c>
      <c r="D6">
        <f t="shared" si="2"/>
        <v>60</v>
      </c>
      <c r="E6">
        <f t="shared" si="0"/>
        <v>80</v>
      </c>
      <c r="F6">
        <f t="shared" si="0"/>
        <v>60</v>
      </c>
      <c r="G6">
        <v>300</v>
      </c>
    </row>
    <row r="7" spans="1:7" x14ac:dyDescent="0.45">
      <c r="A7">
        <f>ROW(テーブル7912[[#This Row],[Lv]])-2</f>
        <v>5</v>
      </c>
      <c r="B7">
        <f t="shared" si="1"/>
        <v>900</v>
      </c>
      <c r="C7">
        <f t="shared" si="1"/>
        <v>750</v>
      </c>
      <c r="D7">
        <f t="shared" si="2"/>
        <v>70</v>
      </c>
      <c r="E7">
        <f t="shared" si="0"/>
        <v>90</v>
      </c>
      <c r="F7">
        <f t="shared" si="0"/>
        <v>70</v>
      </c>
      <c r="G7">
        <v>400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D723-7566-4FC8-9057-4B48AD60AA5D}">
  <dimension ref="A1:U6"/>
  <sheetViews>
    <sheetView workbookViewId="0">
      <selection activeCell="D7" sqref="D7"/>
    </sheetView>
  </sheetViews>
  <sheetFormatPr defaultRowHeight="18" x14ac:dyDescent="0.45"/>
  <cols>
    <col min="12" max="12" width="14.5" bestFit="1" customWidth="1"/>
    <col min="13" max="13" width="16.296875" bestFit="1" customWidth="1"/>
    <col min="14" max="14" width="15.3984375" bestFit="1" customWidth="1"/>
    <col min="15" max="15" width="15.69921875" bestFit="1" customWidth="1"/>
    <col min="18" max="18" width="18" customWidth="1"/>
    <col min="19" max="19" width="13.3984375" bestFit="1" customWidth="1"/>
    <col min="20" max="20" width="18" customWidth="1"/>
    <col min="21" max="21" width="13.3984375" bestFit="1" customWidth="1"/>
  </cols>
  <sheetData>
    <row r="1" spans="1:21" x14ac:dyDescent="0.45">
      <c r="A1" t="s">
        <v>0</v>
      </c>
      <c r="B1" t="s">
        <v>1</v>
      </c>
      <c r="C1" t="s">
        <v>18</v>
      </c>
      <c r="D1" t="s">
        <v>21</v>
      </c>
      <c r="E1" t="s">
        <v>22</v>
      </c>
      <c r="F1" t="s">
        <v>37</v>
      </c>
      <c r="G1" t="s">
        <v>63</v>
      </c>
      <c r="H1" t="s">
        <v>23</v>
      </c>
      <c r="I1" t="s">
        <v>39</v>
      </c>
      <c r="J1" t="s">
        <v>40</v>
      </c>
      <c r="K1" t="s">
        <v>2</v>
      </c>
      <c r="L1" t="s">
        <v>32</v>
      </c>
      <c r="M1" t="s">
        <v>33</v>
      </c>
      <c r="N1" t="s">
        <v>34</v>
      </c>
      <c r="O1" t="s">
        <v>35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45">
      <c r="A2" t="s">
        <v>64</v>
      </c>
      <c r="B2" t="s">
        <v>65</v>
      </c>
      <c r="C2" t="s">
        <v>86</v>
      </c>
      <c r="D2" t="s">
        <v>66</v>
      </c>
      <c r="E2" t="s">
        <v>67</v>
      </c>
      <c r="F2" t="s">
        <v>234</v>
      </c>
      <c r="G2" t="s">
        <v>235</v>
      </c>
      <c r="H2" t="s">
        <v>236</v>
      </c>
      <c r="I2" t="s">
        <v>237</v>
      </c>
      <c r="J2" t="s">
        <v>238</v>
      </c>
      <c r="K2" t="s">
        <v>239</v>
      </c>
      <c r="L2" t="s">
        <v>240</v>
      </c>
      <c r="M2" t="s">
        <v>241</v>
      </c>
      <c r="N2" t="s">
        <v>242</v>
      </c>
      <c r="O2" t="s">
        <v>243</v>
      </c>
      <c r="P2" t="s">
        <v>245</v>
      </c>
      <c r="Q2" t="s">
        <v>244</v>
      </c>
      <c r="R2" t="s">
        <v>246</v>
      </c>
      <c r="S2" t="s">
        <v>248</v>
      </c>
      <c r="T2" t="s">
        <v>247</v>
      </c>
      <c r="U2" t="s">
        <v>249</v>
      </c>
    </row>
    <row r="3" spans="1:21" x14ac:dyDescent="0.45">
      <c r="A3">
        <f>ROW(テーブル5[[#This Row],[ID]])-3</f>
        <v>0</v>
      </c>
      <c r="B3" t="s">
        <v>98</v>
      </c>
      <c r="C3" t="s">
        <v>251</v>
      </c>
      <c r="D3">
        <v>500</v>
      </c>
      <c r="E3">
        <v>0</v>
      </c>
      <c r="F3">
        <v>10</v>
      </c>
      <c r="G3">
        <v>10</v>
      </c>
      <c r="H3">
        <v>10</v>
      </c>
      <c r="I3">
        <v>90</v>
      </c>
      <c r="J3">
        <v>1</v>
      </c>
      <c r="K3" t="s">
        <v>9</v>
      </c>
      <c r="L3">
        <v>200</v>
      </c>
      <c r="M3">
        <v>75</v>
      </c>
      <c r="N3">
        <v>100</v>
      </c>
      <c r="O3">
        <v>100</v>
      </c>
      <c r="P3">
        <v>10</v>
      </c>
      <c r="Q3">
        <v>10</v>
      </c>
      <c r="R3">
        <v>0</v>
      </c>
      <c r="S3">
        <v>50</v>
      </c>
      <c r="T3">
        <v>16</v>
      </c>
      <c r="U3">
        <v>10</v>
      </c>
    </row>
    <row r="4" spans="1:21" x14ac:dyDescent="0.45">
      <c r="A4">
        <f>ROW(テーブル5[[#This Row],[ID]])-3</f>
        <v>1</v>
      </c>
      <c r="B4" t="s">
        <v>99</v>
      </c>
      <c r="C4" t="s">
        <v>252</v>
      </c>
      <c r="D4">
        <v>600</v>
      </c>
      <c r="E4">
        <v>30</v>
      </c>
      <c r="F4">
        <v>30</v>
      </c>
      <c r="G4">
        <v>30</v>
      </c>
      <c r="H4">
        <v>35</v>
      </c>
      <c r="I4">
        <v>80</v>
      </c>
      <c r="J4">
        <v>5</v>
      </c>
      <c r="K4" t="s">
        <v>11</v>
      </c>
      <c r="L4">
        <v>110</v>
      </c>
      <c r="M4">
        <v>110</v>
      </c>
      <c r="N4">
        <v>100</v>
      </c>
      <c r="O4">
        <v>75</v>
      </c>
      <c r="P4">
        <v>30</v>
      </c>
      <c r="Q4">
        <v>30</v>
      </c>
      <c r="R4">
        <v>5</v>
      </c>
      <c r="S4">
        <v>25</v>
      </c>
      <c r="T4">
        <v>8</v>
      </c>
      <c r="U4">
        <v>2</v>
      </c>
    </row>
    <row r="5" spans="1:21" x14ac:dyDescent="0.45">
      <c r="A5">
        <f>ROW(テーブル5[[#This Row],[ID]])-3</f>
        <v>2</v>
      </c>
      <c r="B5" t="s">
        <v>100</v>
      </c>
      <c r="C5" t="s">
        <v>253</v>
      </c>
      <c r="D5">
        <v>600</v>
      </c>
      <c r="E5">
        <v>0</v>
      </c>
      <c r="F5">
        <v>50</v>
      </c>
      <c r="G5">
        <v>50</v>
      </c>
      <c r="H5">
        <v>45</v>
      </c>
      <c r="I5">
        <v>80</v>
      </c>
      <c r="J5">
        <v>1</v>
      </c>
      <c r="K5" t="s">
        <v>38</v>
      </c>
      <c r="L5">
        <v>100</v>
      </c>
      <c r="M5">
        <v>100</v>
      </c>
      <c r="N5">
        <v>100</v>
      </c>
      <c r="O5">
        <v>100</v>
      </c>
      <c r="P5">
        <v>50</v>
      </c>
      <c r="Q5">
        <v>50</v>
      </c>
      <c r="R5">
        <v>6</v>
      </c>
      <c r="S5">
        <v>25</v>
      </c>
      <c r="T5">
        <v>8</v>
      </c>
      <c r="U5">
        <v>5</v>
      </c>
    </row>
    <row r="6" spans="1:21" x14ac:dyDescent="0.45">
      <c r="A6">
        <f>ROW(テーブル5[[#This Row],[ID]])-3</f>
        <v>3</v>
      </c>
      <c r="B6" t="s">
        <v>250</v>
      </c>
      <c r="C6" t="s">
        <v>254</v>
      </c>
      <c r="D6">
        <v>800</v>
      </c>
      <c r="E6">
        <v>50</v>
      </c>
      <c r="F6">
        <v>100</v>
      </c>
      <c r="G6">
        <v>100</v>
      </c>
      <c r="H6">
        <v>70</v>
      </c>
      <c r="I6">
        <v>100</v>
      </c>
      <c r="J6">
        <v>1</v>
      </c>
      <c r="K6" t="s">
        <v>8</v>
      </c>
      <c r="L6">
        <v>50</v>
      </c>
      <c r="M6">
        <v>150</v>
      </c>
      <c r="N6">
        <v>75</v>
      </c>
      <c r="O6">
        <v>110</v>
      </c>
      <c r="P6">
        <v>100</v>
      </c>
      <c r="Q6">
        <v>100</v>
      </c>
      <c r="R6">
        <v>15</v>
      </c>
      <c r="S6">
        <v>100</v>
      </c>
      <c r="T6">
        <v>-1</v>
      </c>
      <c r="U6">
        <v>-1</v>
      </c>
    </row>
  </sheetData>
  <phoneticPr fontId="1"/>
  <pageMargins left="0.7" right="0.7" top="0.75" bottom="0.75" header="0.3" footer="0.3"/>
  <ignoredErrors>
    <ignoredError sqref="A2" calculatedColum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8A7466-276F-44D8-B74D-19BB5178C22A}">
          <x14:formula1>
            <xm:f>データの入力規則!$C$2:$C$6</xm:f>
          </x14:formula1>
          <xm:sqref>K3:K6</xm:sqref>
        </x14:dataValidation>
        <x14:dataValidation type="list" allowBlank="1" showInputMessage="1" showErrorMessage="1" xr:uid="{3010EF55-AFA1-4F4F-A317-AE251A35B4A7}">
          <x14:formula1>
            <xm:f>データの入力規則!$K$2:$K$12</xm:f>
          </x14:formula1>
          <xm:sqref>L3:O6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DB3E-D37E-4CE2-A744-B80E8827C1F1}">
  <dimension ref="A1:I6"/>
  <sheetViews>
    <sheetView workbookViewId="0">
      <selection activeCell="H3" sqref="H3:I6"/>
    </sheetView>
  </sheetViews>
  <sheetFormatPr defaultRowHeight="18" x14ac:dyDescent="0.45"/>
  <sheetData>
    <row r="1" spans="1:9" x14ac:dyDescent="0.45">
      <c r="A1" t="s">
        <v>0</v>
      </c>
      <c r="B1" t="s">
        <v>1</v>
      </c>
      <c r="C1" t="s">
        <v>21</v>
      </c>
      <c r="D1" t="s">
        <v>22</v>
      </c>
      <c r="E1" t="s">
        <v>36</v>
      </c>
      <c r="F1" t="s">
        <v>37</v>
      </c>
      <c r="G1" t="s">
        <v>23</v>
      </c>
      <c r="H1" t="s">
        <v>24</v>
      </c>
      <c r="I1" t="s">
        <v>25</v>
      </c>
    </row>
    <row r="2" spans="1:9" x14ac:dyDescent="0.45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72</v>
      </c>
    </row>
    <row r="3" spans="1:9" x14ac:dyDescent="0.45">
      <c r="A3">
        <f>ROW(テーブル513[[#This Row],[ID]])-3</f>
        <v>0</v>
      </c>
      <c r="B3" t="s">
        <v>98</v>
      </c>
      <c r="C3">
        <v>50</v>
      </c>
      <c r="D3">
        <v>0</v>
      </c>
      <c r="E3">
        <v>10</v>
      </c>
      <c r="F3">
        <v>10</v>
      </c>
      <c r="G3">
        <v>10</v>
      </c>
      <c r="H3">
        <v>10</v>
      </c>
      <c r="I3">
        <v>10</v>
      </c>
    </row>
    <row r="4" spans="1:9" x14ac:dyDescent="0.45">
      <c r="A4">
        <f>ROW(テーブル513[[#This Row],[ID]])-3</f>
        <v>1</v>
      </c>
      <c r="B4" t="s">
        <v>99</v>
      </c>
      <c r="C4">
        <v>60</v>
      </c>
      <c r="D4">
        <v>30</v>
      </c>
      <c r="E4">
        <v>30</v>
      </c>
      <c r="F4">
        <v>30</v>
      </c>
      <c r="G4">
        <v>35</v>
      </c>
      <c r="H4">
        <v>30</v>
      </c>
      <c r="I4">
        <v>30</v>
      </c>
    </row>
    <row r="5" spans="1:9" x14ac:dyDescent="0.45">
      <c r="A5">
        <f>ROW(テーブル513[[#This Row],[ID]])-3</f>
        <v>2</v>
      </c>
      <c r="B5" t="s">
        <v>100</v>
      </c>
      <c r="C5">
        <v>60</v>
      </c>
      <c r="D5">
        <v>0</v>
      </c>
      <c r="E5">
        <v>50</v>
      </c>
      <c r="F5">
        <v>50</v>
      </c>
      <c r="G5">
        <v>45</v>
      </c>
      <c r="H5">
        <v>50</v>
      </c>
      <c r="I5">
        <v>50</v>
      </c>
    </row>
    <row r="6" spans="1:9" x14ac:dyDescent="0.45">
      <c r="A6">
        <f>ROW(テーブル513[[#This Row],[ID]])-3</f>
        <v>3</v>
      </c>
      <c r="B6" t="s">
        <v>101</v>
      </c>
      <c r="C6">
        <v>80</v>
      </c>
      <c r="D6">
        <v>50</v>
      </c>
      <c r="E6">
        <v>100</v>
      </c>
      <c r="F6">
        <v>100</v>
      </c>
      <c r="G6">
        <v>70</v>
      </c>
      <c r="H6">
        <v>100</v>
      </c>
      <c r="I6">
        <v>100</v>
      </c>
    </row>
  </sheetData>
  <phoneticPr fontId="1"/>
  <pageMargins left="0.7" right="0.7" top="0.75" bottom="0.75" header="0.3" footer="0.3"/>
  <ignoredErrors>
    <ignoredError sqref="A2:A6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21827-A6A1-4A38-A362-3E1006F0F3AB}">
  <dimension ref="A1:F8"/>
  <sheetViews>
    <sheetView workbookViewId="0">
      <selection activeCell="A6" sqref="A6"/>
    </sheetView>
  </sheetViews>
  <sheetFormatPr defaultRowHeight="18" x14ac:dyDescent="0.45"/>
  <cols>
    <col min="2" max="2" width="12.8984375" customWidth="1"/>
    <col min="3" max="3" width="92.8984375" bestFit="1" customWidth="1"/>
    <col min="5" max="5" width="12.3984375" bestFit="1" customWidth="1"/>
    <col min="6" max="6" width="13.5" bestFit="1" customWidth="1"/>
  </cols>
  <sheetData>
    <row r="1" spans="1:6" x14ac:dyDescent="0.45">
      <c r="A1" t="s">
        <v>0</v>
      </c>
      <c r="B1" t="s">
        <v>41</v>
      </c>
      <c r="C1" t="s">
        <v>42</v>
      </c>
      <c r="D1" t="s">
        <v>3</v>
      </c>
      <c r="E1" t="s">
        <v>43</v>
      </c>
      <c r="F1" t="s">
        <v>44</v>
      </c>
    </row>
    <row r="2" spans="1:6" x14ac:dyDescent="0.45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</row>
    <row r="3" spans="1:6" x14ac:dyDescent="0.45">
      <c r="A3">
        <f>ROW(テーブル9[[#This Row],[ID]])-3</f>
        <v>0</v>
      </c>
      <c r="B3" t="s">
        <v>45</v>
      </c>
      <c r="C3" s="1" t="s">
        <v>51</v>
      </c>
      <c r="D3" t="s">
        <v>46</v>
      </c>
      <c r="E3">
        <v>-1</v>
      </c>
      <c r="F3">
        <v>-1</v>
      </c>
    </row>
    <row r="4" spans="1:6" x14ac:dyDescent="0.45">
      <c r="A4">
        <f>A3+1</f>
        <v>1</v>
      </c>
      <c r="B4" t="s">
        <v>49</v>
      </c>
      <c r="C4" t="s">
        <v>54</v>
      </c>
      <c r="D4" t="s">
        <v>47</v>
      </c>
      <c r="E4">
        <f>$A$5</f>
        <v>2</v>
      </c>
      <c r="F4">
        <f>$A$6</f>
        <v>3</v>
      </c>
    </row>
    <row r="5" spans="1:6" x14ac:dyDescent="0.45">
      <c r="A5">
        <f t="shared" ref="A5:A8" si="0">A4+1</f>
        <v>2</v>
      </c>
      <c r="B5" t="s">
        <v>49</v>
      </c>
      <c r="C5" t="s">
        <v>61</v>
      </c>
      <c r="D5" t="s">
        <v>46</v>
      </c>
      <c r="E5">
        <v>-1</v>
      </c>
      <c r="F5">
        <v>-1</v>
      </c>
    </row>
    <row r="6" spans="1:6" x14ac:dyDescent="0.45">
      <c r="A6">
        <f t="shared" si="0"/>
        <v>3</v>
      </c>
      <c r="B6" t="s">
        <v>49</v>
      </c>
      <c r="C6" t="s">
        <v>52</v>
      </c>
      <c r="D6" t="s">
        <v>46</v>
      </c>
      <c r="E6">
        <v>-1</v>
      </c>
      <c r="F6">
        <v>-1</v>
      </c>
    </row>
    <row r="7" spans="1:6" x14ac:dyDescent="0.45">
      <c r="A7">
        <f t="shared" si="0"/>
        <v>4</v>
      </c>
      <c r="B7" t="s">
        <v>50</v>
      </c>
      <c r="C7" t="s">
        <v>53</v>
      </c>
      <c r="D7" t="s">
        <v>48</v>
      </c>
      <c r="E7">
        <v>625</v>
      </c>
      <c r="F7">
        <f>$A$8</f>
        <v>5</v>
      </c>
    </row>
    <row r="8" spans="1:6" x14ac:dyDescent="0.45">
      <c r="A8">
        <f t="shared" si="0"/>
        <v>5</v>
      </c>
      <c r="B8" t="s">
        <v>50</v>
      </c>
      <c r="C8" t="s">
        <v>62</v>
      </c>
      <c r="D8" t="s">
        <v>46</v>
      </c>
      <c r="E8">
        <v>-1</v>
      </c>
      <c r="F8">
        <v>-1</v>
      </c>
    </row>
  </sheetData>
  <phoneticPr fontId="1"/>
  <pageMargins left="0.7" right="0.7" top="0.75" bottom="0.75" header="0.3" footer="0.3"/>
  <pageSetup paperSize="9" orientation="portrait" r:id="rId1"/>
  <ignoredErrors>
    <ignoredError sqref="A2:A8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5C292D-C3E1-4FDC-A160-B8782FE8FA64}">
          <x14:formula1>
            <xm:f>データの入力規則!$A$2:$A$4</xm:f>
          </x14:formula1>
          <xm:sqref>D2:D8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23895-852B-428D-9AB6-CE77E3B9B788}">
  <dimension ref="A1:J20"/>
  <sheetViews>
    <sheetView tabSelected="1" workbookViewId="0">
      <selection activeCell="E14" sqref="E14"/>
    </sheetView>
  </sheetViews>
  <sheetFormatPr defaultRowHeight="18" x14ac:dyDescent="0.45"/>
  <cols>
    <col min="3" max="3" width="22.19921875" bestFit="1" customWidth="1"/>
    <col min="4" max="4" width="10.3984375" bestFit="1" customWidth="1"/>
    <col min="5" max="5" width="11.69921875" bestFit="1" customWidth="1"/>
    <col min="6" max="6" width="25.09765625" bestFit="1" customWidth="1"/>
    <col min="7" max="9" width="11.69921875" customWidth="1"/>
  </cols>
  <sheetData>
    <row r="1" spans="1:10" x14ac:dyDescent="0.45">
      <c r="A1" t="s">
        <v>0</v>
      </c>
      <c r="B1" t="s">
        <v>1</v>
      </c>
      <c r="C1" t="s">
        <v>18</v>
      </c>
      <c r="D1" t="s">
        <v>3</v>
      </c>
      <c r="E1" t="s">
        <v>76</v>
      </c>
      <c r="F1" t="s">
        <v>144</v>
      </c>
      <c r="G1" t="s">
        <v>145</v>
      </c>
      <c r="H1" t="s">
        <v>157</v>
      </c>
      <c r="I1" t="s">
        <v>158</v>
      </c>
      <c r="J1" t="s">
        <v>77</v>
      </c>
    </row>
    <row r="2" spans="1:10" x14ac:dyDescent="0.45">
      <c r="A2" t="s">
        <v>75</v>
      </c>
      <c r="B2" t="s">
        <v>78</v>
      </c>
      <c r="C2" t="s">
        <v>79</v>
      </c>
      <c r="D2" t="s">
        <v>80</v>
      </c>
      <c r="E2" t="s">
        <v>81</v>
      </c>
      <c r="F2" t="s">
        <v>147</v>
      </c>
      <c r="G2" t="s">
        <v>146</v>
      </c>
      <c r="H2" t="s">
        <v>159</v>
      </c>
      <c r="I2" t="s">
        <v>160</v>
      </c>
      <c r="J2" t="s">
        <v>82</v>
      </c>
    </row>
    <row r="3" spans="1:10" x14ac:dyDescent="0.45">
      <c r="A3">
        <f>ROW(テーブル13[[#This Row],[ID]])-3</f>
        <v>0</v>
      </c>
      <c r="B3" t="s">
        <v>188</v>
      </c>
      <c r="C3" t="s">
        <v>189</v>
      </c>
      <c r="D3" t="s">
        <v>14</v>
      </c>
      <c r="E3">
        <v>300</v>
      </c>
      <c r="F3" t="s">
        <v>148</v>
      </c>
      <c r="G3" t="s">
        <v>19</v>
      </c>
      <c r="H3" t="s">
        <v>228</v>
      </c>
      <c r="I3">
        <v>12</v>
      </c>
      <c r="J3">
        <v>100</v>
      </c>
    </row>
    <row r="4" spans="1:10" x14ac:dyDescent="0.45">
      <c r="A4">
        <f>ROW(テーブル13[[#This Row],[ID]])-3</f>
        <v>1</v>
      </c>
      <c r="B4" t="s">
        <v>190</v>
      </c>
      <c r="C4" t="s">
        <v>191</v>
      </c>
      <c r="D4" t="s">
        <v>14</v>
      </c>
      <c r="E4">
        <v>600</v>
      </c>
      <c r="F4" t="s">
        <v>148</v>
      </c>
      <c r="G4" t="s">
        <v>19</v>
      </c>
      <c r="H4" t="s">
        <v>228</v>
      </c>
      <c r="I4">
        <v>8</v>
      </c>
      <c r="J4">
        <v>500</v>
      </c>
    </row>
    <row r="5" spans="1:10" x14ac:dyDescent="0.45">
      <c r="A5">
        <f>ROW(テーブル13[[#This Row],[ID]])-3</f>
        <v>2</v>
      </c>
      <c r="B5" t="s">
        <v>192</v>
      </c>
      <c r="C5" t="s">
        <v>193</v>
      </c>
      <c r="D5" t="s">
        <v>14</v>
      </c>
      <c r="E5">
        <v>1000</v>
      </c>
      <c r="F5" t="s">
        <v>148</v>
      </c>
      <c r="G5" t="s">
        <v>19</v>
      </c>
      <c r="H5" t="s">
        <v>228</v>
      </c>
      <c r="I5">
        <v>6</v>
      </c>
      <c r="J5">
        <v>1000</v>
      </c>
    </row>
    <row r="6" spans="1:10" x14ac:dyDescent="0.45">
      <c r="A6">
        <f>ROW(テーブル13[[#This Row],[ID]])-3</f>
        <v>3</v>
      </c>
      <c r="B6" t="s">
        <v>194</v>
      </c>
      <c r="C6" t="s">
        <v>195</v>
      </c>
      <c r="D6" t="s">
        <v>14</v>
      </c>
      <c r="E6">
        <v>300</v>
      </c>
      <c r="F6" t="s">
        <v>148</v>
      </c>
      <c r="G6" t="s">
        <v>15</v>
      </c>
      <c r="H6" t="s">
        <v>228</v>
      </c>
      <c r="I6">
        <v>10</v>
      </c>
      <c r="J6">
        <v>400</v>
      </c>
    </row>
    <row r="7" spans="1:10" x14ac:dyDescent="0.45">
      <c r="A7">
        <f>ROW(テーブル13[[#This Row],[ID]])-3</f>
        <v>4</v>
      </c>
      <c r="B7" t="s">
        <v>196</v>
      </c>
      <c r="C7" t="s">
        <v>195</v>
      </c>
      <c r="D7" t="s">
        <v>14</v>
      </c>
      <c r="E7">
        <v>600</v>
      </c>
      <c r="F7" t="s">
        <v>148</v>
      </c>
      <c r="G7" t="s">
        <v>15</v>
      </c>
      <c r="H7" t="s">
        <v>228</v>
      </c>
      <c r="I7">
        <v>7</v>
      </c>
      <c r="J7">
        <v>800</v>
      </c>
    </row>
    <row r="8" spans="1:10" x14ac:dyDescent="0.45">
      <c r="A8">
        <f>ROW(テーブル13[[#This Row],[ID]])-3</f>
        <v>5</v>
      </c>
      <c r="B8" t="s">
        <v>197</v>
      </c>
      <c r="C8" t="s">
        <v>198</v>
      </c>
      <c r="D8" t="s">
        <v>14</v>
      </c>
      <c r="E8">
        <v>300</v>
      </c>
      <c r="F8" t="s">
        <v>148</v>
      </c>
      <c r="G8" t="s">
        <v>19</v>
      </c>
      <c r="H8" t="s">
        <v>228</v>
      </c>
      <c r="I8">
        <v>12</v>
      </c>
      <c r="J8">
        <v>100</v>
      </c>
    </row>
    <row r="9" spans="1:10" x14ac:dyDescent="0.45">
      <c r="A9">
        <f>ROW(テーブル13[[#This Row],[ID]])-3</f>
        <v>6</v>
      </c>
      <c r="B9" t="s">
        <v>199</v>
      </c>
      <c r="C9" t="s">
        <v>198</v>
      </c>
      <c r="D9" t="s">
        <v>14</v>
      </c>
      <c r="E9">
        <v>600</v>
      </c>
      <c r="F9" t="s">
        <v>148</v>
      </c>
      <c r="G9" t="s">
        <v>19</v>
      </c>
      <c r="H9" t="s">
        <v>228</v>
      </c>
      <c r="I9">
        <v>8</v>
      </c>
      <c r="J9">
        <v>500</v>
      </c>
    </row>
    <row r="10" spans="1:10" x14ac:dyDescent="0.45">
      <c r="A10">
        <f>ROW(テーブル13[[#This Row],[ID]])-3</f>
        <v>7</v>
      </c>
      <c r="B10" t="s">
        <v>200</v>
      </c>
      <c r="C10" t="s">
        <v>198</v>
      </c>
      <c r="D10" t="s">
        <v>14</v>
      </c>
      <c r="E10">
        <v>1000</v>
      </c>
      <c r="F10" t="s">
        <v>148</v>
      </c>
      <c r="G10" t="s">
        <v>19</v>
      </c>
      <c r="H10" t="s">
        <v>228</v>
      </c>
      <c r="I10">
        <v>6</v>
      </c>
      <c r="J10">
        <v>1000</v>
      </c>
    </row>
    <row r="11" spans="1:10" x14ac:dyDescent="0.45">
      <c r="A11">
        <f>ROW(テーブル13[[#This Row],[ID]])-3</f>
        <v>8</v>
      </c>
      <c r="B11" t="s">
        <v>201</v>
      </c>
      <c r="C11" t="s">
        <v>202</v>
      </c>
      <c r="D11" t="s">
        <v>14</v>
      </c>
      <c r="E11">
        <v>300</v>
      </c>
      <c r="F11" t="s">
        <v>148</v>
      </c>
      <c r="G11" t="s">
        <v>15</v>
      </c>
      <c r="H11" t="s">
        <v>228</v>
      </c>
      <c r="I11">
        <v>10</v>
      </c>
      <c r="J11">
        <v>400</v>
      </c>
    </row>
    <row r="12" spans="1:10" x14ac:dyDescent="0.45">
      <c r="A12">
        <f>ROW(テーブル13[[#This Row],[ID]])-3</f>
        <v>9</v>
      </c>
      <c r="B12" t="s">
        <v>203</v>
      </c>
      <c r="C12" t="s">
        <v>204</v>
      </c>
      <c r="D12" t="s">
        <v>14</v>
      </c>
      <c r="E12">
        <v>600</v>
      </c>
      <c r="F12" t="s">
        <v>148</v>
      </c>
      <c r="G12" t="s">
        <v>15</v>
      </c>
      <c r="H12" t="s">
        <v>228</v>
      </c>
      <c r="I12">
        <v>7</v>
      </c>
      <c r="J12">
        <v>800</v>
      </c>
    </row>
    <row r="13" spans="1:10" x14ac:dyDescent="0.45">
      <c r="A13">
        <f>ROW(テーブル13[[#This Row],[ID]])-3</f>
        <v>10</v>
      </c>
      <c r="B13" t="s">
        <v>205</v>
      </c>
      <c r="C13" t="s">
        <v>206</v>
      </c>
      <c r="D13" t="s">
        <v>14</v>
      </c>
      <c r="E13">
        <v>0</v>
      </c>
      <c r="F13" t="s">
        <v>124</v>
      </c>
      <c r="G13" t="s">
        <v>15</v>
      </c>
      <c r="H13" t="s">
        <v>228</v>
      </c>
      <c r="I13">
        <v>10</v>
      </c>
      <c r="J13">
        <v>300</v>
      </c>
    </row>
    <row r="14" spans="1:10" x14ac:dyDescent="0.45">
      <c r="A14">
        <f>ROW(テーブル13[[#This Row],[ID]])-3</f>
        <v>11</v>
      </c>
      <c r="B14" t="s">
        <v>207</v>
      </c>
      <c r="C14" t="s">
        <v>208</v>
      </c>
      <c r="D14" t="s">
        <v>14</v>
      </c>
      <c r="E14">
        <v>0</v>
      </c>
      <c r="F14" t="s">
        <v>153</v>
      </c>
      <c r="G14" t="s">
        <v>15</v>
      </c>
      <c r="H14" t="s">
        <v>228</v>
      </c>
      <c r="I14">
        <v>10</v>
      </c>
      <c r="J14">
        <v>300</v>
      </c>
    </row>
    <row r="15" spans="1:10" x14ac:dyDescent="0.45">
      <c r="A15">
        <f>ROW(テーブル13[[#This Row],[ID]])-3</f>
        <v>12</v>
      </c>
      <c r="B15" t="s">
        <v>209</v>
      </c>
      <c r="C15" t="s">
        <v>210</v>
      </c>
      <c r="D15" t="s">
        <v>14</v>
      </c>
      <c r="E15">
        <v>0</v>
      </c>
      <c r="F15" t="s">
        <v>152</v>
      </c>
      <c r="G15" t="s">
        <v>15</v>
      </c>
      <c r="H15" t="s">
        <v>228</v>
      </c>
      <c r="I15">
        <v>6</v>
      </c>
      <c r="J15">
        <v>900</v>
      </c>
    </row>
    <row r="16" spans="1:10" x14ac:dyDescent="0.45">
      <c r="A16">
        <f>ROW(テーブル13[[#This Row],[ID]])-3</f>
        <v>13</v>
      </c>
      <c r="B16" t="s">
        <v>211</v>
      </c>
      <c r="C16" t="s">
        <v>212</v>
      </c>
      <c r="D16" t="s">
        <v>14</v>
      </c>
      <c r="E16" t="s">
        <v>141</v>
      </c>
      <c r="F16" t="s">
        <v>149</v>
      </c>
      <c r="G16" t="s">
        <v>19</v>
      </c>
      <c r="H16" t="s">
        <v>228</v>
      </c>
      <c r="I16">
        <v>8</v>
      </c>
      <c r="J16">
        <v>5000</v>
      </c>
    </row>
    <row r="17" spans="1:10" x14ac:dyDescent="0.45">
      <c r="A17">
        <f>ROW(テーブル13[[#This Row],[ID]])-3</f>
        <v>14</v>
      </c>
      <c r="B17" t="s">
        <v>213</v>
      </c>
      <c r="C17" t="s">
        <v>214</v>
      </c>
      <c r="D17" t="s">
        <v>14</v>
      </c>
      <c r="E17" t="s">
        <v>232</v>
      </c>
      <c r="F17" t="s">
        <v>149</v>
      </c>
      <c r="G17" t="s">
        <v>19</v>
      </c>
      <c r="H17" t="s">
        <v>228</v>
      </c>
      <c r="I17">
        <v>6</v>
      </c>
      <c r="J17">
        <v>10000</v>
      </c>
    </row>
    <row r="18" spans="1:10" x14ac:dyDescent="0.45">
      <c r="A18">
        <f>ROW(テーブル13[[#This Row],[ID]])-3</f>
        <v>15</v>
      </c>
      <c r="B18" t="s">
        <v>154</v>
      </c>
      <c r="C18" t="s">
        <v>155</v>
      </c>
      <c r="D18" t="s">
        <v>14</v>
      </c>
      <c r="E18" t="s">
        <v>231</v>
      </c>
      <c r="F18" t="s">
        <v>156</v>
      </c>
      <c r="G18" t="s">
        <v>19</v>
      </c>
      <c r="H18" t="s">
        <v>228</v>
      </c>
      <c r="I18">
        <v>4</v>
      </c>
      <c r="J18">
        <v>200000</v>
      </c>
    </row>
    <row r="19" spans="1:10" x14ac:dyDescent="0.45">
      <c r="A19">
        <f>ROW(テーブル13[[#This Row],[ID]])-3</f>
        <v>16</v>
      </c>
      <c r="B19" t="s">
        <v>140</v>
      </c>
      <c r="C19" t="s">
        <v>84</v>
      </c>
      <c r="D19" t="s">
        <v>142</v>
      </c>
      <c r="E19">
        <v>2</v>
      </c>
      <c r="F19" t="s">
        <v>150</v>
      </c>
      <c r="G19" t="s">
        <v>19</v>
      </c>
      <c r="H19" t="s">
        <v>230</v>
      </c>
      <c r="I19">
        <v>99</v>
      </c>
      <c r="J19">
        <v>1000</v>
      </c>
    </row>
    <row r="20" spans="1:10" x14ac:dyDescent="0.45">
      <c r="A20">
        <f>ROW(テーブル13[[#This Row],[ID]])-3</f>
        <v>17</v>
      </c>
      <c r="B20" t="s">
        <v>83</v>
      </c>
      <c r="C20" t="s">
        <v>85</v>
      </c>
      <c r="D20" t="s">
        <v>142</v>
      </c>
      <c r="E20">
        <v>2</v>
      </c>
      <c r="F20" t="s">
        <v>151</v>
      </c>
      <c r="G20" t="s">
        <v>19</v>
      </c>
      <c r="H20" t="s">
        <v>230</v>
      </c>
      <c r="I20">
        <v>99</v>
      </c>
      <c r="J20">
        <v>1000</v>
      </c>
    </row>
  </sheetData>
  <phoneticPr fontId="1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1A77BD1-9681-4C04-AD99-3A5A441ED43B}">
          <x14:formula1>
            <xm:f>データの入力規則!$E$2:$E$5</xm:f>
          </x14:formula1>
          <xm:sqref>D3:D20</xm:sqref>
        </x14:dataValidation>
        <x14:dataValidation type="list" allowBlank="1" showInputMessage="1" showErrorMessage="1" xr:uid="{935EB3AB-45E7-48F7-BA28-C88BA6843203}">
          <x14:formula1>
            <xm:f>データの入力規則!$G$2:$G$6</xm:f>
          </x14:formula1>
          <xm:sqref>G3:G20</xm:sqref>
        </x14:dataValidation>
        <x14:dataValidation type="list" allowBlank="1" showInputMessage="1" showErrorMessage="1" xr:uid="{984DE6D5-957C-44C8-9078-A7DC8FE56DEF}">
          <x14:formula1>
            <xm:f>データの入力規則!$I$2:$I$4</xm:f>
          </x14:formula1>
          <xm:sqref>H3:H20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0916C-11D0-497C-815B-21DE8ABEA2B1}">
  <dimension ref="A1:I14"/>
  <sheetViews>
    <sheetView workbookViewId="0">
      <selection activeCell="A6" sqref="A6"/>
    </sheetView>
  </sheetViews>
  <sheetFormatPr defaultRowHeight="18" x14ac:dyDescent="0.45"/>
  <cols>
    <col min="2" max="2" width="20.19921875" bestFit="1" customWidth="1"/>
    <col min="3" max="3" width="21" bestFit="1" customWidth="1"/>
    <col min="7" max="7" width="30" bestFit="1" customWidth="1"/>
  </cols>
  <sheetData>
    <row r="1" spans="1:9" x14ac:dyDescent="0.45">
      <c r="A1" t="s">
        <v>0</v>
      </c>
      <c r="B1" t="s">
        <v>1</v>
      </c>
      <c r="C1" t="s">
        <v>18</v>
      </c>
      <c r="D1" t="s">
        <v>2</v>
      </c>
      <c r="E1" t="s">
        <v>177</v>
      </c>
      <c r="F1" t="s">
        <v>76</v>
      </c>
      <c r="G1" t="s">
        <v>5</v>
      </c>
      <c r="H1" t="s">
        <v>158</v>
      </c>
      <c r="I1" t="s">
        <v>77</v>
      </c>
    </row>
    <row r="2" spans="1:9" x14ac:dyDescent="0.45">
      <c r="A2" t="s">
        <v>75</v>
      </c>
      <c r="B2" t="s">
        <v>78</v>
      </c>
      <c r="C2" t="s">
        <v>79</v>
      </c>
      <c r="D2" t="s">
        <v>161</v>
      </c>
      <c r="E2" t="s">
        <v>176</v>
      </c>
      <c r="F2" t="s">
        <v>81</v>
      </c>
      <c r="G2" t="s">
        <v>87</v>
      </c>
      <c r="H2" t="s">
        <v>160</v>
      </c>
      <c r="I2" t="s">
        <v>82</v>
      </c>
    </row>
    <row r="3" spans="1:9" x14ac:dyDescent="0.45">
      <c r="A3">
        <f>ROW(テーブル1315[[#This Row],[ID]])-3</f>
        <v>0</v>
      </c>
      <c r="B3" t="s">
        <v>163</v>
      </c>
      <c r="C3" t="s">
        <v>170</v>
      </c>
      <c r="D3" t="s">
        <v>8</v>
      </c>
      <c r="E3" t="s">
        <v>180</v>
      </c>
      <c r="F3">
        <v>10</v>
      </c>
      <c r="G3" t="s">
        <v>148</v>
      </c>
      <c r="H3">
        <v>99</v>
      </c>
      <c r="I3">
        <v>200</v>
      </c>
    </row>
    <row r="4" spans="1:9" x14ac:dyDescent="0.45">
      <c r="A4">
        <f>ROW(テーブル1315[[#This Row],[ID]])-3</f>
        <v>1</v>
      </c>
      <c r="B4" t="s">
        <v>164</v>
      </c>
      <c r="C4" t="s">
        <v>170</v>
      </c>
      <c r="D4" t="s">
        <v>8</v>
      </c>
      <c r="E4" t="s">
        <v>180</v>
      </c>
      <c r="F4">
        <v>50</v>
      </c>
      <c r="G4" t="s">
        <v>148</v>
      </c>
      <c r="H4">
        <v>99</v>
      </c>
      <c r="I4">
        <v>500</v>
      </c>
    </row>
    <row r="5" spans="1:9" x14ac:dyDescent="0.45">
      <c r="A5">
        <f>ROW(テーブル1315[[#This Row],[ID]])-3</f>
        <v>2</v>
      </c>
      <c r="B5" t="s">
        <v>162</v>
      </c>
      <c r="C5" t="s">
        <v>170</v>
      </c>
      <c r="D5" t="s">
        <v>103</v>
      </c>
      <c r="E5" t="s">
        <v>180</v>
      </c>
      <c r="F5">
        <v>100</v>
      </c>
      <c r="G5" t="s">
        <v>148</v>
      </c>
      <c r="H5">
        <v>99</v>
      </c>
      <c r="I5">
        <v>1000</v>
      </c>
    </row>
    <row r="6" spans="1:9" x14ac:dyDescent="0.45">
      <c r="A6">
        <f>ROW(テーブル1315[[#This Row],[ID]])-3</f>
        <v>3</v>
      </c>
      <c r="B6" t="s">
        <v>173</v>
      </c>
      <c r="C6" t="s">
        <v>170</v>
      </c>
      <c r="D6" t="s">
        <v>9</v>
      </c>
      <c r="E6" t="s">
        <v>181</v>
      </c>
      <c r="F6">
        <v>10</v>
      </c>
      <c r="G6" t="s">
        <v>148</v>
      </c>
      <c r="H6">
        <v>99</v>
      </c>
      <c r="I6">
        <v>200</v>
      </c>
    </row>
    <row r="7" spans="1:9" x14ac:dyDescent="0.45">
      <c r="A7">
        <f>ROW(テーブル1315[[#This Row],[ID]])-3</f>
        <v>4</v>
      </c>
      <c r="B7" t="s">
        <v>174</v>
      </c>
      <c r="C7" t="s">
        <v>170</v>
      </c>
      <c r="D7" t="s">
        <v>9</v>
      </c>
      <c r="E7" t="s">
        <v>180</v>
      </c>
      <c r="F7">
        <v>50</v>
      </c>
      <c r="G7" t="s">
        <v>148</v>
      </c>
      <c r="H7">
        <v>99</v>
      </c>
      <c r="I7">
        <v>500</v>
      </c>
    </row>
    <row r="8" spans="1:9" x14ac:dyDescent="0.45">
      <c r="A8">
        <f>ROW(テーブル1315[[#This Row],[ID]])-3</f>
        <v>5</v>
      </c>
      <c r="B8" t="s">
        <v>171</v>
      </c>
      <c r="C8" t="s">
        <v>170</v>
      </c>
      <c r="D8" t="s">
        <v>9</v>
      </c>
      <c r="E8" t="s">
        <v>180</v>
      </c>
      <c r="F8">
        <v>100</v>
      </c>
      <c r="G8" t="s">
        <v>148</v>
      </c>
      <c r="H8">
        <v>99</v>
      </c>
      <c r="I8">
        <v>1000</v>
      </c>
    </row>
    <row r="9" spans="1:9" x14ac:dyDescent="0.45">
      <c r="A9">
        <f>ROW(テーブル1315[[#This Row],[ID]])-3</f>
        <v>6</v>
      </c>
      <c r="B9" t="s">
        <v>168</v>
      </c>
      <c r="C9" t="s">
        <v>170</v>
      </c>
      <c r="D9" t="s">
        <v>10</v>
      </c>
      <c r="E9" t="s">
        <v>180</v>
      </c>
      <c r="F9">
        <v>10</v>
      </c>
      <c r="G9" t="s">
        <v>148</v>
      </c>
      <c r="H9">
        <v>99</v>
      </c>
      <c r="I9">
        <v>200</v>
      </c>
    </row>
    <row r="10" spans="1:9" x14ac:dyDescent="0.45">
      <c r="A10">
        <f>ROW(テーブル1315[[#This Row],[ID]])-3</f>
        <v>7</v>
      </c>
      <c r="B10" t="s">
        <v>172</v>
      </c>
      <c r="C10" t="s">
        <v>170</v>
      </c>
      <c r="D10" t="s">
        <v>10</v>
      </c>
      <c r="E10" t="s">
        <v>180</v>
      </c>
      <c r="F10">
        <v>50</v>
      </c>
      <c r="G10" t="s">
        <v>148</v>
      </c>
      <c r="H10">
        <v>99</v>
      </c>
      <c r="I10">
        <v>500</v>
      </c>
    </row>
    <row r="11" spans="1:9" x14ac:dyDescent="0.45">
      <c r="A11">
        <f>ROW(テーブル1315[[#This Row],[ID]])-3</f>
        <v>8</v>
      </c>
      <c r="B11" t="s">
        <v>169</v>
      </c>
      <c r="C11" t="s">
        <v>170</v>
      </c>
      <c r="D11" t="s">
        <v>10</v>
      </c>
      <c r="E11" t="s">
        <v>180</v>
      </c>
      <c r="F11">
        <v>100</v>
      </c>
      <c r="G11" t="s">
        <v>148</v>
      </c>
      <c r="H11">
        <v>99</v>
      </c>
      <c r="I11">
        <v>1000</v>
      </c>
    </row>
    <row r="12" spans="1:9" x14ac:dyDescent="0.45">
      <c r="A12">
        <f>ROW(テーブル1315[[#This Row],[ID]])-3</f>
        <v>9</v>
      </c>
      <c r="B12" t="s">
        <v>165</v>
      </c>
      <c r="C12" t="s">
        <v>170</v>
      </c>
      <c r="D12" t="s">
        <v>11</v>
      </c>
      <c r="E12" t="s">
        <v>181</v>
      </c>
      <c r="F12">
        <v>10</v>
      </c>
      <c r="G12" t="s">
        <v>148</v>
      </c>
      <c r="H12">
        <v>99</v>
      </c>
      <c r="I12">
        <v>200</v>
      </c>
    </row>
    <row r="13" spans="1:9" x14ac:dyDescent="0.45">
      <c r="A13">
        <f>ROW(テーブル1315[[#This Row],[ID]])-3</f>
        <v>10</v>
      </c>
      <c r="B13" t="s">
        <v>166</v>
      </c>
      <c r="C13" t="s">
        <v>170</v>
      </c>
      <c r="D13" t="s">
        <v>11</v>
      </c>
      <c r="E13" t="s">
        <v>181</v>
      </c>
      <c r="F13">
        <v>50</v>
      </c>
      <c r="G13" t="s">
        <v>148</v>
      </c>
      <c r="H13">
        <v>99</v>
      </c>
      <c r="I13">
        <v>500</v>
      </c>
    </row>
    <row r="14" spans="1:9" x14ac:dyDescent="0.45">
      <c r="A14">
        <f>ROW(テーブル1315[[#This Row],[ID]])-3</f>
        <v>11</v>
      </c>
      <c r="B14" t="s">
        <v>167</v>
      </c>
      <c r="C14" t="s">
        <v>170</v>
      </c>
      <c r="D14" t="s">
        <v>11</v>
      </c>
      <c r="E14" t="s">
        <v>181</v>
      </c>
      <c r="F14">
        <v>100</v>
      </c>
      <c r="G14" t="s">
        <v>148</v>
      </c>
      <c r="H14">
        <v>99</v>
      </c>
      <c r="I14">
        <v>1000</v>
      </c>
    </row>
  </sheetData>
  <phoneticPr fontId="1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70D4CB-79F7-4A26-A03B-679D1E4DF5CD}">
          <x14:formula1>
            <xm:f>データの入力規則!$C$2:$C$6</xm:f>
          </x14:formula1>
          <xm:sqref>D3:D14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7FB5-2BE3-4407-A9F4-54EA6D50F9EA}">
  <dimension ref="A1:I12"/>
  <sheetViews>
    <sheetView workbookViewId="0">
      <selection activeCell="A2" sqref="A2"/>
    </sheetView>
  </sheetViews>
  <sheetFormatPr defaultRowHeight="18" x14ac:dyDescent="0.45"/>
  <cols>
    <col min="2" max="2" width="20.19921875" bestFit="1" customWidth="1"/>
  </cols>
  <sheetData>
    <row r="1" spans="1:9" x14ac:dyDescent="0.45">
      <c r="A1" t="s">
        <v>0</v>
      </c>
      <c r="B1" t="s">
        <v>1</v>
      </c>
      <c r="C1" t="s">
        <v>18</v>
      </c>
      <c r="D1" t="s">
        <v>2</v>
      </c>
      <c r="E1" t="s">
        <v>177</v>
      </c>
      <c r="F1" t="s">
        <v>76</v>
      </c>
      <c r="G1" t="s">
        <v>5</v>
      </c>
      <c r="H1" t="s">
        <v>158</v>
      </c>
      <c r="I1" t="s">
        <v>77</v>
      </c>
    </row>
    <row r="2" spans="1:9" x14ac:dyDescent="0.45">
      <c r="A2" t="s">
        <v>75</v>
      </c>
      <c r="B2" t="s">
        <v>78</v>
      </c>
      <c r="C2" t="s">
        <v>79</v>
      </c>
      <c r="D2" t="s">
        <v>161</v>
      </c>
      <c r="E2" t="s">
        <v>176</v>
      </c>
      <c r="F2" t="s">
        <v>81</v>
      </c>
      <c r="G2" t="s">
        <v>87</v>
      </c>
      <c r="H2" t="s">
        <v>160</v>
      </c>
      <c r="I2" t="s">
        <v>82</v>
      </c>
    </row>
    <row r="3" spans="1:9" x14ac:dyDescent="0.45">
      <c r="A3">
        <f>ROW(テーブル131518[[#This Row],[ID]])-3</f>
        <v>0</v>
      </c>
      <c r="B3" t="s">
        <v>218</v>
      </c>
      <c r="C3" t="s">
        <v>175</v>
      </c>
      <c r="D3" t="s">
        <v>8</v>
      </c>
      <c r="E3" t="s">
        <v>216</v>
      </c>
      <c r="F3">
        <v>10</v>
      </c>
      <c r="G3" t="s">
        <v>148</v>
      </c>
      <c r="H3">
        <v>99</v>
      </c>
      <c r="I3">
        <v>500</v>
      </c>
    </row>
    <row r="4" spans="1:9" x14ac:dyDescent="0.45">
      <c r="A4">
        <f>ROW(テーブル131518[[#This Row],[ID]])-3</f>
        <v>1</v>
      </c>
      <c r="B4" t="s">
        <v>219</v>
      </c>
      <c r="C4" t="s">
        <v>175</v>
      </c>
      <c r="D4" t="s">
        <v>9</v>
      </c>
      <c r="E4" t="s">
        <v>216</v>
      </c>
      <c r="F4">
        <v>10</v>
      </c>
      <c r="G4" t="s">
        <v>148</v>
      </c>
      <c r="H4">
        <v>99</v>
      </c>
      <c r="I4">
        <v>500</v>
      </c>
    </row>
    <row r="5" spans="1:9" x14ac:dyDescent="0.45">
      <c r="A5">
        <f>ROW(テーブル131518[[#This Row],[ID]])-3</f>
        <v>2</v>
      </c>
      <c r="B5" t="s">
        <v>220</v>
      </c>
      <c r="C5" t="s">
        <v>175</v>
      </c>
      <c r="D5" t="s">
        <v>10</v>
      </c>
      <c r="E5" t="s">
        <v>216</v>
      </c>
      <c r="F5">
        <v>10</v>
      </c>
      <c r="G5" t="s">
        <v>148</v>
      </c>
      <c r="H5">
        <v>99</v>
      </c>
      <c r="I5">
        <v>500</v>
      </c>
    </row>
    <row r="6" spans="1:9" x14ac:dyDescent="0.45">
      <c r="A6">
        <f>ROW(テーブル131518[[#This Row],[ID]])-3</f>
        <v>3</v>
      </c>
      <c r="B6" t="s">
        <v>221</v>
      </c>
      <c r="C6" t="s">
        <v>175</v>
      </c>
      <c r="D6" t="s">
        <v>11</v>
      </c>
      <c r="E6" t="s">
        <v>216</v>
      </c>
      <c r="F6">
        <v>10</v>
      </c>
      <c r="G6" t="s">
        <v>148</v>
      </c>
      <c r="H6">
        <v>99</v>
      </c>
      <c r="I6">
        <v>500</v>
      </c>
    </row>
    <row r="7" spans="1:9" x14ac:dyDescent="0.45">
      <c r="A7">
        <f>ROW(テーブル131518[[#This Row],[ID]])-3</f>
        <v>4</v>
      </c>
      <c r="B7" t="s">
        <v>217</v>
      </c>
      <c r="C7" t="s">
        <v>175</v>
      </c>
      <c r="D7" t="s">
        <v>38</v>
      </c>
      <c r="E7" t="s">
        <v>178</v>
      </c>
      <c r="F7">
        <v>50</v>
      </c>
      <c r="G7" t="s">
        <v>148</v>
      </c>
      <c r="H7">
        <v>99</v>
      </c>
      <c r="I7">
        <v>2000</v>
      </c>
    </row>
    <row r="8" spans="1:9" x14ac:dyDescent="0.45">
      <c r="A8">
        <f>ROW(テーブル131518[[#This Row],[ID]])-3</f>
        <v>5</v>
      </c>
      <c r="B8" t="s">
        <v>222</v>
      </c>
      <c r="C8" t="s">
        <v>175</v>
      </c>
      <c r="D8" t="s">
        <v>38</v>
      </c>
      <c r="E8" t="s">
        <v>179</v>
      </c>
      <c r="F8">
        <v>50</v>
      </c>
      <c r="G8" t="s">
        <v>148</v>
      </c>
      <c r="H8">
        <v>99</v>
      </c>
      <c r="I8">
        <v>2000</v>
      </c>
    </row>
    <row r="9" spans="1:9" x14ac:dyDescent="0.45">
      <c r="A9">
        <f>ROW(テーブル131518[[#This Row],[ID]])-3</f>
        <v>6</v>
      </c>
      <c r="B9" t="s">
        <v>225</v>
      </c>
      <c r="C9" t="s">
        <v>175</v>
      </c>
      <c r="D9" t="s">
        <v>38</v>
      </c>
      <c r="E9" t="s">
        <v>182</v>
      </c>
      <c r="F9">
        <v>10</v>
      </c>
      <c r="G9" t="s">
        <v>148</v>
      </c>
      <c r="H9">
        <v>99</v>
      </c>
      <c r="I9">
        <v>2000</v>
      </c>
    </row>
    <row r="10" spans="1:9" x14ac:dyDescent="0.45">
      <c r="A10">
        <f>ROW(テーブル131518[[#This Row],[ID]])-3</f>
        <v>7</v>
      </c>
      <c r="B10" t="s">
        <v>224</v>
      </c>
      <c r="C10" t="s">
        <v>175</v>
      </c>
      <c r="D10" t="s">
        <v>38</v>
      </c>
      <c r="E10" t="s">
        <v>183</v>
      </c>
      <c r="F10">
        <v>10</v>
      </c>
      <c r="G10" t="s">
        <v>148</v>
      </c>
      <c r="H10">
        <v>99</v>
      </c>
      <c r="I10">
        <v>2000</v>
      </c>
    </row>
    <row r="11" spans="1:9" x14ac:dyDescent="0.45">
      <c r="A11">
        <f>ROW(テーブル131518[[#This Row],[ID]])-3</f>
        <v>8</v>
      </c>
      <c r="B11" t="s">
        <v>226</v>
      </c>
      <c r="C11" t="s">
        <v>175</v>
      </c>
      <c r="D11" t="s">
        <v>38</v>
      </c>
      <c r="E11" t="s">
        <v>215</v>
      </c>
      <c r="F11">
        <v>10</v>
      </c>
      <c r="G11" t="s">
        <v>148</v>
      </c>
      <c r="H11">
        <v>99</v>
      </c>
      <c r="I11">
        <v>2000</v>
      </c>
    </row>
    <row r="12" spans="1:9" x14ac:dyDescent="0.45">
      <c r="A12">
        <f>ROW(テーブル131518[[#This Row],[ID]])-3</f>
        <v>9</v>
      </c>
      <c r="B12" t="s">
        <v>223</v>
      </c>
      <c r="C12" t="s">
        <v>175</v>
      </c>
      <c r="D12" t="s">
        <v>38</v>
      </c>
      <c r="E12" t="s">
        <v>184</v>
      </c>
      <c r="F12">
        <v>10</v>
      </c>
      <c r="G12" t="s">
        <v>148</v>
      </c>
      <c r="H12">
        <v>99</v>
      </c>
      <c r="I12">
        <v>2000</v>
      </c>
    </row>
  </sheetData>
  <phoneticPr fontId="1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0BABCE-79F8-44F9-946C-B50AD535606D}">
          <x14:formula1>
            <xm:f>データの入力規則!$C$2:$C$6</xm:f>
          </x14:formula1>
          <xm:sqref>D3:D12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B524-4781-41F3-B600-238827F67D2F}">
  <dimension ref="A1:L14"/>
  <sheetViews>
    <sheetView workbookViewId="0">
      <selection activeCell="I13" sqref="I13"/>
    </sheetView>
  </sheetViews>
  <sheetFormatPr defaultRowHeight="18" x14ac:dyDescent="0.45"/>
  <cols>
    <col min="2" max="2" width="18.296875" bestFit="1" customWidth="1"/>
    <col min="3" max="3" width="11.8984375" customWidth="1"/>
    <col min="4" max="5" width="9.09765625" customWidth="1"/>
    <col min="8" max="8" width="15.296875" bestFit="1" customWidth="1"/>
    <col min="9" max="9" width="12.3984375" bestFit="1" customWidth="1"/>
    <col min="10" max="10" width="12.3984375" customWidth="1"/>
    <col min="11" max="12" width="10.3984375" bestFit="1" customWidth="1"/>
    <col min="17" max="17" width="10.3984375" bestFit="1" customWidth="1"/>
    <col min="19" max="19" width="10.3984375" bestFit="1" customWidth="1"/>
  </cols>
  <sheetData>
    <row r="1" spans="1:12" x14ac:dyDescent="0.45">
      <c r="A1" t="s">
        <v>0</v>
      </c>
      <c r="B1" t="s">
        <v>1</v>
      </c>
      <c r="C1" t="s">
        <v>18</v>
      </c>
      <c r="D1" t="s">
        <v>7</v>
      </c>
      <c r="E1" t="s">
        <v>89</v>
      </c>
      <c r="F1" t="s">
        <v>2</v>
      </c>
      <c r="G1" t="s">
        <v>3</v>
      </c>
      <c r="H1" t="s">
        <v>4</v>
      </c>
      <c r="I1" t="s">
        <v>5</v>
      </c>
      <c r="J1" t="s">
        <v>88</v>
      </c>
      <c r="K1" t="s">
        <v>39</v>
      </c>
      <c r="L1" t="s">
        <v>6</v>
      </c>
    </row>
    <row r="2" spans="1:12" x14ac:dyDescent="0.45">
      <c r="A2" t="s">
        <v>75</v>
      </c>
      <c r="B2" t="s">
        <v>78</v>
      </c>
      <c r="C2" t="s">
        <v>79</v>
      </c>
      <c r="D2" t="s">
        <v>255</v>
      </c>
      <c r="E2" t="s">
        <v>256</v>
      </c>
      <c r="F2" t="s">
        <v>257</v>
      </c>
      <c r="G2" t="s">
        <v>80</v>
      </c>
      <c r="H2" t="s">
        <v>81</v>
      </c>
      <c r="I2" t="s">
        <v>258</v>
      </c>
      <c r="J2" t="s">
        <v>259</v>
      </c>
      <c r="K2" t="s">
        <v>260</v>
      </c>
      <c r="L2" t="s">
        <v>261</v>
      </c>
    </row>
    <row r="3" spans="1:12" x14ac:dyDescent="0.45">
      <c r="A3">
        <v>0</v>
      </c>
      <c r="B3" t="s">
        <v>91</v>
      </c>
      <c r="C3" t="s">
        <v>102</v>
      </c>
      <c r="D3">
        <v>15</v>
      </c>
      <c r="E3">
        <v>0</v>
      </c>
      <c r="F3" t="s">
        <v>103</v>
      </c>
      <c r="G3" t="s">
        <v>104</v>
      </c>
      <c r="H3" t="s">
        <v>105</v>
      </c>
      <c r="I3" t="s">
        <v>106</v>
      </c>
      <c r="J3">
        <v>30</v>
      </c>
      <c r="K3">
        <v>100</v>
      </c>
      <c r="L3" t="s">
        <v>107</v>
      </c>
    </row>
    <row r="4" spans="1:12" x14ac:dyDescent="0.45">
      <c r="A4">
        <v>1</v>
      </c>
      <c r="B4" t="s">
        <v>262</v>
      </c>
      <c r="C4" t="s">
        <v>108</v>
      </c>
      <c r="D4">
        <v>30</v>
      </c>
      <c r="E4">
        <v>0</v>
      </c>
      <c r="F4" t="s">
        <v>103</v>
      </c>
      <c r="G4" t="s">
        <v>104</v>
      </c>
      <c r="H4" t="s">
        <v>109</v>
      </c>
      <c r="I4" t="s">
        <v>110</v>
      </c>
      <c r="J4">
        <v>0</v>
      </c>
      <c r="K4">
        <v>100</v>
      </c>
      <c r="L4" t="s">
        <v>111</v>
      </c>
    </row>
    <row r="5" spans="1:12" x14ac:dyDescent="0.45">
      <c r="A5">
        <v>2</v>
      </c>
      <c r="B5" t="s">
        <v>90</v>
      </c>
      <c r="C5" t="s">
        <v>112</v>
      </c>
      <c r="D5">
        <v>50</v>
      </c>
      <c r="E5">
        <v>0</v>
      </c>
      <c r="F5" t="s">
        <v>103</v>
      </c>
      <c r="G5" t="s">
        <v>104</v>
      </c>
      <c r="H5" t="s">
        <v>113</v>
      </c>
      <c r="I5" t="s">
        <v>263</v>
      </c>
      <c r="J5">
        <v>0</v>
      </c>
      <c r="K5">
        <v>90</v>
      </c>
      <c r="L5" t="s">
        <v>114</v>
      </c>
    </row>
    <row r="6" spans="1:12" x14ac:dyDescent="0.45">
      <c r="A6">
        <v>3</v>
      </c>
      <c r="B6" t="s">
        <v>92</v>
      </c>
      <c r="C6" t="s">
        <v>115</v>
      </c>
      <c r="D6">
        <v>10</v>
      </c>
      <c r="E6">
        <v>0</v>
      </c>
      <c r="F6" t="s">
        <v>116</v>
      </c>
      <c r="G6" t="s">
        <v>104</v>
      </c>
      <c r="H6" t="s">
        <v>117</v>
      </c>
      <c r="I6" t="s">
        <v>118</v>
      </c>
      <c r="J6">
        <v>30</v>
      </c>
      <c r="K6">
        <v>100</v>
      </c>
      <c r="L6" t="s">
        <v>107</v>
      </c>
    </row>
    <row r="7" spans="1:12" x14ac:dyDescent="0.45">
      <c r="A7">
        <v>4</v>
      </c>
      <c r="B7" t="s">
        <v>93</v>
      </c>
      <c r="C7" t="s">
        <v>119</v>
      </c>
      <c r="D7">
        <v>0</v>
      </c>
      <c r="E7">
        <v>50</v>
      </c>
      <c r="F7" t="s">
        <v>116</v>
      </c>
      <c r="G7" t="s">
        <v>120</v>
      </c>
      <c r="H7">
        <v>0</v>
      </c>
      <c r="I7" t="s">
        <v>264</v>
      </c>
      <c r="J7">
        <v>100</v>
      </c>
      <c r="K7">
        <v>100</v>
      </c>
      <c r="L7" t="s">
        <v>121</v>
      </c>
    </row>
    <row r="8" spans="1:12" x14ac:dyDescent="0.45">
      <c r="A8">
        <v>5</v>
      </c>
      <c r="B8" t="s">
        <v>94</v>
      </c>
      <c r="C8" t="s">
        <v>122</v>
      </c>
      <c r="D8">
        <v>0</v>
      </c>
      <c r="E8">
        <v>30</v>
      </c>
      <c r="F8" t="s">
        <v>116</v>
      </c>
      <c r="G8" t="s">
        <v>123</v>
      </c>
      <c r="H8">
        <v>0</v>
      </c>
      <c r="I8" t="s">
        <v>124</v>
      </c>
      <c r="J8">
        <v>100</v>
      </c>
      <c r="K8">
        <v>100</v>
      </c>
      <c r="L8" t="s">
        <v>125</v>
      </c>
    </row>
    <row r="9" spans="1:12" x14ac:dyDescent="0.45">
      <c r="A9">
        <v>6</v>
      </c>
      <c r="B9" t="s">
        <v>97</v>
      </c>
      <c r="C9" t="s">
        <v>126</v>
      </c>
      <c r="D9">
        <v>15</v>
      </c>
      <c r="E9">
        <v>0</v>
      </c>
      <c r="F9" t="s">
        <v>127</v>
      </c>
      <c r="G9" t="s">
        <v>104</v>
      </c>
      <c r="H9" t="s">
        <v>128</v>
      </c>
      <c r="I9" t="s">
        <v>265</v>
      </c>
      <c r="J9">
        <v>30</v>
      </c>
      <c r="K9">
        <v>95</v>
      </c>
      <c r="L9" t="s">
        <v>107</v>
      </c>
    </row>
    <row r="10" spans="1:12" x14ac:dyDescent="0.45">
      <c r="A10">
        <v>7</v>
      </c>
      <c r="B10" t="s">
        <v>95</v>
      </c>
      <c r="C10" t="s">
        <v>126</v>
      </c>
      <c r="D10">
        <v>30</v>
      </c>
      <c r="E10">
        <v>0</v>
      </c>
      <c r="F10" t="s">
        <v>127</v>
      </c>
      <c r="G10" t="s">
        <v>104</v>
      </c>
      <c r="H10" t="s">
        <v>128</v>
      </c>
      <c r="I10" t="s">
        <v>129</v>
      </c>
      <c r="J10">
        <v>31</v>
      </c>
      <c r="K10">
        <v>100</v>
      </c>
      <c r="L10" t="s">
        <v>111</v>
      </c>
    </row>
    <row r="11" spans="1:12" x14ac:dyDescent="0.45">
      <c r="A11">
        <v>8</v>
      </c>
      <c r="B11" t="s">
        <v>96</v>
      </c>
      <c r="C11" t="s">
        <v>130</v>
      </c>
      <c r="D11">
        <v>0</v>
      </c>
      <c r="E11">
        <v>60</v>
      </c>
      <c r="F11" t="s">
        <v>127</v>
      </c>
      <c r="G11" t="s">
        <v>120</v>
      </c>
      <c r="H11">
        <v>0</v>
      </c>
      <c r="I11" t="s">
        <v>267</v>
      </c>
      <c r="J11">
        <v>100</v>
      </c>
      <c r="K11">
        <v>100</v>
      </c>
      <c r="L11" t="s">
        <v>121</v>
      </c>
    </row>
    <row r="12" spans="1:12" x14ac:dyDescent="0.45">
      <c r="A12">
        <v>9</v>
      </c>
      <c r="B12" t="s">
        <v>131</v>
      </c>
      <c r="C12" t="s">
        <v>132</v>
      </c>
      <c r="D12">
        <v>50</v>
      </c>
      <c r="E12">
        <v>0</v>
      </c>
      <c r="F12" t="s">
        <v>133</v>
      </c>
      <c r="G12" t="s">
        <v>123</v>
      </c>
      <c r="H12" t="s">
        <v>266</v>
      </c>
      <c r="I12" t="s">
        <v>110</v>
      </c>
      <c r="J12">
        <v>0</v>
      </c>
      <c r="K12">
        <v>100</v>
      </c>
      <c r="L12" t="s">
        <v>125</v>
      </c>
    </row>
    <row r="13" spans="1:12" x14ac:dyDescent="0.45">
      <c r="A13">
        <v>10</v>
      </c>
      <c r="B13" t="s">
        <v>134</v>
      </c>
      <c r="C13" t="s">
        <v>135</v>
      </c>
      <c r="D13">
        <v>0</v>
      </c>
      <c r="E13">
        <v>40</v>
      </c>
      <c r="F13" t="s">
        <v>133</v>
      </c>
      <c r="G13" t="s">
        <v>123</v>
      </c>
      <c r="H13" t="s">
        <v>136</v>
      </c>
      <c r="I13" t="s">
        <v>268</v>
      </c>
      <c r="J13">
        <v>0</v>
      </c>
      <c r="K13">
        <v>100</v>
      </c>
      <c r="L13" t="s">
        <v>121</v>
      </c>
    </row>
    <row r="14" spans="1:12" x14ac:dyDescent="0.45">
      <c r="A14">
        <v>11</v>
      </c>
      <c r="B14" t="s">
        <v>137</v>
      </c>
      <c r="C14" t="s">
        <v>138</v>
      </c>
      <c r="D14">
        <v>0</v>
      </c>
      <c r="E14">
        <v>80</v>
      </c>
      <c r="F14" t="s">
        <v>133</v>
      </c>
      <c r="G14" t="s">
        <v>123</v>
      </c>
      <c r="H14" t="s">
        <v>136</v>
      </c>
      <c r="I14" t="s">
        <v>139</v>
      </c>
      <c r="J14">
        <v>100</v>
      </c>
      <c r="K14">
        <v>100</v>
      </c>
      <c r="L14" t="s">
        <v>125</v>
      </c>
    </row>
  </sheetData>
  <phoneticPr fontId="1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94DB57-507A-4CF4-BEDC-CAED0889C1A5}">
          <x14:formula1>
            <xm:f>データの入力規則!$C$2:$C$5</xm:f>
          </x14:formula1>
          <xm:sqref>F3:F14</xm:sqref>
        </x14:dataValidation>
        <x14:dataValidation type="list" allowBlank="1" showInputMessage="1" showErrorMessage="1" xr:uid="{4596289A-6940-4A9F-ABB8-B4ADE65CDD46}">
          <x14:formula1>
            <xm:f>データの入力規則!$E$2:$E$4</xm:f>
          </x14:formula1>
          <xm:sqref>G3:G14</xm:sqref>
        </x14:dataValidation>
        <x14:dataValidation type="list" allowBlank="1" showInputMessage="1" showErrorMessage="1" xr:uid="{466B25F3-88E1-4F79-AFFB-122823E2422E}">
          <x14:formula1>
            <xm:f>データの入力規則!$G$2:$G$6</xm:f>
          </x14:formula1>
          <xm:sqref>L3:L14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8809-7926-4007-85D3-5387C49DCC61}">
  <dimension ref="A1:B5"/>
  <sheetViews>
    <sheetView workbookViewId="0">
      <selection activeCell="B5" sqref="B5"/>
    </sheetView>
  </sheetViews>
  <sheetFormatPr defaultRowHeight="18" x14ac:dyDescent="0.45"/>
  <sheetData>
    <row r="1" spans="1:2" x14ac:dyDescent="0.45">
      <c r="A1" t="s">
        <v>0</v>
      </c>
      <c r="B1" t="s">
        <v>30</v>
      </c>
    </row>
    <row r="2" spans="1:2" x14ac:dyDescent="0.45">
      <c r="A2" t="s">
        <v>64</v>
      </c>
      <c r="B2" t="s">
        <v>65</v>
      </c>
    </row>
    <row r="3" spans="1:2" x14ac:dyDescent="0.45">
      <c r="A3">
        <v>0</v>
      </c>
      <c r="B3" t="s">
        <v>185</v>
      </c>
    </row>
    <row r="4" spans="1:2" x14ac:dyDescent="0.45">
      <c r="A4">
        <v>1</v>
      </c>
      <c r="B4" t="s">
        <v>186</v>
      </c>
    </row>
    <row r="5" spans="1:2" x14ac:dyDescent="0.45">
      <c r="A5">
        <v>2</v>
      </c>
      <c r="B5" t="s">
        <v>187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61F26-8C3E-4ACC-A52C-EA7295C08CBB}">
  <dimension ref="A1:G7"/>
  <sheetViews>
    <sheetView workbookViewId="0">
      <selection activeCell="F2" sqref="F2"/>
    </sheetView>
  </sheetViews>
  <sheetFormatPr defaultRowHeight="18" x14ac:dyDescent="0.45"/>
  <sheetData>
    <row r="1" spans="1:7" x14ac:dyDescent="0.45">
      <c r="A1" t="s">
        <v>31</v>
      </c>
      <c r="B1" t="s">
        <v>21</v>
      </c>
      <c r="C1" t="s">
        <v>22</v>
      </c>
      <c r="D1" t="s">
        <v>37</v>
      </c>
      <c r="E1" t="s">
        <v>63</v>
      </c>
      <c r="F1" t="s">
        <v>23</v>
      </c>
      <c r="G1" t="s">
        <v>24</v>
      </c>
    </row>
    <row r="2" spans="1:7" x14ac:dyDescent="0.45">
      <c r="A2" t="s">
        <v>73</v>
      </c>
      <c r="B2" t="s">
        <v>66</v>
      </c>
      <c r="C2" t="s">
        <v>67</v>
      </c>
      <c r="D2" t="s">
        <v>68</v>
      </c>
      <c r="E2" t="s">
        <v>69</v>
      </c>
      <c r="F2" t="s">
        <v>70</v>
      </c>
      <c r="G2" t="s">
        <v>74</v>
      </c>
    </row>
    <row r="3" spans="1:7" x14ac:dyDescent="0.45">
      <c r="A3">
        <f>ROW(テーブル7[[#This Row],[Lv]])-2</f>
        <v>1</v>
      </c>
      <c r="B3">
        <v>300</v>
      </c>
      <c r="C3">
        <v>500</v>
      </c>
      <c r="D3">
        <v>50</v>
      </c>
      <c r="E3">
        <v>30</v>
      </c>
      <c r="F3">
        <v>40</v>
      </c>
      <c r="G3">
        <v>0</v>
      </c>
    </row>
    <row r="4" spans="1:7" x14ac:dyDescent="0.45">
      <c r="A4">
        <f>ROW(テーブル7[[#This Row],[Lv]])-2</f>
        <v>2</v>
      </c>
      <c r="B4">
        <f>B3+100</f>
        <v>400</v>
      </c>
      <c r="C4">
        <f>C3+100</f>
        <v>600</v>
      </c>
      <c r="D4">
        <f>D3+10</f>
        <v>60</v>
      </c>
      <c r="E4">
        <f t="shared" ref="E4:F7" si="0">E3+10</f>
        <v>40</v>
      </c>
      <c r="F4">
        <f t="shared" si="0"/>
        <v>50</v>
      </c>
      <c r="G4">
        <v>100</v>
      </c>
    </row>
    <row r="5" spans="1:7" x14ac:dyDescent="0.45">
      <c r="A5">
        <f>ROW(テーブル7[[#This Row],[Lv]])-2</f>
        <v>3</v>
      </c>
      <c r="B5">
        <f t="shared" ref="B5:C7" si="1">B4+100</f>
        <v>500</v>
      </c>
      <c r="C5">
        <f t="shared" si="1"/>
        <v>700</v>
      </c>
      <c r="D5">
        <f t="shared" ref="D5:D7" si="2">D4+10</f>
        <v>70</v>
      </c>
      <c r="E5">
        <f t="shared" si="0"/>
        <v>50</v>
      </c>
      <c r="F5">
        <f t="shared" si="0"/>
        <v>60</v>
      </c>
      <c r="G5">
        <v>200</v>
      </c>
    </row>
    <row r="6" spans="1:7" x14ac:dyDescent="0.45">
      <c r="A6">
        <f>ROW(テーブル7[[#This Row],[Lv]])-2</f>
        <v>4</v>
      </c>
      <c r="B6">
        <f t="shared" si="1"/>
        <v>600</v>
      </c>
      <c r="C6">
        <f t="shared" si="1"/>
        <v>800</v>
      </c>
      <c r="D6">
        <f t="shared" si="2"/>
        <v>80</v>
      </c>
      <c r="E6">
        <f t="shared" si="0"/>
        <v>60</v>
      </c>
      <c r="F6">
        <f t="shared" si="0"/>
        <v>70</v>
      </c>
      <c r="G6">
        <v>300</v>
      </c>
    </row>
    <row r="7" spans="1:7" x14ac:dyDescent="0.45">
      <c r="A7">
        <f>ROW(テーブル7[[#This Row],[Lv]])-2</f>
        <v>5</v>
      </c>
      <c r="B7">
        <f t="shared" si="1"/>
        <v>700</v>
      </c>
      <c r="C7">
        <f t="shared" si="1"/>
        <v>900</v>
      </c>
      <c r="D7">
        <f t="shared" si="2"/>
        <v>90</v>
      </c>
      <c r="E7">
        <f t="shared" si="0"/>
        <v>70</v>
      </c>
      <c r="F7">
        <f t="shared" si="0"/>
        <v>80</v>
      </c>
      <c r="G7">
        <v>400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EEF4-3798-4371-B0CB-9A2C20043AAD}">
  <dimension ref="A1:G7"/>
  <sheetViews>
    <sheetView workbookViewId="0">
      <selection activeCell="F2" sqref="F2"/>
    </sheetView>
  </sheetViews>
  <sheetFormatPr defaultRowHeight="18" x14ac:dyDescent="0.45"/>
  <sheetData>
    <row r="1" spans="1:7" x14ac:dyDescent="0.45">
      <c r="A1" t="s">
        <v>31</v>
      </c>
      <c r="B1" t="s">
        <v>21</v>
      </c>
      <c r="C1" t="s">
        <v>22</v>
      </c>
      <c r="D1" t="s">
        <v>37</v>
      </c>
      <c r="E1" t="s">
        <v>63</v>
      </c>
      <c r="F1" t="s">
        <v>23</v>
      </c>
      <c r="G1" t="s">
        <v>24</v>
      </c>
    </row>
    <row r="2" spans="1:7" x14ac:dyDescent="0.45">
      <c r="A2" t="s">
        <v>73</v>
      </c>
      <c r="B2" t="s">
        <v>66</v>
      </c>
      <c r="C2" t="s">
        <v>67</v>
      </c>
      <c r="D2" t="s">
        <v>68</v>
      </c>
      <c r="E2" t="s">
        <v>69</v>
      </c>
      <c r="F2" t="s">
        <v>70</v>
      </c>
      <c r="G2" t="s">
        <v>74</v>
      </c>
    </row>
    <row r="3" spans="1:7" x14ac:dyDescent="0.45">
      <c r="A3">
        <f>ROW(テーブル79[[#This Row],[Lv]])-2</f>
        <v>1</v>
      </c>
      <c r="B3">
        <v>400</v>
      </c>
      <c r="C3">
        <v>400</v>
      </c>
      <c r="D3">
        <v>40</v>
      </c>
      <c r="E3">
        <v>40</v>
      </c>
      <c r="F3">
        <v>50</v>
      </c>
      <c r="G3">
        <v>0</v>
      </c>
    </row>
    <row r="4" spans="1:7" x14ac:dyDescent="0.45">
      <c r="A4">
        <f>ROW(テーブル79[[#This Row],[Lv]])-2</f>
        <v>2</v>
      </c>
      <c r="B4">
        <f>B3+100</f>
        <v>500</v>
      </c>
      <c r="C4">
        <f>C3+100</f>
        <v>500</v>
      </c>
      <c r="D4">
        <f>D3+10</f>
        <v>50</v>
      </c>
      <c r="E4">
        <f t="shared" ref="E4:F7" si="0">E3+10</f>
        <v>50</v>
      </c>
      <c r="F4">
        <f t="shared" si="0"/>
        <v>60</v>
      </c>
      <c r="G4">
        <v>100</v>
      </c>
    </row>
    <row r="5" spans="1:7" x14ac:dyDescent="0.45">
      <c r="A5">
        <f>ROW(テーブル79[[#This Row],[Lv]])-2</f>
        <v>3</v>
      </c>
      <c r="B5">
        <f t="shared" ref="B5:C7" si="1">B4+100</f>
        <v>600</v>
      </c>
      <c r="C5">
        <f t="shared" si="1"/>
        <v>600</v>
      </c>
      <c r="D5">
        <f t="shared" ref="D5:D7" si="2">D4+10</f>
        <v>60</v>
      </c>
      <c r="E5">
        <f t="shared" si="0"/>
        <v>60</v>
      </c>
      <c r="F5">
        <f t="shared" si="0"/>
        <v>70</v>
      </c>
      <c r="G5">
        <v>200</v>
      </c>
    </row>
    <row r="6" spans="1:7" x14ac:dyDescent="0.45">
      <c r="A6">
        <f>ROW(テーブル79[[#This Row],[Lv]])-2</f>
        <v>4</v>
      </c>
      <c r="B6">
        <f t="shared" si="1"/>
        <v>700</v>
      </c>
      <c r="C6">
        <f t="shared" si="1"/>
        <v>700</v>
      </c>
      <c r="D6">
        <f t="shared" si="2"/>
        <v>70</v>
      </c>
      <c r="E6">
        <f t="shared" si="0"/>
        <v>70</v>
      </c>
      <c r="F6">
        <f t="shared" si="0"/>
        <v>80</v>
      </c>
      <c r="G6">
        <v>300</v>
      </c>
    </row>
    <row r="7" spans="1:7" x14ac:dyDescent="0.45">
      <c r="A7">
        <f>ROW(テーブル79[[#This Row],[Lv]])-2</f>
        <v>5</v>
      </c>
      <c r="B7">
        <f t="shared" si="1"/>
        <v>800</v>
      </c>
      <c r="C7">
        <f t="shared" si="1"/>
        <v>800</v>
      </c>
      <c r="D7">
        <f t="shared" si="2"/>
        <v>80</v>
      </c>
      <c r="E7">
        <f t="shared" si="0"/>
        <v>80</v>
      </c>
      <c r="F7">
        <f t="shared" si="0"/>
        <v>90</v>
      </c>
      <c r="G7">
        <v>400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データの入力規則</vt:lpstr>
      <vt:lpstr>セリフ</vt:lpstr>
      <vt:lpstr>消費アイテム</vt:lpstr>
      <vt:lpstr>武器</vt:lpstr>
      <vt:lpstr>装飾品</vt:lpstr>
      <vt:lpstr>魔法</vt:lpstr>
      <vt:lpstr>Chara</vt:lpstr>
      <vt:lpstr>Player_0</vt:lpstr>
      <vt:lpstr>Player_1</vt:lpstr>
      <vt:lpstr>Player_2</vt:lpstr>
      <vt:lpstr>Enemy</vt:lpstr>
      <vt:lpstr>Enemy_Test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野口 栄吉(jjc.22170028)</dc:creator>
  <cp:lastModifiedBy>野口 栄吉(jjc.22170028)</cp:lastModifiedBy>
  <dcterms:created xsi:type="dcterms:W3CDTF">2023-12-01T04:24:26Z</dcterms:created>
  <dcterms:modified xsi:type="dcterms:W3CDTF">2024-01-29T01:52:31Z</dcterms:modified>
</cp:coreProperties>
</file>