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86136\Desktop\"/>
    </mc:Choice>
  </mc:AlternateContent>
  <xr:revisionPtr revIDLastSave="0" documentId="13_ncr:1_{D6F38514-1404-42F5-8D44-12DC2471C194}" xr6:coauthVersionLast="47" xr6:coauthVersionMax="47" xr10:uidLastSave="{00000000-0000-0000-0000-000000000000}"/>
  <bookViews>
    <workbookView xWindow="-96" yWindow="0" windowWidth="11712" windowHeight="130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" i="1" l="1" a="1"/>
  <c r="S2" i="1" s="1"/>
  <c r="O3" i="1"/>
  <c r="O4" i="1"/>
  <c r="O5" i="1"/>
  <c r="O6" i="1"/>
  <c r="O7" i="1"/>
  <c r="O8" i="1"/>
  <c r="O9" i="1"/>
  <c r="O2" i="1"/>
  <c r="L2" i="1"/>
  <c r="L7" i="1"/>
  <c r="AC7" i="1" s="1"/>
  <c r="L8" i="1"/>
  <c r="AC8" i="1" s="1"/>
  <c r="I30" i="1" a="1"/>
  <c r="I30" i="1" s="1"/>
  <c r="G14" i="1" a="1"/>
  <c r="G14" i="1" s="1"/>
  <c r="A14" i="1" a="1"/>
  <c r="A14" i="1" s="1"/>
  <c r="L6" i="1"/>
  <c r="AB3" i="1"/>
  <c r="AB4" i="1"/>
  <c r="AB5" i="1"/>
  <c r="AB6" i="1"/>
  <c r="AB7" i="1"/>
  <c r="AB8" i="1"/>
  <c r="AB9" i="1"/>
  <c r="AB10" i="1"/>
  <c r="AC10" i="1" s="1"/>
  <c r="AB2" i="1"/>
  <c r="B25" i="1"/>
  <c r="E37" i="1" s="1"/>
  <c r="L3" i="1"/>
  <c r="AC3" i="1" s="1"/>
  <c r="L4" i="1"/>
  <c r="AC4" i="1" s="1"/>
  <c r="L5" i="1"/>
  <c r="AC5" i="1" s="1"/>
  <c r="AC6" i="1"/>
  <c r="L9" i="1"/>
  <c r="H3" i="1"/>
  <c r="H4" i="1"/>
  <c r="H5" i="1"/>
  <c r="H6" i="1"/>
  <c r="H7" i="1"/>
  <c r="H8" i="1"/>
  <c r="H9" i="1"/>
  <c r="H10" i="1"/>
  <c r="H2" i="1"/>
  <c r="K21" i="1"/>
  <c r="D2" i="1"/>
  <c r="A8" i="1"/>
  <c r="B8" i="1"/>
  <c r="AC9" i="1" l="1"/>
  <c r="AC2" i="1"/>
  <c r="B37" i="1"/>
  <c r="G3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<sst xmlns="http://schemas.openxmlformats.org/spreadsheetml/2006/main" count="23" uniqueCount="18">
  <si>
    <t>d</t>
    <phoneticPr fontId="1" type="noConversion"/>
  </si>
  <si>
    <t>D</t>
    <phoneticPr fontId="1" type="noConversion"/>
  </si>
  <si>
    <t>I</t>
    <phoneticPr fontId="1" type="noConversion"/>
  </si>
  <si>
    <t>m</t>
    <phoneticPr fontId="1" type="noConversion"/>
  </si>
  <si>
    <t>d(average)</t>
    <phoneticPr fontId="1" type="noConversion"/>
  </si>
  <si>
    <t>D(average)</t>
    <phoneticPr fontId="1" type="noConversion"/>
  </si>
  <si>
    <t>beta</t>
    <phoneticPr fontId="1" type="noConversion"/>
  </si>
  <si>
    <t>T</t>
    <phoneticPr fontId="1" type="noConversion"/>
  </si>
  <si>
    <t xml:space="preserve"> m(kong)</t>
    <phoneticPr fontId="1" type="noConversion"/>
  </si>
  <si>
    <t xml:space="preserve"> m(fu)</t>
    <phoneticPr fontId="1" type="noConversion"/>
  </si>
  <si>
    <t>m1</t>
    <phoneticPr fontId="1" type="noConversion"/>
  </si>
  <si>
    <t>m2</t>
    <phoneticPr fontId="1" type="noConversion"/>
  </si>
  <si>
    <t>m3</t>
    <phoneticPr fontId="1" type="noConversion"/>
  </si>
  <si>
    <t>k</t>
    <phoneticPr fontId="1" type="noConversion"/>
  </si>
  <si>
    <t>m(average)</t>
    <phoneticPr fontId="1" type="noConversion"/>
  </si>
  <si>
    <t>B</t>
    <phoneticPr fontId="1" type="noConversion"/>
  </si>
  <si>
    <t>w(空)</t>
    <phoneticPr fontId="1" type="noConversion"/>
  </si>
  <si>
    <t>w(fu)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</si>
</sst>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00000"/>
    <numFmt numFmtId="177" formatCode="0.00000"/>
    <numFmt numFmtId="178" formatCode="0.0000000000"/>
    <numFmt numFmtId="180" formatCode="0.000"/>
    <numFmt numFmtId="182" formatCode="0.00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80" fontId="0" fillId="0" borderId="0" xfId="0" applyNumberFormat="1"/>
    <xf numFmtId="182" fontId="0" fillId="0" borderId="0" xfId="0" applyNumberFormat="1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#,##0.000000000_);[Red]\(#,##0.0000000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Sheet1!$G$2:$G$9</c:f>
              <c:numCache>
                <c:formatCode>0.00</c:formatCode>
                <c:ptCount val="8"/>
                <c:pt idx="0">
                  <c:v>7.38</c:v>
                </c:pt>
                <c:pt idx="1">
                  <c:v>14.2</c:v>
                </c:pt>
                <c:pt idx="2">
                  <c:v>21.3</c:v>
                </c:pt>
                <c:pt idx="3">
                  <c:v>28.1</c:v>
                </c:pt>
                <c:pt idx="4">
                  <c:v>34.9</c:v>
                </c:pt>
                <c:pt idx="5">
                  <c:v>40.9</c:v>
                </c:pt>
                <c:pt idx="6">
                  <c:v>47.4</c:v>
                </c:pt>
                <c:pt idx="7">
                  <c:v>53.4</c:v>
                </c:pt>
              </c:numCache>
            </c:numRef>
          </c:xVal>
          <c:yVal>
            <c:numRef>
              <c:f>Sheet1!$H$2:$H$9</c:f>
              <c:numCache>
                <c:formatCode>0.000000</c:formatCode>
                <c:ptCount val="8"/>
                <c:pt idx="0">
                  <c:v>1.1487916140831477E-3</c:v>
                </c:pt>
                <c:pt idx="1">
                  <c:v>2.258711596277939E-3</c:v>
                </c:pt>
                <c:pt idx="2">
                  <c:v>3.327366092421161E-3</c:v>
                </c:pt>
                <c:pt idx="3">
                  <c:v>4.3589728455622843E-3</c:v>
                </c:pt>
                <c:pt idx="4">
                  <c:v>5.3518219598704423E-3</c:v>
                </c:pt>
                <c:pt idx="5">
                  <c:v>6.3195926019925623E-3</c:v>
                </c:pt>
                <c:pt idx="6">
                  <c:v>7.2431909351506419E-3</c:v>
                </c:pt>
                <c:pt idx="7">
                  <c:v>8.1411408308457306E-3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9B-47D1-9058-EC57426273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4627295"/>
        <c:axId val="694628735"/>
      </c:scatterChart>
      <c:valAx>
        <c:axId val="694627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4628735"/>
        <c:crosses val="autoZero"/>
        <c:crossBetween val="midCat"/>
      </c:valAx>
      <c:valAx>
        <c:axId val="69462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4627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9.3271709824130217E-2"/>
          <c:y val="0.17304224616986047"/>
          <c:w val="0.86937767285002465"/>
          <c:h val="0.70899859783940467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#,##0.000000000_);[Red]\(#,##0.0000000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Sheet1!$K$2:$K$9</c:f>
              <c:numCache>
                <c:formatCode>General</c:formatCode>
                <c:ptCount val="8"/>
                <c:pt idx="0">
                  <c:v>1.66</c:v>
                </c:pt>
                <c:pt idx="1">
                  <c:v>3.41</c:v>
                </c:pt>
                <c:pt idx="2">
                  <c:v>5.17</c:v>
                </c:pt>
                <c:pt idx="3">
                  <c:v>6.86</c:v>
                </c:pt>
                <c:pt idx="4">
                  <c:v>8.41</c:v>
                </c:pt>
                <c:pt idx="5">
                  <c:v>10</c:v>
                </c:pt>
                <c:pt idx="6">
                  <c:v>11.5</c:v>
                </c:pt>
                <c:pt idx="7">
                  <c:v>13</c:v>
                </c:pt>
              </c:numCache>
            </c:numRef>
          </c:xVal>
          <c:yVal>
            <c:numRef>
              <c:f>Sheet1!$L$2:$L$9</c:f>
              <c:numCache>
                <c:formatCode>0.00000</c:formatCode>
                <c:ptCount val="8"/>
                <c:pt idx="0">
                  <c:v>1.1231358328028013E-3</c:v>
                </c:pt>
                <c:pt idx="1">
                  <c:v>2.1478341656056021E-3</c:v>
                </c:pt>
                <c:pt idx="2">
                  <c:v>3.0732512484084036E-3</c:v>
                </c:pt>
                <c:pt idx="3">
                  <c:v>3.9075433312112046E-3</c:v>
                </c:pt>
                <c:pt idx="4">
                  <c:v>4.6664604140140061E-3</c:v>
                </c:pt>
                <c:pt idx="5">
                  <c:v>5.3314399968168065E-3</c:v>
                </c:pt>
                <c:pt idx="6">
                  <c:v>5.924700829619608E-3</c:v>
                </c:pt>
                <c:pt idx="7">
                  <c:v>6.4335866624224101E-3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67-4035-AB0F-0F2E64C9E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2883199"/>
        <c:axId val="692875039"/>
      </c:scatterChart>
      <c:valAx>
        <c:axId val="692883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2875039"/>
        <c:crosses val="autoZero"/>
        <c:crossBetween val="midCat"/>
      </c:valAx>
      <c:valAx>
        <c:axId val="69287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2883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9.8219816272965887E-2"/>
          <c:y val="0.15995915185466131"/>
          <c:w val="0.8585579615048119"/>
          <c:h val="0.72352067306985157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#,##0.000000000_);[Red]\(#,##0.0000000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Sheet1!$N$2:$N$9</c:f>
              <c:numCache>
                <c:formatCode>General</c:formatCode>
                <c:ptCount val="8"/>
                <c:pt idx="0">
                  <c:v>1.63</c:v>
                </c:pt>
                <c:pt idx="1">
                  <c:v>3.32</c:v>
                </c:pt>
                <c:pt idx="2">
                  <c:v>5.04</c:v>
                </c:pt>
                <c:pt idx="3">
                  <c:v>6.44</c:v>
                </c:pt>
                <c:pt idx="4">
                  <c:v>8.2799999999999994</c:v>
                </c:pt>
                <c:pt idx="5">
                  <c:v>10.1</c:v>
                </c:pt>
                <c:pt idx="6">
                  <c:v>11.8</c:v>
                </c:pt>
                <c:pt idx="7">
                  <c:v>13.5</c:v>
                </c:pt>
              </c:numCache>
            </c:numRef>
          </c:xVal>
          <c:yVal>
            <c:numRef>
              <c:f>Sheet1!$O$2:$O$9</c:f>
              <c:numCache>
                <c:formatCode>General</c:formatCode>
                <c:ptCount val="8"/>
                <c:pt idx="0">
                  <c:v>1.1651781157956146E-3</c:v>
                </c:pt>
                <c:pt idx="1">
                  <c:v>2.3207238184106841E-3</c:v>
                </c:pt>
                <c:pt idx="2">
                  <c:v>3.4663806234705771E-3</c:v>
                </c:pt>
                <c:pt idx="3">
                  <c:v>4.6058818035393523E-3</c:v>
                </c:pt>
                <c:pt idx="4">
                  <c:v>5.7311338516842442E-3</c:v>
                </c:pt>
                <c:pt idx="5">
                  <c:v>6.8462405178993284E-3</c:v>
                </c:pt>
                <c:pt idx="6">
                  <c:v>7.9533676702370389E-3</c:v>
                </c:pt>
                <c:pt idx="7">
                  <c:v>9.0508054128665087E-3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CF-4B20-A26C-3E5689BBF3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8662351"/>
        <c:axId val="848671471"/>
      </c:scatterChart>
      <c:valAx>
        <c:axId val="848662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8671471"/>
        <c:crosses val="autoZero"/>
        <c:crossBetween val="midCat"/>
      </c:valAx>
      <c:valAx>
        <c:axId val="84867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8662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667201</xdr:colOff>
      <xdr:row>18</xdr:row>
      <xdr:rowOff>38349</xdr:rowOff>
    </xdr:from>
    <xdr:to>
      <xdr:col>21</xdr:col>
      <xdr:colOff>186416</xdr:colOff>
      <xdr:row>34</xdr:row>
      <xdr:rowOff>19801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ABF1DC7-22FC-BC89-BB5E-A99CEE7794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230231</xdr:colOff>
      <xdr:row>19</xdr:row>
      <xdr:rowOff>15467</xdr:rowOff>
    </xdr:from>
    <xdr:to>
      <xdr:col>14</xdr:col>
      <xdr:colOff>353125</xdr:colOff>
      <xdr:row>34</xdr:row>
      <xdr:rowOff>116940</xdr:rowOff>
    </xdr:to>
    <xdr:graphicFrame macro="">
      <xdr:nvGraphicFramePr>
        <xdr:cNvPr id="24" name="图表 23">
          <a:extLst>
            <a:ext uri="{FF2B5EF4-FFF2-40B4-BE49-F238E27FC236}">
              <a16:creationId xmlns:a16="http://schemas.microsoft.com/office/drawing/2014/main" id="{7D2BD5F3-D7B3-5FCB-E36F-1E050A2E13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94715</xdr:colOff>
      <xdr:row>10</xdr:row>
      <xdr:rowOff>116541</xdr:rowOff>
    </xdr:from>
    <xdr:to>
      <xdr:col>22</xdr:col>
      <xdr:colOff>399515</xdr:colOff>
      <xdr:row>26</xdr:row>
      <xdr:rowOff>103289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9393E64B-DD04-58DF-9CB4-0E9F017460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7"/>
  <sheetViews>
    <sheetView tabSelected="1" topLeftCell="J1" zoomScale="85" zoomScaleNormal="85" workbookViewId="0">
      <selection activeCell="N2" sqref="N2:O9"/>
    </sheetView>
  </sheetViews>
  <sheetFormatPr defaultRowHeight="13.8" x14ac:dyDescent="0.25"/>
  <cols>
    <col min="2" max="2" width="13.77734375" bestFit="1" customWidth="1"/>
    <col min="4" max="4" width="23.77734375" customWidth="1"/>
    <col min="5" max="5" width="13.77734375" bestFit="1" customWidth="1"/>
    <col min="7" max="7" width="16.33203125" bestFit="1" customWidth="1"/>
    <col min="8" max="8" width="15.109375" bestFit="1" customWidth="1"/>
    <col min="9" max="13" width="11.6640625" bestFit="1" customWidth="1"/>
    <col min="14" max="14" width="12.77734375" customWidth="1"/>
    <col min="15" max="15" width="13.21875" customWidth="1"/>
    <col min="16" max="16" width="8.88671875" customWidth="1"/>
  </cols>
  <sheetData>
    <row r="1" spans="1:29" x14ac:dyDescent="0.25">
      <c r="A1" t="s">
        <v>0</v>
      </c>
      <c r="B1" t="s">
        <v>1</v>
      </c>
      <c r="C1" t="s">
        <v>3</v>
      </c>
      <c r="D1" t="s">
        <v>2</v>
      </c>
      <c r="F1" t="s">
        <v>8</v>
      </c>
      <c r="G1" t="s">
        <v>6</v>
      </c>
      <c r="H1" t="s">
        <v>7</v>
      </c>
      <c r="J1" t="s">
        <v>9</v>
      </c>
      <c r="K1" t="s">
        <v>6</v>
      </c>
      <c r="L1" t="s">
        <v>7</v>
      </c>
      <c r="N1" t="s">
        <v>6</v>
      </c>
      <c r="O1" t="s">
        <v>7</v>
      </c>
    </row>
    <row r="2" spans="1:29" x14ac:dyDescent="0.25">
      <c r="A2">
        <v>5.3659999999999997</v>
      </c>
      <c r="B2">
        <v>7.65</v>
      </c>
      <c r="C2">
        <v>0.46779999999999999</v>
      </c>
      <c r="D2" s="1">
        <f>(1/8)*C2*((A8*0.01)^2+(B8*0.01)^2)</f>
        <v>5.104788844108001E-4</v>
      </c>
      <c r="F2">
        <v>5</v>
      </c>
      <c r="G2" s="6">
        <v>7.38</v>
      </c>
      <c r="H2" s="5">
        <f>F2*(9.8-(0.15/(2*3.1415))*G2)*(0.15/(2*3.1415))*0.001</f>
        <v>1.1487916140831477E-3</v>
      </c>
      <c r="J2">
        <v>5</v>
      </c>
      <c r="K2">
        <v>1.66</v>
      </c>
      <c r="L2" s="2">
        <f>J2*(9.8-(0.15/2*3.1415)*K2)*(0.15/(2*3.1415))*0.001</f>
        <v>1.1231358328028013E-3</v>
      </c>
      <c r="N2">
        <v>1.63</v>
      </c>
      <c r="O2">
        <f>J2*(9.8-(0.15/(2*3.1415))*N2)*(0.15/(2*3.1415))*0.001</f>
        <v>1.1651781157956146E-3</v>
      </c>
      <c r="S2" cm="1">
        <f t="array" ref="S2:Z3">TRANSPOSE(N2:O9)</f>
        <v>1.63</v>
      </c>
      <c r="T2">
        <v>3.32</v>
      </c>
      <c r="U2">
        <v>5.04</v>
      </c>
      <c r="V2">
        <v>6.44</v>
      </c>
      <c r="W2">
        <v>8.2799999999999994</v>
      </c>
      <c r="X2">
        <v>10.1</v>
      </c>
      <c r="Y2">
        <v>11.8</v>
      </c>
      <c r="Z2">
        <v>13.5</v>
      </c>
      <c r="AA2">
        <v>1</v>
      </c>
      <c r="AB2">
        <f>AA2*0.0005</f>
        <v>5.0000000000000001E-4</v>
      </c>
      <c r="AC2">
        <f t="shared" ref="AC2:AC10" si="0">L2+AB2</f>
        <v>1.6231358328028013E-3</v>
      </c>
    </row>
    <row r="3" spans="1:29" x14ac:dyDescent="0.25">
      <c r="A3">
        <v>5.3639999999999999</v>
      </c>
      <c r="B3">
        <v>7.65</v>
      </c>
      <c r="F3">
        <v>10</v>
      </c>
      <c r="G3" s="6">
        <v>14.2</v>
      </c>
      <c r="H3" s="5">
        <f t="shared" ref="H3:H10" si="1">F3*(9.8-(0.15/(2*3.1415))*G3)*(0.15/(2*3.1415))*0.001</f>
        <v>2.258711596277939E-3</v>
      </c>
      <c r="J3">
        <v>10</v>
      </c>
      <c r="K3">
        <v>3.41</v>
      </c>
      <c r="L3" s="2">
        <f t="shared" ref="L3:L9" si="2">J3*(9.8-(0.15/2*3.1415)*K3)*(0.15/(2*3.1415))*0.001</f>
        <v>2.1478341656056021E-3</v>
      </c>
      <c r="N3">
        <v>3.32</v>
      </c>
      <c r="O3">
        <f t="shared" ref="O3:O9" si="3">J3*(9.8-(0.15/(2*3.1415))*N3)*(0.15/(2*3.1415))*0.001</f>
        <v>2.3207238184106841E-3</v>
      </c>
      <c r="S3">
        <v>1.1651781157956146E-3</v>
      </c>
      <c r="T3">
        <v>2.3207238184106841E-3</v>
      </c>
      <c r="U3">
        <v>3.4663806234705771E-3</v>
      </c>
      <c r="V3">
        <v>4.6058818035393523E-3</v>
      </c>
      <c r="W3">
        <v>5.7311338516842442E-3</v>
      </c>
      <c r="X3">
        <v>6.8462405178993284E-3</v>
      </c>
      <c r="Y3">
        <v>7.9533676702370389E-3</v>
      </c>
      <c r="Z3">
        <v>9.0508054128665087E-3</v>
      </c>
      <c r="AA3">
        <v>2</v>
      </c>
      <c r="AB3">
        <f t="shared" ref="AB3:AB10" si="4">AA3*0.0005</f>
        <v>1E-3</v>
      </c>
      <c r="AC3">
        <f t="shared" si="0"/>
        <v>3.1478341656056021E-3</v>
      </c>
    </row>
    <row r="4" spans="1:29" x14ac:dyDescent="0.25">
      <c r="A4">
        <v>5.36</v>
      </c>
      <c r="B4">
        <v>7.6520000000000001</v>
      </c>
      <c r="F4">
        <v>15</v>
      </c>
      <c r="G4" s="6">
        <v>21.3</v>
      </c>
      <c r="H4" s="5">
        <f t="shared" si="1"/>
        <v>3.327366092421161E-3</v>
      </c>
      <c r="J4">
        <v>15</v>
      </c>
      <c r="K4">
        <v>5.17</v>
      </c>
      <c r="L4" s="2">
        <f t="shared" si="2"/>
        <v>3.0732512484084036E-3</v>
      </c>
      <c r="N4">
        <v>5.04</v>
      </c>
      <c r="O4">
        <f t="shared" si="3"/>
        <v>3.4663806234705771E-3</v>
      </c>
      <c r="AA4">
        <v>3</v>
      </c>
      <c r="AB4">
        <f t="shared" si="4"/>
        <v>1.5E-3</v>
      </c>
      <c r="AC4">
        <f t="shared" si="0"/>
        <v>4.5732512484084036E-3</v>
      </c>
    </row>
    <row r="5" spans="1:29" x14ac:dyDescent="0.25">
      <c r="A5">
        <v>5.3620000000000001</v>
      </c>
      <c r="B5">
        <v>7.6520000000000001</v>
      </c>
      <c r="F5">
        <v>20</v>
      </c>
      <c r="G5" s="6">
        <v>28.1</v>
      </c>
      <c r="H5" s="5">
        <f t="shared" si="1"/>
        <v>4.3589728455622843E-3</v>
      </c>
      <c r="J5">
        <v>20</v>
      </c>
      <c r="K5">
        <v>6.86</v>
      </c>
      <c r="L5" s="2">
        <f t="shared" si="2"/>
        <v>3.9075433312112046E-3</v>
      </c>
      <c r="N5">
        <v>6.44</v>
      </c>
      <c r="O5">
        <f t="shared" si="3"/>
        <v>4.6058818035393523E-3</v>
      </c>
      <c r="AA5">
        <v>4</v>
      </c>
      <c r="AB5">
        <f t="shared" si="4"/>
        <v>2E-3</v>
      </c>
      <c r="AC5">
        <f t="shared" si="0"/>
        <v>5.9075433312112046E-3</v>
      </c>
    </row>
    <row r="6" spans="1:29" x14ac:dyDescent="0.25">
      <c r="A6">
        <v>5.3639999999999999</v>
      </c>
      <c r="B6">
        <v>7.65</v>
      </c>
      <c r="F6">
        <v>25</v>
      </c>
      <c r="G6" s="6">
        <v>34.9</v>
      </c>
      <c r="H6" s="5">
        <f t="shared" si="1"/>
        <v>5.3518219598704423E-3</v>
      </c>
      <c r="J6">
        <v>25</v>
      </c>
      <c r="K6">
        <v>8.41</v>
      </c>
      <c r="L6" s="2">
        <f>J6*(9.8-(0.15/2*3.1415)*K6)*(0.15/(2*3.1415))*0.001</f>
        <v>4.6664604140140061E-3</v>
      </c>
      <c r="N6">
        <v>8.2799999999999994</v>
      </c>
      <c r="O6">
        <f t="shared" si="3"/>
        <v>5.7311338516842442E-3</v>
      </c>
      <c r="AA6">
        <v>5</v>
      </c>
      <c r="AB6">
        <f t="shared" si="4"/>
        <v>2.5000000000000001E-3</v>
      </c>
      <c r="AC6">
        <f t="shared" si="0"/>
        <v>7.1664604140140066E-3</v>
      </c>
    </row>
    <row r="7" spans="1:29" x14ac:dyDescent="0.25">
      <c r="A7" t="s">
        <v>4</v>
      </c>
      <c r="B7" t="s">
        <v>5</v>
      </c>
      <c r="F7">
        <v>30</v>
      </c>
      <c r="G7" s="6">
        <v>40.9</v>
      </c>
      <c r="H7" s="5">
        <f t="shared" si="1"/>
        <v>6.3195926019925623E-3</v>
      </c>
      <c r="J7">
        <v>30</v>
      </c>
      <c r="K7">
        <v>10</v>
      </c>
      <c r="L7" s="2">
        <f>J7*(9.8-(0.15/2*3.1415)*K7)*(0.15/(2*3.1415))*0.001</f>
        <v>5.3314399968168065E-3</v>
      </c>
      <c r="N7">
        <v>10.1</v>
      </c>
      <c r="O7">
        <f t="shared" si="3"/>
        <v>6.8462405178993284E-3</v>
      </c>
      <c r="AA7">
        <v>6</v>
      </c>
      <c r="AB7">
        <f t="shared" si="4"/>
        <v>3.0000000000000001E-3</v>
      </c>
      <c r="AC7">
        <f t="shared" si="0"/>
        <v>8.3314399968168057E-3</v>
      </c>
    </row>
    <row r="8" spans="1:29" x14ac:dyDescent="0.25">
      <c r="A8">
        <f>AVERAGE(A2:A6)</f>
        <v>5.3632</v>
      </c>
      <c r="B8">
        <f>AVERAGE(B2:B6)</f>
        <v>7.6508000000000012</v>
      </c>
      <c r="F8">
        <v>35</v>
      </c>
      <c r="G8" s="6">
        <v>47.4</v>
      </c>
      <c r="H8" s="5">
        <f t="shared" si="1"/>
        <v>7.2431909351506419E-3</v>
      </c>
      <c r="J8">
        <v>35</v>
      </c>
      <c r="K8">
        <v>11.5</v>
      </c>
      <c r="L8" s="2">
        <f>J8*(9.8-(0.15/2*3.1415)*K8)*(0.15/(2*3.1415))*0.001</f>
        <v>5.924700829619608E-3</v>
      </c>
      <c r="N8">
        <v>11.8</v>
      </c>
      <c r="O8">
        <f t="shared" si="3"/>
        <v>7.9533676702370389E-3</v>
      </c>
      <c r="AA8">
        <v>7</v>
      </c>
      <c r="AB8">
        <f t="shared" si="4"/>
        <v>3.5000000000000001E-3</v>
      </c>
      <c r="AC8">
        <f t="shared" si="0"/>
        <v>9.4247008296196085E-3</v>
      </c>
    </row>
    <row r="9" spans="1:29" x14ac:dyDescent="0.25">
      <c r="F9">
        <v>40</v>
      </c>
      <c r="G9" s="6">
        <v>53.4</v>
      </c>
      <c r="H9" s="5">
        <f t="shared" si="1"/>
        <v>8.1411408308457306E-3</v>
      </c>
      <c r="J9">
        <v>40</v>
      </c>
      <c r="K9">
        <v>13</v>
      </c>
      <c r="L9" s="2">
        <f t="shared" si="2"/>
        <v>6.4335866624224101E-3</v>
      </c>
      <c r="N9">
        <v>13.5</v>
      </c>
      <c r="O9">
        <f t="shared" si="3"/>
        <v>9.0508054128665087E-3</v>
      </c>
      <c r="AA9">
        <v>8</v>
      </c>
      <c r="AB9">
        <f t="shared" si="4"/>
        <v>4.0000000000000001E-3</v>
      </c>
      <c r="AC9">
        <f t="shared" si="0"/>
        <v>1.043358666242241E-2</v>
      </c>
    </row>
    <row r="10" spans="1:29" x14ac:dyDescent="0.25">
      <c r="F10">
        <v>45</v>
      </c>
      <c r="G10">
        <v>59.4</v>
      </c>
      <c r="H10">
        <f t="shared" si="1"/>
        <v>9.004892809923495E-3</v>
      </c>
      <c r="AA10">
        <v>9</v>
      </c>
      <c r="AB10">
        <f t="shared" si="4"/>
        <v>4.5000000000000005E-3</v>
      </c>
      <c r="AC10">
        <f t="shared" si="0"/>
        <v>4.5000000000000005E-3</v>
      </c>
    </row>
    <row r="14" spans="1:29" x14ac:dyDescent="0.25">
      <c r="A14" s="4" cm="1">
        <f t="array" ref="A14:E15">TRANSPOSE(A2:B6)</f>
        <v>5.3659999999999997</v>
      </c>
      <c r="B14" s="4">
        <v>5.3639999999999999</v>
      </c>
      <c r="C14" s="4">
        <v>5.36</v>
      </c>
      <c r="D14" s="4">
        <v>5.3620000000000001</v>
      </c>
      <c r="E14" s="4">
        <v>5.3639999999999999</v>
      </c>
      <c r="G14" s="6" cm="1">
        <f t="array" ref="G14:N15">TRANSPOSE(G2:H9)</f>
        <v>7.38</v>
      </c>
      <c r="H14" s="6">
        <v>14.2</v>
      </c>
      <c r="I14" s="6">
        <v>21.3</v>
      </c>
      <c r="J14" s="6">
        <v>28.1</v>
      </c>
      <c r="K14" s="6">
        <v>34.9</v>
      </c>
      <c r="L14" s="6">
        <v>40.9</v>
      </c>
      <c r="M14" s="6">
        <v>47.4</v>
      </c>
      <c r="N14" s="6">
        <v>53.4</v>
      </c>
    </row>
    <row r="15" spans="1:29" x14ac:dyDescent="0.25">
      <c r="A15" s="4">
        <v>7.65</v>
      </c>
      <c r="B15" s="4">
        <v>7.65</v>
      </c>
      <c r="C15" s="4">
        <v>7.6520000000000001</v>
      </c>
      <c r="D15" s="4">
        <v>7.6520000000000001</v>
      </c>
      <c r="E15" s="4">
        <v>7.65</v>
      </c>
      <c r="G15" s="2">
        <v>1.1487916140831477E-3</v>
      </c>
      <c r="H15" s="2">
        <v>2.258711596277939E-3</v>
      </c>
      <c r="I15" s="2">
        <v>3.327366092421161E-3</v>
      </c>
      <c r="J15" s="2">
        <v>4.3589728455622843E-3</v>
      </c>
      <c r="K15" s="2">
        <v>5.3518219598704423E-3</v>
      </c>
      <c r="L15" s="2">
        <v>6.3195926019925623E-3</v>
      </c>
      <c r="M15" s="2">
        <v>7.2431909351506419E-3</v>
      </c>
      <c r="N15" s="2">
        <v>8.1411408308457306E-3</v>
      </c>
    </row>
    <row r="21" spans="1:13" x14ac:dyDescent="0.25">
      <c r="A21" t="s">
        <v>10</v>
      </c>
      <c r="B21">
        <v>0.59399999999999997</v>
      </c>
      <c r="D21" t="s">
        <v>11</v>
      </c>
      <c r="E21">
        <v>0.60799999999999998</v>
      </c>
      <c r="G21" t="s">
        <v>12</v>
      </c>
      <c r="H21">
        <v>0.59099999999999997</v>
      </c>
      <c r="J21" t="s">
        <v>14</v>
      </c>
      <c r="K21">
        <f>AVERAGE(B21,E21,H21)</f>
        <v>0.59766666666666668</v>
      </c>
    </row>
    <row r="25" spans="1:13" x14ac:dyDescent="0.25">
      <c r="A25" t="s">
        <v>13</v>
      </c>
      <c r="B25">
        <f>(0.15/(2*3.1415))*K21</f>
        <v>1.4268661467451853E-2</v>
      </c>
    </row>
    <row r="29" spans="1:13" x14ac:dyDescent="0.25">
      <c r="A29" t="s">
        <v>16</v>
      </c>
      <c r="B29" t="s">
        <v>15</v>
      </c>
      <c r="D29" t="s">
        <v>17</v>
      </c>
      <c r="E29" t="s">
        <v>15</v>
      </c>
    </row>
    <row r="30" spans="1:13" x14ac:dyDescent="0.25">
      <c r="A30">
        <v>9.98</v>
      </c>
      <c r="B30">
        <v>5.2200000000000003E-2</v>
      </c>
      <c r="D30">
        <v>4.71</v>
      </c>
      <c r="E30">
        <v>2.6100000000000002E-2</v>
      </c>
      <c r="I30" cm="1">
        <f t="array" ref="I30:M31">TRANSPOSE(D30:E34)</f>
        <v>4.71</v>
      </c>
      <c r="J30">
        <v>4.71</v>
      </c>
      <c r="K30">
        <v>4.71</v>
      </c>
      <c r="L30">
        <v>4.71</v>
      </c>
      <c r="M30">
        <v>4.71</v>
      </c>
    </row>
    <row r="31" spans="1:13" x14ac:dyDescent="0.25">
      <c r="A31">
        <v>9.98</v>
      </c>
      <c r="B31">
        <v>5.8200000000000002E-2</v>
      </c>
      <c r="D31">
        <v>4.71</v>
      </c>
      <c r="E31">
        <v>2.7799999999999998E-2</v>
      </c>
      <c r="I31">
        <v>2.6100000000000002E-2</v>
      </c>
      <c r="J31">
        <v>2.7799999999999998E-2</v>
      </c>
      <c r="K31">
        <v>2.5700000000000001E-2</v>
      </c>
      <c r="L31">
        <v>2.8799999999999999E-2</v>
      </c>
      <c r="M31">
        <v>2.7799999999999998E-2</v>
      </c>
    </row>
    <row r="32" spans="1:13" x14ac:dyDescent="0.25">
      <c r="A32">
        <v>9.98</v>
      </c>
      <c r="B32">
        <v>5.1799999999999999E-2</v>
      </c>
      <c r="D32">
        <v>4.71</v>
      </c>
      <c r="E32">
        <v>2.5700000000000001E-2</v>
      </c>
    </row>
    <row r="33" spans="1:7" x14ac:dyDescent="0.25">
      <c r="A33">
        <v>9.98</v>
      </c>
      <c r="B33">
        <v>5.3199999999999997E-2</v>
      </c>
      <c r="D33">
        <v>4.71</v>
      </c>
      <c r="E33">
        <v>2.8799999999999999E-2</v>
      </c>
    </row>
    <row r="34" spans="1:7" x14ac:dyDescent="0.25">
      <c r="A34">
        <v>9.98</v>
      </c>
      <c r="B34">
        <v>5.6599999999999998E-2</v>
      </c>
      <c r="D34">
        <v>4.71</v>
      </c>
      <c r="E34">
        <v>2.7799999999999998E-2</v>
      </c>
    </row>
    <row r="37" spans="1:7" x14ac:dyDescent="0.25">
      <c r="B37" s="3">
        <f>B25/A30^2</f>
        <v>1.4325907795000674E-4</v>
      </c>
      <c r="E37" s="3">
        <f>B25/D30^2</f>
        <v>6.431931639080176E-4</v>
      </c>
      <c r="G37" s="3">
        <f>E37-B37</f>
        <v>4.9993408595801084E-4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陈利峰</dc:creator>
  <cp:lastModifiedBy>陈依皓</cp:lastModifiedBy>
  <dcterms:created xsi:type="dcterms:W3CDTF">2015-06-05T18:19:34Z</dcterms:created>
  <dcterms:modified xsi:type="dcterms:W3CDTF">2023-04-28T10:00:12Z</dcterms:modified>
</cp:coreProperties>
</file>