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13_ncr:1_{E8EA783C-FD1F-4E77-9B1A-FD69CBA8C453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4" i="1" l="1"/>
  <c r="T35" i="1"/>
  <c r="T36" i="1"/>
  <c r="T37" i="1"/>
  <c r="T38" i="1"/>
  <c r="T39" i="1"/>
  <c r="T40" i="1"/>
  <c r="T41" i="1"/>
  <c r="T33" i="1"/>
  <c r="Q33" i="1" a="1"/>
  <c r="Q33" i="1" s="1"/>
  <c r="P33" i="1" a="1"/>
  <c r="P33" i="1" s="1"/>
  <c r="O33" i="1" a="1"/>
  <c r="O33" i="1" s="1"/>
  <c r="E2" i="1"/>
  <c r="H30" i="1"/>
  <c r="K41" i="1"/>
  <c r="C41" i="1"/>
  <c r="D41" i="1"/>
  <c r="E30" i="1"/>
  <c r="F30" i="1"/>
  <c r="I30" i="1"/>
  <c r="E41" i="1"/>
  <c r="F41" i="1"/>
  <c r="G41" i="1"/>
  <c r="H41" i="1"/>
  <c r="I41" i="1"/>
  <c r="J41" i="1"/>
  <c r="D40" i="1"/>
  <c r="E40" i="1"/>
  <c r="F40" i="1"/>
  <c r="G40" i="1"/>
  <c r="H40" i="1"/>
  <c r="I40" i="1"/>
  <c r="J40" i="1"/>
  <c r="K40" i="1"/>
  <c r="C40" i="1"/>
  <c r="D30" i="1"/>
  <c r="G30" i="1"/>
  <c r="J30" i="1"/>
  <c r="K30" i="1"/>
  <c r="C30" i="1"/>
  <c r="D29" i="1"/>
  <c r="E29" i="1"/>
  <c r="F29" i="1"/>
  <c r="G29" i="1"/>
  <c r="H29" i="1"/>
  <c r="I29" i="1"/>
  <c r="J29" i="1"/>
  <c r="K29" i="1"/>
  <c r="C29" i="1"/>
  <c r="K35" i="1"/>
  <c r="D35" i="1"/>
  <c r="E35" i="1"/>
  <c r="F35" i="1"/>
  <c r="G35" i="1"/>
  <c r="H35" i="1"/>
  <c r="I35" i="1"/>
  <c r="J35" i="1"/>
  <c r="C35" i="1"/>
  <c r="C24" i="1"/>
  <c r="D24" i="1"/>
  <c r="E24" i="1"/>
  <c r="F24" i="1"/>
  <c r="G24" i="1"/>
  <c r="H24" i="1"/>
  <c r="I24" i="1"/>
  <c r="J24" i="1"/>
  <c r="K24" i="1"/>
  <c r="C3" i="1"/>
  <c r="D3" i="1" s="1"/>
  <c r="C4" i="1"/>
  <c r="D4" i="1" s="1"/>
  <c r="C7" i="1"/>
  <c r="D7" i="1" s="1"/>
  <c r="C8" i="1"/>
  <c r="D8" i="1" s="1"/>
  <c r="C9" i="1"/>
  <c r="D9" i="1" s="1"/>
  <c r="C12" i="1"/>
  <c r="D12" i="1" s="1"/>
  <c r="E14" i="1" s="1"/>
  <c r="C13" i="1"/>
  <c r="D13" i="1" s="1"/>
  <c r="C14" i="1"/>
  <c r="D14" i="1" s="1"/>
  <c r="C2" i="1"/>
  <c r="D2" i="1" s="1"/>
  <c r="G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<sst xmlns="http://schemas.openxmlformats.org/spreadsheetml/2006/main" count="23" uniqueCount="12">
  <si>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w</t>
    <phoneticPr fontId="1" type="noConversion"/>
  </si>
  <si>
    <t>B</t>
    <phoneticPr fontId="1" type="noConversion"/>
  </si>
  <si>
    <t>w_0</t>
    <phoneticPr fontId="1" type="noConversion"/>
  </si>
  <si>
    <t>Q</t>
    <phoneticPr fontId="1" type="noConversion"/>
  </si>
  <si>
    <t>f</t>
    <phoneticPr fontId="1" type="noConversion"/>
  </si>
  <si>
    <t>k=254.36</t>
    <phoneticPr fontId="1" type="noConversion"/>
  </si>
  <si>
    <t>a1</t>
    <phoneticPr fontId="1" type="noConversion"/>
  </si>
  <si>
    <t>a2</t>
    <phoneticPr fontId="1" type="noConversion"/>
  </si>
  <si>
    <t>var1</t>
    <phoneticPr fontId="1" type="noConversion"/>
  </si>
  <si>
    <t>var2</t>
    <phoneticPr fontId="1" type="noConversion"/>
  </si>
  <si>
    <t>A1/A2</t>
    <phoneticPr fontId="1" type="noConversion"/>
  </si>
  <si>
    <t>var1-var2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</si>
</sst>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177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3" fillId="0" borderId="2" xfId="0" applyNumberFormat="1" applyFont="1" applyBorder="1" applyAlignment="1">
      <alignment horizontal="justify" vertical="center" wrapText="1"/>
    </xf>
    <xf numFmtId="176" fontId="3" fillId="0" borderId="3" xfId="0" applyNumberFormat="1" applyFont="1" applyBorder="1" applyAlignment="1">
      <alignment horizontal="justify" vertical="center" wrapText="1"/>
    </xf>
    <xf numFmtId="176" fontId="2" fillId="0" borderId="2" xfId="0" applyNumberFormat="1" applyFont="1" applyBorder="1" applyAlignment="1">
      <alignment horizontal="justify" vertical="center" wrapText="1"/>
    </xf>
    <xf numFmtId="176" fontId="2" fillId="0" borderId="3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Sheet1!$G$13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Sheet1!$H$12:$M$12</c:f>
              <c:numCache>
                <c:formatCode>General</c:formatCode>
                <c:ptCount val="6"/>
                <c:pt idx="0">
                  <c:v>1.96</c:v>
                </c:pt>
                <c:pt idx="1">
                  <c:v>2.75</c:v>
                </c:pt>
                <c:pt idx="2">
                  <c:v>3.53</c:v>
                </c:pt>
                <c:pt idx="3">
                  <c:v>3.93</c:v>
                </c:pt>
                <c:pt idx="4">
                  <c:v>5.1100000000000003</c:v>
                </c:pt>
                <c:pt idx="5">
                  <c:v>5.89</c:v>
                </c:pt>
              </c:numCache>
            </c:numRef>
          </c:xVal>
          <c:yVal>
            <c:numRef>
              <c:f>Sheet1!$H$13:$M$13</c:f>
              <c:numCache>
                <c:formatCode>General</c:formatCode>
                <c:ptCount val="6"/>
                <c:pt idx="0">
                  <c:v>500</c:v>
                </c:pt>
                <c:pt idx="1">
                  <c:v>700</c:v>
                </c:pt>
                <c:pt idx="2">
                  <c:v>900</c:v>
                </c:pt>
                <c:pt idx="3">
                  <c:v>1000</c:v>
                </c:pt>
                <c:pt idx="4">
                  <c:v>1300</c:v>
                </c:pt>
                <c:pt idx="5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9-41E2-96AC-5CA2ED04E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824319"/>
        <c:axId val="357623887"/>
      </c:scatterChart>
      <c:valAx>
        <c:axId val="42782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7623887"/>
        <c:crosses val="autoZero"/>
        <c:crossBetween val="midCat"/>
      </c:valAx>
      <c:valAx>
        <c:axId val="35762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782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14007</xdr:colOff>
      <xdr:row>10</xdr:row>
      <xdr:rowOff>37539</xdr:rowOff>
    </xdr:from>
    <xdr:to>
      <xdr:col>22</xdr:col>
      <xdr:colOff>36419</xdr:colOff>
      <xdr:row>26</xdr:row>
      <xdr:rowOff>1680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E324AE-A287-92E2-EB92-48F259249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19" zoomScale="85" zoomScaleNormal="85" workbookViewId="0">
      <selection activeCell="O42" sqref="O42"/>
    </sheetView>
  </sheetViews>
  <sheetFormatPr defaultRowHeight="14.4" x14ac:dyDescent="0.25"/>
  <cols>
    <col min="3" max="5" width="11" bestFit="1" customWidth="1"/>
    <col min="6" max="11" width="11.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>
        <v>4.13</v>
      </c>
      <c r="B2">
        <v>4.8899999999999999E-2</v>
      </c>
      <c r="C2">
        <f>SQRT((A2^2)+(B2^2))</f>
        <v>4.1302894825907783</v>
      </c>
      <c r="D2">
        <f>C2/(2*B2)</f>
        <v>42.231998799496715</v>
      </c>
      <c r="E2">
        <f>AVERAGE(D12:D14)</f>
        <v>14.1696349611179</v>
      </c>
    </row>
    <row r="3" spans="1:15" x14ac:dyDescent="0.25">
      <c r="A3">
        <v>4.13</v>
      </c>
      <c r="B3">
        <v>4.7100000000000003E-2</v>
      </c>
      <c r="C3">
        <f t="shared" ref="C3:C4" si="0">SQRT((A3^2)+(B3^2))</f>
        <v>4.1302685639071948</v>
      </c>
      <c r="D3">
        <f t="shared" ref="D3:D4" si="1">C3/(2*B3)</f>
        <v>43.84573847035238</v>
      </c>
    </row>
    <row r="4" spans="1:15" x14ac:dyDescent="0.25">
      <c r="A4">
        <v>4.13</v>
      </c>
      <c r="B4">
        <v>4.7100000000000003E-2</v>
      </c>
      <c r="C4">
        <f t="shared" si="0"/>
        <v>4.1302685639071948</v>
      </c>
      <c r="D4">
        <f t="shared" si="1"/>
        <v>43.84573847035238</v>
      </c>
    </row>
    <row r="7" spans="1:15" x14ac:dyDescent="0.25">
      <c r="A7">
        <v>4.13</v>
      </c>
      <c r="B7">
        <v>8.7400000000000005E-2</v>
      </c>
      <c r="C7">
        <f>SQRT((A7^2)+(B7^2))</f>
        <v>4.1309246858300384</v>
      </c>
      <c r="D7">
        <f>C7/(2*B7)</f>
        <v>23.632292253032254</v>
      </c>
      <c r="G7">
        <f>4.13+(1*4.13)/(2*E2)</f>
        <v>4.2757341706872793</v>
      </c>
    </row>
    <row r="8" spans="1:15" x14ac:dyDescent="0.25">
      <c r="A8">
        <v>4.13</v>
      </c>
      <c r="B8">
        <v>9.1899999999999996E-2</v>
      </c>
      <c r="C8">
        <f>SQRT((A8^2)+(B8^2))</f>
        <v>4.1310223444082217</v>
      </c>
      <c r="D8">
        <f>C8/(2*B8)</f>
        <v>22.475638435300446</v>
      </c>
    </row>
    <row r="9" spans="1:15" x14ac:dyDescent="0.25">
      <c r="A9">
        <v>4.13</v>
      </c>
      <c r="B9">
        <v>8.7400000000000005E-2</v>
      </c>
      <c r="C9">
        <f>SQRT((A9^2)+(B9^2))</f>
        <v>4.1309246858300384</v>
      </c>
      <c r="D9">
        <f>C9/(2*B9)</f>
        <v>23.632292253032254</v>
      </c>
    </row>
    <row r="11" spans="1:15" x14ac:dyDescent="0.25">
      <c r="O11" t="s">
        <v>5</v>
      </c>
    </row>
    <row r="12" spans="1:15" ht="15" thickBot="1" x14ac:dyDescent="0.3">
      <c r="A12">
        <v>4.13</v>
      </c>
      <c r="B12">
        <v>0.153</v>
      </c>
      <c r="C12">
        <f>SQRT((A12^2)+(B12^2))</f>
        <v>4.1328330476804886</v>
      </c>
      <c r="D12">
        <f>C12/(2*B12)</f>
        <v>13.505990351897022</v>
      </c>
      <c r="G12" t="s">
        <v>0</v>
      </c>
      <c r="H12" s="3">
        <v>1.96</v>
      </c>
      <c r="I12" s="4">
        <v>2.75</v>
      </c>
      <c r="J12" s="4">
        <v>3.53</v>
      </c>
      <c r="K12" s="4">
        <v>3.93</v>
      </c>
      <c r="L12" s="4">
        <v>5.1100000000000003</v>
      </c>
      <c r="M12" s="4">
        <v>5.89</v>
      </c>
    </row>
    <row r="13" spans="1:15" ht="15" thickBot="1" x14ac:dyDescent="0.3">
      <c r="A13">
        <v>4.13</v>
      </c>
      <c r="B13">
        <v>0.14099999999999999</v>
      </c>
      <c r="C13">
        <f>SQRT((A13^2)+(B13^2))</f>
        <v>4.1324061997823982</v>
      </c>
      <c r="D13">
        <f>C13/(2*B13)</f>
        <v>14.653922694263825</v>
      </c>
      <c r="G13" t="s">
        <v>4</v>
      </c>
      <c r="H13" s="1">
        <v>500</v>
      </c>
      <c r="I13" s="2">
        <v>700</v>
      </c>
      <c r="J13" s="2">
        <v>900</v>
      </c>
      <c r="K13" s="2">
        <v>1000</v>
      </c>
      <c r="L13" s="2">
        <v>1300</v>
      </c>
      <c r="M13" s="2">
        <v>1500</v>
      </c>
    </row>
    <row r="14" spans="1:15" x14ac:dyDescent="0.25">
      <c r="A14">
        <v>4.13</v>
      </c>
      <c r="B14">
        <v>0.14399999999999999</v>
      </c>
      <c r="C14">
        <f>SQRT((A14^2)+(B14^2))</f>
        <v>4.1325096491115421</v>
      </c>
      <c r="D14">
        <f>C14/(2*B14)</f>
        <v>14.348991837192855</v>
      </c>
      <c r="E14">
        <f>AVERAGE(D12:D14)</f>
        <v>14.1696349611179</v>
      </c>
    </row>
    <row r="21" spans="2:11" ht="15" thickBot="1" x14ac:dyDescent="0.3"/>
    <row r="22" spans="2:11" x14ac:dyDescent="0.25">
      <c r="C22" s="7">
        <v>3.653181</v>
      </c>
      <c r="D22" s="7">
        <v>3.9392719999999999</v>
      </c>
      <c r="E22" s="7">
        <v>4.0346359999999999</v>
      </c>
      <c r="F22" s="7">
        <v>4.0823179999999999</v>
      </c>
      <c r="G22" s="9">
        <v>4.13</v>
      </c>
      <c r="H22" s="7">
        <v>4.1776819999999999</v>
      </c>
      <c r="I22" s="7">
        <v>4.2253639999999999</v>
      </c>
      <c r="J22" s="7">
        <v>4.3207279999999999</v>
      </c>
      <c r="K22" s="7">
        <v>4.6068189999999998</v>
      </c>
    </row>
    <row r="23" spans="2:11" ht="15" thickBot="1" x14ac:dyDescent="0.3">
      <c r="B23" t="s">
        <v>0</v>
      </c>
      <c r="C23" s="8"/>
      <c r="D23" s="8"/>
      <c r="E23" s="8"/>
      <c r="F23" s="8"/>
      <c r="G23" s="10"/>
      <c r="H23" s="8"/>
      <c r="I23" s="8"/>
      <c r="J23" s="8"/>
      <c r="K23" s="8"/>
    </row>
    <row r="24" spans="2:11" x14ac:dyDescent="0.25">
      <c r="B24" t="s">
        <v>4</v>
      </c>
      <c r="C24">
        <f>C22*254.36</f>
        <v>929.22311916000001</v>
      </c>
      <c r="D24">
        <f t="shared" ref="D24:K24" si="2">D22*254.36</f>
        <v>1001.99322592</v>
      </c>
      <c r="E24">
        <f t="shared" si="2"/>
        <v>1026.25001296</v>
      </c>
      <c r="F24">
        <f t="shared" si="2"/>
        <v>1038.37840648</v>
      </c>
      <c r="G24">
        <f t="shared" si="2"/>
        <v>1050.5068000000001</v>
      </c>
      <c r="H24">
        <f t="shared" si="2"/>
        <v>1062.63519352</v>
      </c>
      <c r="I24">
        <f t="shared" si="2"/>
        <v>1074.7635870399999</v>
      </c>
      <c r="J24">
        <f t="shared" si="2"/>
        <v>1099.02037408</v>
      </c>
      <c r="K24">
        <f t="shared" si="2"/>
        <v>1171.7904808400001</v>
      </c>
    </row>
    <row r="25" spans="2:11" x14ac:dyDescent="0.25">
      <c r="B25" t="s">
        <v>6</v>
      </c>
      <c r="C25">
        <v>0.32100000000000001</v>
      </c>
      <c r="D25">
        <v>0.74399999999999999</v>
      </c>
      <c r="E25">
        <v>1.06</v>
      </c>
      <c r="F25">
        <v>2.15</v>
      </c>
      <c r="G25">
        <v>3.04</v>
      </c>
      <c r="H25">
        <v>2.79</v>
      </c>
      <c r="I25">
        <v>1.63</v>
      </c>
      <c r="J25">
        <v>0.75600000000000001</v>
      </c>
      <c r="K25">
        <v>0.30199999999999999</v>
      </c>
    </row>
    <row r="26" spans="2:11" x14ac:dyDescent="0.25">
      <c r="B26" t="s">
        <v>7</v>
      </c>
      <c r="C26">
        <v>7.2400000000000006E-2</v>
      </c>
      <c r="D26">
        <v>7.2999999999999995E-2</v>
      </c>
      <c r="E26">
        <v>7.3200000000000001E-2</v>
      </c>
      <c r="F26">
        <v>7.3200000000000001E-2</v>
      </c>
      <c r="G26">
        <v>7.2900000000000006E-2</v>
      </c>
      <c r="H26">
        <v>7.2900000000000006E-2</v>
      </c>
      <c r="I26">
        <v>7.0900000000000005E-2</v>
      </c>
      <c r="J26">
        <v>7.0999999999999994E-2</v>
      </c>
      <c r="K26">
        <v>7.1499999999999994E-2</v>
      </c>
    </row>
    <row r="27" spans="2:11" x14ac:dyDescent="0.25">
      <c r="B27" t="s">
        <v>8</v>
      </c>
      <c r="C27">
        <v>0.67200000000000004</v>
      </c>
      <c r="D27">
        <v>1.33</v>
      </c>
      <c r="E27">
        <v>4.6900000000000004</v>
      </c>
      <c r="F27">
        <v>2.99</v>
      </c>
      <c r="G27">
        <v>-2.6</v>
      </c>
      <c r="H27">
        <v>4.5199999999999996</v>
      </c>
      <c r="I27">
        <v>2.25</v>
      </c>
      <c r="J27">
        <v>-1.06</v>
      </c>
      <c r="K27">
        <v>1.31</v>
      </c>
    </row>
    <row r="28" spans="2:11" x14ac:dyDescent="0.25">
      <c r="B28" t="s">
        <v>9</v>
      </c>
      <c r="C28">
        <v>0.80200000000000005</v>
      </c>
      <c r="D28">
        <v>1.55</v>
      </c>
      <c r="E28">
        <v>0.70399999999999996</v>
      </c>
      <c r="F28">
        <v>-2.8</v>
      </c>
      <c r="G28">
        <v>-1.7</v>
      </c>
      <c r="H28">
        <v>-0.84599999999999997</v>
      </c>
      <c r="I28">
        <v>-1.36</v>
      </c>
      <c r="J28">
        <v>1.92</v>
      </c>
      <c r="K28">
        <v>4.38</v>
      </c>
    </row>
    <row r="29" spans="2:11" x14ac:dyDescent="0.25">
      <c r="B29" t="s">
        <v>10</v>
      </c>
      <c r="C29">
        <f>C25/C26</f>
        <v>4.4337016574585633</v>
      </c>
      <c r="D29">
        <f t="shared" ref="D29:K29" si="3">D25/D26</f>
        <v>10.191780821917808</v>
      </c>
      <c r="E29">
        <f t="shared" si="3"/>
        <v>14.480874316939891</v>
      </c>
      <c r="F29">
        <f t="shared" si="3"/>
        <v>29.37158469945355</v>
      </c>
      <c r="G29">
        <f t="shared" si="3"/>
        <v>41.700960219478738</v>
      </c>
      <c r="H29">
        <f t="shared" si="3"/>
        <v>38.271604938271601</v>
      </c>
      <c r="I29">
        <f t="shared" si="3"/>
        <v>22.990126939351196</v>
      </c>
      <c r="J29">
        <f t="shared" si="3"/>
        <v>10.647887323943664</v>
      </c>
      <c r="K29">
        <f t="shared" si="3"/>
        <v>4.2237762237762242</v>
      </c>
    </row>
    <row r="30" spans="2:11" x14ac:dyDescent="0.25">
      <c r="B30" t="s">
        <v>11</v>
      </c>
      <c r="C30">
        <f>C27-C28</f>
        <v>-0.13</v>
      </c>
      <c r="D30">
        <f t="shared" ref="D30:K30" si="4">D27-D28</f>
        <v>-0.21999999999999997</v>
      </c>
      <c r="E30">
        <f>(E27-E28)</f>
        <v>3.9860000000000007</v>
      </c>
      <c r="F30">
        <f>(F27-F28)-3.1415926*2</f>
        <v>-0.4931852000000001</v>
      </c>
      <c r="G30">
        <f t="shared" si="4"/>
        <v>-0.90000000000000013</v>
      </c>
      <c r="H30">
        <f>(H27-H28)-3.1415926*2</f>
        <v>-0.91718520000000048</v>
      </c>
      <c r="I30">
        <f>(I27-I28)-3.1415926*2</f>
        <v>-2.6731851999999998</v>
      </c>
      <c r="J30">
        <f t="shared" si="4"/>
        <v>-2.98</v>
      </c>
      <c r="K30">
        <f t="shared" si="4"/>
        <v>-3.07</v>
      </c>
    </row>
    <row r="33" spans="2:20" x14ac:dyDescent="0.25">
      <c r="O33" cm="1">
        <f t="array" ref="O33:O41">TRANSPOSE(C34:K34)</f>
        <v>2.6726582931272045</v>
      </c>
      <c r="P33" cm="1">
        <f t="array" ref="P33:P41">TRANSPOSE(C40:K40)</f>
        <v>1.7083333333333335</v>
      </c>
      <c r="Q33" cm="1">
        <f t="array" ref="Q33:Q41">TRANSPOSE(C41:K41)</f>
        <v>-0.12459260000000016</v>
      </c>
      <c r="T33">
        <f>O33/4.132</f>
        <v>0.64681952883039806</v>
      </c>
    </row>
    <row r="34" spans="2:20" x14ac:dyDescent="0.25">
      <c r="B34" t="s">
        <v>0</v>
      </c>
      <c r="C34" s="5">
        <v>2.6726582931272045</v>
      </c>
      <c r="D34" s="5">
        <v>3.5470633172508816</v>
      </c>
      <c r="E34" s="5">
        <v>3.838531658625441</v>
      </c>
      <c r="F34" s="5">
        <v>3.9842658293127204</v>
      </c>
      <c r="G34" s="5">
        <v>4.13</v>
      </c>
      <c r="H34" s="5">
        <v>4.2757341706872793</v>
      </c>
      <c r="I34" s="5">
        <v>4.4214683413745588</v>
      </c>
      <c r="J34" s="5">
        <v>4.7129366827491186</v>
      </c>
      <c r="K34" s="5">
        <v>5.5873417068727953</v>
      </c>
      <c r="O34">
        <v>3.5470633172508816</v>
      </c>
      <c r="P34">
        <v>3.6929460580912865</v>
      </c>
      <c r="Q34">
        <v>-0.26318520000000056</v>
      </c>
      <c r="T34">
        <f t="shared" ref="T34:T41" si="5">O34/4.132</f>
        <v>0.85843739526884844</v>
      </c>
    </row>
    <row r="35" spans="2:20" x14ac:dyDescent="0.25">
      <c r="B35" t="s">
        <v>4</v>
      </c>
      <c r="C35" s="6">
        <f>C34*254.36</f>
        <v>679.81736343983573</v>
      </c>
      <c r="D35" s="6">
        <f t="shared" ref="D35:J35" si="6">D34*254.36</f>
        <v>902.23102537593434</v>
      </c>
      <c r="E35" s="6">
        <f t="shared" si="6"/>
        <v>976.36891268796717</v>
      </c>
      <c r="F35" s="6">
        <f t="shared" si="6"/>
        <v>1013.4378563439836</v>
      </c>
      <c r="G35" s="6">
        <f t="shared" si="6"/>
        <v>1050.5068000000001</v>
      </c>
      <c r="H35" s="6">
        <f t="shared" si="6"/>
        <v>1087.5757436560164</v>
      </c>
      <c r="I35" s="6">
        <f t="shared" si="6"/>
        <v>1124.6446873120328</v>
      </c>
      <c r="J35" s="6">
        <f t="shared" si="6"/>
        <v>1198.7825746240658</v>
      </c>
      <c r="K35" s="6">
        <f>K34*254.36</f>
        <v>1421.1962365601644</v>
      </c>
      <c r="O35">
        <v>3.838531658625441</v>
      </c>
      <c r="P35">
        <v>6.63448275862069</v>
      </c>
      <c r="Q35">
        <v>-0.44999999999999996</v>
      </c>
      <c r="T35">
        <f t="shared" si="5"/>
        <v>0.92897668408166534</v>
      </c>
    </row>
    <row r="36" spans="2:20" x14ac:dyDescent="0.25">
      <c r="B36" t="s">
        <v>6</v>
      </c>
      <c r="C36" s="5">
        <v>0.123</v>
      </c>
      <c r="D36" s="5">
        <v>0.26700000000000002</v>
      </c>
      <c r="E36" s="5">
        <v>0.48099999999999998</v>
      </c>
      <c r="F36" s="5">
        <v>1.1000000000000001</v>
      </c>
      <c r="G36" s="5">
        <v>1.17</v>
      </c>
      <c r="H36" s="5">
        <v>0.77700000000000002</v>
      </c>
      <c r="I36" s="5">
        <v>0.45700000000000002</v>
      </c>
      <c r="J36" s="5">
        <v>0.23499999999999999</v>
      </c>
      <c r="K36" s="5">
        <v>8.7999999999999995E-2</v>
      </c>
      <c r="O36">
        <v>3.9842658293127204</v>
      </c>
      <c r="P36">
        <v>15.299026425591098</v>
      </c>
      <c r="Q36">
        <v>-1.5099999999999998</v>
      </c>
      <c r="T36">
        <f t="shared" si="5"/>
        <v>0.96424632848807379</v>
      </c>
    </row>
    <row r="37" spans="2:20" x14ac:dyDescent="0.25">
      <c r="B37" t="s">
        <v>7</v>
      </c>
      <c r="C37" s="5">
        <v>7.1999999999999995E-2</v>
      </c>
      <c r="D37" s="5">
        <v>7.2300000000000003E-2</v>
      </c>
      <c r="E37" s="5">
        <v>7.2499999999999995E-2</v>
      </c>
      <c r="F37" s="5">
        <v>7.1900000000000006E-2</v>
      </c>
      <c r="G37" s="5">
        <v>7.1800000000000003E-2</v>
      </c>
      <c r="H37" s="5">
        <v>7.1099999999999997E-2</v>
      </c>
      <c r="I37" s="5">
        <v>7.1300000000000002E-2</v>
      </c>
      <c r="J37" s="5">
        <v>7.1499999999999994E-2</v>
      </c>
      <c r="K37" s="5">
        <v>7.1900000000000006E-2</v>
      </c>
      <c r="O37">
        <v>4.13</v>
      </c>
      <c r="P37">
        <v>16.295264623955429</v>
      </c>
      <c r="Q37">
        <v>-1.583</v>
      </c>
      <c r="T37">
        <f t="shared" si="5"/>
        <v>0.99951597289448213</v>
      </c>
    </row>
    <row r="38" spans="2:20" x14ac:dyDescent="0.25">
      <c r="B38" t="s">
        <v>8</v>
      </c>
      <c r="C38" s="5">
        <v>2.98</v>
      </c>
      <c r="D38" s="5">
        <v>3.47</v>
      </c>
      <c r="E38" s="5">
        <v>-1.45</v>
      </c>
      <c r="F38" s="5">
        <v>-2.78</v>
      </c>
      <c r="G38" s="5">
        <v>-0.63800000000000001</v>
      </c>
      <c r="H38" s="5">
        <v>1.9</v>
      </c>
      <c r="I38" s="5">
        <v>-1.95</v>
      </c>
      <c r="J38" s="5">
        <v>-0.54800000000000004</v>
      </c>
      <c r="K38" s="5">
        <v>3.78</v>
      </c>
      <c r="O38">
        <v>4.2757341706872793</v>
      </c>
      <c r="P38">
        <v>10.928270042194093</v>
      </c>
      <c r="Q38">
        <v>-2.4099999999999997</v>
      </c>
      <c r="T38">
        <f t="shared" si="5"/>
        <v>1.0347856173008905</v>
      </c>
    </row>
    <row r="39" spans="2:20" x14ac:dyDescent="0.25">
      <c r="B39" t="s">
        <v>9</v>
      </c>
      <c r="C39" s="5">
        <v>-3.6999999999999998E-2</v>
      </c>
      <c r="D39" s="5">
        <v>-2.5499999999999998</v>
      </c>
      <c r="E39" s="5">
        <v>-1</v>
      </c>
      <c r="F39" s="5">
        <v>-1.27</v>
      </c>
      <c r="G39" s="5">
        <v>0.94499999999999995</v>
      </c>
      <c r="H39" s="5">
        <v>4.3099999999999996</v>
      </c>
      <c r="I39" s="5">
        <v>0.75900000000000001</v>
      </c>
      <c r="J39" s="5">
        <v>2.35</v>
      </c>
      <c r="K39" s="5">
        <v>0.54</v>
      </c>
      <c r="O39">
        <v>4.4214683413745588</v>
      </c>
      <c r="P39">
        <v>6.4095371669004209</v>
      </c>
      <c r="Q39">
        <v>-2.7090000000000001</v>
      </c>
      <c r="T39">
        <f t="shared" si="5"/>
        <v>1.0700552617072989</v>
      </c>
    </row>
    <row r="40" spans="2:20" x14ac:dyDescent="0.25">
      <c r="B40" t="s">
        <v>10</v>
      </c>
      <c r="C40" s="5">
        <f>C36/C37</f>
        <v>1.7083333333333335</v>
      </c>
      <c r="D40" s="5">
        <f t="shared" ref="D40:K40" si="7">D36/D37</f>
        <v>3.6929460580912865</v>
      </c>
      <c r="E40" s="5">
        <f t="shared" si="7"/>
        <v>6.63448275862069</v>
      </c>
      <c r="F40" s="5">
        <f t="shared" si="7"/>
        <v>15.299026425591098</v>
      </c>
      <c r="G40" s="5">
        <f t="shared" si="7"/>
        <v>16.295264623955429</v>
      </c>
      <c r="H40" s="5">
        <f t="shared" si="7"/>
        <v>10.928270042194093</v>
      </c>
      <c r="I40" s="5">
        <f t="shared" si="7"/>
        <v>6.4095371669004209</v>
      </c>
      <c r="J40" s="5">
        <f t="shared" si="7"/>
        <v>3.2867132867132867</v>
      </c>
      <c r="K40" s="5">
        <f t="shared" si="7"/>
        <v>1.2239221140472878</v>
      </c>
      <c r="O40">
        <v>4.7129366827491186</v>
      </c>
      <c r="P40">
        <v>3.2867132867132867</v>
      </c>
      <c r="Q40">
        <v>-2.8980000000000001</v>
      </c>
      <c r="T40">
        <f t="shared" si="5"/>
        <v>1.1405945505201158</v>
      </c>
    </row>
    <row r="41" spans="2:20" x14ac:dyDescent="0.25">
      <c r="B41" t="s">
        <v>11</v>
      </c>
      <c r="C41" s="5">
        <f>(C38-C39)-3.1415926</f>
        <v>-0.12459260000000016</v>
      </c>
      <c r="D41" s="5">
        <f>(D38-D39)-3.1415926*2</f>
        <v>-0.26318520000000056</v>
      </c>
      <c r="E41" s="5">
        <f t="shared" ref="E41:J41" si="8">E38-E39</f>
        <v>-0.44999999999999996</v>
      </c>
      <c r="F41" s="5">
        <f t="shared" si="8"/>
        <v>-1.5099999999999998</v>
      </c>
      <c r="G41" s="5">
        <f t="shared" si="8"/>
        <v>-1.583</v>
      </c>
      <c r="H41" s="5">
        <f t="shared" si="8"/>
        <v>-2.4099999999999997</v>
      </c>
      <c r="I41" s="5">
        <f t="shared" si="8"/>
        <v>-2.7090000000000001</v>
      </c>
      <c r="J41" s="5">
        <f t="shared" si="8"/>
        <v>-2.8980000000000001</v>
      </c>
      <c r="K41" s="5">
        <f>(K38-K39)-3.1415926*2</f>
        <v>-3.0431852000000004</v>
      </c>
      <c r="O41">
        <v>5.5873417068727953</v>
      </c>
      <c r="P41">
        <v>1.2239221140472878</v>
      </c>
      <c r="Q41">
        <v>-3.0431852000000004</v>
      </c>
      <c r="T41">
        <f t="shared" si="5"/>
        <v>1.3522124169585663</v>
      </c>
    </row>
  </sheetData>
  <mergeCells count="9">
    <mergeCell ref="I22:I23"/>
    <mergeCell ref="J22:J23"/>
    <mergeCell ref="K22:K23"/>
    <mergeCell ref="C22:C23"/>
    <mergeCell ref="D22:D23"/>
    <mergeCell ref="E22:E23"/>
    <mergeCell ref="F22:F23"/>
    <mergeCell ref="G22:G23"/>
    <mergeCell ref="H22:H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2023-04-20T03:24:19Z</dcterms:created>
  <dcterms:modified xsi:type="dcterms:W3CDTF">2023-04-25T08:58:58Z</dcterms:modified>
</cp:coreProperties>
</file>