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hen Yihao\Desktop\"/>
    </mc:Choice>
  </mc:AlternateContent>
  <xr:revisionPtr revIDLastSave="0" documentId="13_ncr:1_{BD627CAE-9D24-4580-8414-9AEDC95818AD}" xr6:coauthVersionLast="47" xr6:coauthVersionMax="47" xr10:uidLastSave="{00000000-0000-0000-0000-000000000000}"/>
  <bookViews>
    <workbookView xWindow="-98" yWindow="-98" windowWidth="20715" windowHeight="135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J3" i="1"/>
  <c r="J4" i="1"/>
  <c r="J5" i="1"/>
  <c r="J6" i="1"/>
  <c r="J7" i="1"/>
  <c r="J8" i="1"/>
  <c r="J9" i="1"/>
  <c r="J10" i="1"/>
  <c r="J2" i="1"/>
  <c r="F20" i="1"/>
  <c r="B9" i="1"/>
  <c r="G5" i="1"/>
  <c r="G3" i="1"/>
  <c r="G4" i="1"/>
  <c r="G6" i="1"/>
  <c r="G7" i="1"/>
  <c r="G8" i="1"/>
  <c r="G9" i="1"/>
  <c r="G10" i="1"/>
  <c r="G2" i="1"/>
  <c r="C9" i="1"/>
  <c r="E9" i="1" s="1"/>
  <c r="D9" i="1"/>
  <c r="A5" i="1"/>
  <c r="C5" i="1"/>
  <c r="B5" i="1"/>
  <c r="F23" i="1" l="1"/>
</calcChain>
</file>

<file path=xl/sharedStrings.xml><?xml version="1.0" encoding="utf-8"?>
<sst xmlns="http://schemas.openxmlformats.org/spreadsheetml/2006/main" count="19" uniqueCount="19">
  <si>
    <t>u（D）</t>
    <phoneticPr fontId="1" type="noConversion"/>
  </si>
  <si>
    <t>u（L）</t>
    <phoneticPr fontId="1" type="noConversion"/>
  </si>
  <si>
    <t>u（H）</t>
    <phoneticPr fontId="1" type="noConversion"/>
  </si>
  <si>
    <t>金属丝直径d数据（mm）</t>
    <phoneticPr fontId="1" type="noConversion"/>
  </si>
  <si>
    <t>Ua(d)</t>
    <phoneticPr fontId="1" type="noConversion"/>
  </si>
  <si>
    <t>Ub(d)</t>
    <phoneticPr fontId="1" type="noConversion"/>
  </si>
  <si>
    <t>u(d)</t>
    <phoneticPr fontId="1" type="noConversion"/>
  </si>
  <si>
    <t>F(kg)</t>
    <phoneticPr fontId="1" type="noConversion"/>
  </si>
  <si>
    <t>F(N)</t>
    <phoneticPr fontId="1" type="noConversion"/>
  </si>
  <si>
    <t>u(a)</t>
    <phoneticPr fontId="1" type="noConversion"/>
  </si>
  <si>
    <t>E</t>
    <phoneticPr fontId="1" type="noConversion"/>
  </si>
  <si>
    <t>u（E）</t>
    <phoneticPr fontId="1" type="noConversion"/>
  </si>
  <si>
    <t>金属丝原长L(m)</t>
    <phoneticPr fontId="1" type="noConversion"/>
  </si>
  <si>
    <t>反射镜到标尺距离H(m)</t>
    <phoneticPr fontId="1" type="noConversion"/>
  </si>
  <si>
    <t>光杠杆常数D(m)</t>
    <phoneticPr fontId="1" type="noConversion"/>
  </si>
  <si>
    <t>平均d(m)</t>
    <phoneticPr fontId="1" type="noConversion"/>
  </si>
  <si>
    <t>x(m)</t>
    <phoneticPr fontId="1" type="noConversion"/>
  </si>
  <si>
    <t>x-(cm)</t>
    <phoneticPr fontId="1" type="noConversion"/>
  </si>
  <si>
    <t>x+(cm)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</si>
</sst>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00_);[Red]\(#,##0.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Sheet1!$G$2:$G$10</c:f>
              <c:numCache>
                <c:formatCode>General</c:formatCode>
                <c:ptCount val="9"/>
                <c:pt idx="0">
                  <c:v>19.600000000000001</c:v>
                </c:pt>
                <c:pt idx="1">
                  <c:v>29.400000000000002</c:v>
                </c:pt>
                <c:pt idx="2">
                  <c:v>39.200000000000003</c:v>
                </c:pt>
                <c:pt idx="3">
                  <c:v>49</c:v>
                </c:pt>
                <c:pt idx="4">
                  <c:v>58.800000000000004</c:v>
                </c:pt>
                <c:pt idx="5">
                  <c:v>68.600000000000009</c:v>
                </c:pt>
                <c:pt idx="6">
                  <c:v>78.400000000000006</c:v>
                </c:pt>
                <c:pt idx="7">
                  <c:v>88.2</c:v>
                </c:pt>
                <c:pt idx="8">
                  <c:v>98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1.9449999999999999E-2</c:v>
                </c:pt>
                <c:pt idx="1">
                  <c:v>2.375E-2</c:v>
                </c:pt>
                <c:pt idx="2">
                  <c:v>2.8250000000000001E-2</c:v>
                </c:pt>
                <c:pt idx="3">
                  <c:v>3.2300000000000002E-2</c:v>
                </c:pt>
                <c:pt idx="4">
                  <c:v>3.6500000000000005E-2</c:v>
                </c:pt>
                <c:pt idx="5">
                  <c:v>4.0650000000000006E-2</c:v>
                </c:pt>
                <c:pt idx="6">
                  <c:v>4.494999999999999E-2</c:v>
                </c:pt>
                <c:pt idx="7">
                  <c:v>4.9250000000000002E-2</c:v>
                </c:pt>
                <c:pt idx="8">
                  <c:v>5.3250000000000006E-2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2-4C09-8D88-1ADF79936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777664"/>
        <c:axId val="647775264"/>
      </c:scatterChart>
      <c:valAx>
        <c:axId val="64777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5264"/>
        <c:crosses val="autoZero"/>
        <c:crossBetween val="midCat"/>
      </c:valAx>
      <c:valAx>
        <c:axId val="6477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350183</xdr:colOff>
      <xdr:row>5</xdr:row>
      <xdr:rowOff>96370</xdr:rowOff>
    </xdr:from>
    <xdr:to>
      <xdr:col>17</xdr:col>
      <xdr:colOff>372595</xdr:colOff>
      <xdr:row>21</xdr:row>
      <xdr:rowOff>60511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67D2F22-31C8-EFA1-E2DD-1E481FD34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zoomScale="67" zoomScaleNormal="70" workbookViewId="0">
      <selection activeCell="C11" sqref="C11"/>
    </sheetView>
  </sheetViews>
  <sheetFormatPr defaultRowHeight="13.9" x14ac:dyDescent="0.4"/>
  <cols>
    <col min="1" max="1" width="23.46484375" customWidth="1"/>
    <col min="2" max="2" width="15.73046875" customWidth="1"/>
    <col min="3" max="3" width="21.59765625" customWidth="1"/>
    <col min="6" max="6" width="9.06640625" customWidth="1"/>
    <col min="14" max="14" width="13.06640625" bestFit="1" customWidth="1"/>
  </cols>
  <sheetData>
    <row r="1" spans="1:10" x14ac:dyDescent="0.4">
      <c r="A1" t="s">
        <v>14</v>
      </c>
      <c r="B1" t="s">
        <v>12</v>
      </c>
      <c r="C1" t="s">
        <v>13</v>
      </c>
      <c r="F1" t="s">
        <v>7</v>
      </c>
      <c r="G1" t="s">
        <v>8</v>
      </c>
      <c r="H1" t="s">
        <v>18</v>
      </c>
      <c r="I1" t="s">
        <v>17</v>
      </c>
      <c r="J1" t="s">
        <v>16</v>
      </c>
    </row>
    <row r="2" spans="1:10" x14ac:dyDescent="0.4">
      <c r="A2">
        <v>3.0865E-2</v>
      </c>
      <c r="B2">
        <v>0.73629999999999995</v>
      </c>
      <c r="C2">
        <v>0.69299999999999995</v>
      </c>
      <c r="F2">
        <v>2</v>
      </c>
      <c r="G2">
        <f>F2*9.8</f>
        <v>19.600000000000001</v>
      </c>
      <c r="H2">
        <v>1.89</v>
      </c>
      <c r="I2">
        <v>2</v>
      </c>
      <c r="J2">
        <f>(H2+I2)*0.01/2</f>
        <v>1.9449999999999999E-2</v>
      </c>
    </row>
    <row r="3" spans="1:10" x14ac:dyDescent="0.4">
      <c r="F3">
        <v>3</v>
      </c>
      <c r="G3">
        <f t="shared" ref="G3:G10" si="0">F3*9.8</f>
        <v>29.400000000000002</v>
      </c>
      <c r="H3">
        <v>2.31</v>
      </c>
      <c r="I3">
        <v>2.44</v>
      </c>
      <c r="J3">
        <f t="shared" ref="J3:J10" si="1">(H3+I3)*0.01/2</f>
        <v>2.375E-2</v>
      </c>
    </row>
    <row r="4" spans="1:10" x14ac:dyDescent="0.4">
      <c r="A4" t="s">
        <v>0</v>
      </c>
      <c r="B4" t="s">
        <v>1</v>
      </c>
      <c r="C4" t="s">
        <v>2</v>
      </c>
      <c r="F4">
        <v>4</v>
      </c>
      <c r="G4">
        <f t="shared" si="0"/>
        <v>39.200000000000003</v>
      </c>
      <c r="H4">
        <v>2.77</v>
      </c>
      <c r="I4">
        <v>2.88</v>
      </c>
      <c r="J4">
        <f t="shared" si="1"/>
        <v>2.8250000000000001E-2</v>
      </c>
    </row>
    <row r="5" spans="1:10" x14ac:dyDescent="0.4">
      <c r="A5">
        <f>0.02/SQRT(3)</f>
        <v>1.1547005383792516E-2</v>
      </c>
      <c r="B5">
        <f>0.5/SQRT(3)</f>
        <v>0.28867513459481292</v>
      </c>
      <c r="C5">
        <f>0.5/SQRT(3)</f>
        <v>0.28867513459481292</v>
      </c>
      <c r="F5">
        <v>5</v>
      </c>
      <c r="G5">
        <f>F5*9.8</f>
        <v>49</v>
      </c>
      <c r="H5">
        <v>3.17</v>
      </c>
      <c r="I5">
        <v>3.29</v>
      </c>
      <c r="J5">
        <f t="shared" si="1"/>
        <v>3.2300000000000002E-2</v>
      </c>
    </row>
    <row r="6" spans="1:10" x14ac:dyDescent="0.4">
      <c r="F6">
        <v>6</v>
      </c>
      <c r="G6">
        <f t="shared" si="0"/>
        <v>58.800000000000004</v>
      </c>
      <c r="H6">
        <v>3.58</v>
      </c>
      <c r="I6">
        <v>3.72</v>
      </c>
      <c r="J6">
        <f t="shared" si="1"/>
        <v>3.6500000000000005E-2</v>
      </c>
    </row>
    <row r="7" spans="1:10" x14ac:dyDescent="0.4">
      <c r="F7">
        <v>7</v>
      </c>
      <c r="G7">
        <f t="shared" si="0"/>
        <v>68.600000000000009</v>
      </c>
      <c r="H7">
        <v>3.98</v>
      </c>
      <c r="I7">
        <v>4.1500000000000004</v>
      </c>
      <c r="J7">
        <f t="shared" si="1"/>
        <v>4.0650000000000006E-2</v>
      </c>
    </row>
    <row r="8" spans="1:10" x14ac:dyDescent="0.4">
      <c r="A8" t="s">
        <v>3</v>
      </c>
      <c r="B8" t="s">
        <v>15</v>
      </c>
      <c r="C8" t="s">
        <v>4</v>
      </c>
      <c r="D8" t="s">
        <v>5</v>
      </c>
      <c r="E8" t="s">
        <v>6</v>
      </c>
      <c r="F8">
        <v>8</v>
      </c>
      <c r="G8">
        <f t="shared" si="0"/>
        <v>78.400000000000006</v>
      </c>
      <c r="H8">
        <v>4.3899999999999997</v>
      </c>
      <c r="I8">
        <v>4.5999999999999996</v>
      </c>
      <c r="J8">
        <f t="shared" si="1"/>
        <v>4.494999999999999E-2</v>
      </c>
    </row>
    <row r="9" spans="1:10" x14ac:dyDescent="0.4">
      <c r="A9">
        <v>0.69099999999999995</v>
      </c>
      <c r="B9">
        <f>AVERAGE(A9:A18)*0.001</f>
        <v>6.8949999999999979E-4</v>
      </c>
      <c r="C9">
        <f>STDEV(A9:A18)/SQRT(10)</f>
        <v>4.0138648595974347E-4</v>
      </c>
      <c r="D9">
        <f>0.005/SQRT(3)</f>
        <v>2.886751345948129E-3</v>
      </c>
      <c r="E9">
        <f>SQRT(C9^2+D9^2)</f>
        <v>2.9145230217729359E-3</v>
      </c>
      <c r="F9">
        <v>9</v>
      </c>
      <c r="G9">
        <f t="shared" si="0"/>
        <v>88.2</v>
      </c>
      <c r="H9">
        <v>4.8</v>
      </c>
      <c r="I9">
        <v>5.05</v>
      </c>
      <c r="J9">
        <f t="shared" si="1"/>
        <v>4.9250000000000002E-2</v>
      </c>
    </row>
    <row r="10" spans="1:10" x14ac:dyDescent="0.4">
      <c r="A10">
        <v>0.68899999999999995</v>
      </c>
      <c r="F10">
        <v>10</v>
      </c>
      <c r="G10">
        <f t="shared" si="0"/>
        <v>98</v>
      </c>
      <c r="H10">
        <v>5.23</v>
      </c>
      <c r="I10">
        <v>5.42</v>
      </c>
      <c r="J10">
        <f t="shared" si="1"/>
        <v>5.3250000000000006E-2</v>
      </c>
    </row>
    <row r="11" spans="1:10" x14ac:dyDescent="0.4">
      <c r="A11">
        <v>0.68799999999999994</v>
      </c>
    </row>
    <row r="12" spans="1:10" x14ac:dyDescent="0.4">
      <c r="A12">
        <v>0.68799999999999994</v>
      </c>
    </row>
    <row r="13" spans="1:10" x14ac:dyDescent="0.4">
      <c r="A13">
        <v>0.69099999999999995</v>
      </c>
    </row>
    <row r="14" spans="1:10" x14ac:dyDescent="0.4">
      <c r="A14">
        <v>0.69</v>
      </c>
      <c r="F14" t="s">
        <v>9</v>
      </c>
    </row>
    <row r="15" spans="1:10" x14ac:dyDescent="0.4">
      <c r="A15">
        <v>0.68899999999999995</v>
      </c>
      <c r="F15">
        <f>N26*SQRT((1/0.99990664-1)/7)</f>
        <v>1.5742229035469428E-6</v>
      </c>
    </row>
    <row r="16" spans="1:10" x14ac:dyDescent="0.4">
      <c r="A16">
        <v>0.69</v>
      </c>
    </row>
    <row r="17" spans="1:14" x14ac:dyDescent="0.4">
      <c r="A17">
        <v>0.69099999999999995</v>
      </c>
    </row>
    <row r="18" spans="1:14" x14ac:dyDescent="0.4">
      <c r="A18">
        <v>0.68799999999999994</v>
      </c>
    </row>
    <row r="19" spans="1:14" x14ac:dyDescent="0.4">
      <c r="F19" t="s">
        <v>10</v>
      </c>
    </row>
    <row r="20" spans="1:14" x14ac:dyDescent="0.4">
      <c r="F20">
        <f>8*B2*C2/(3.141592*(B9^2)*A2*N26)</f>
        <v>205437095366.49173</v>
      </c>
    </row>
    <row r="22" spans="1:14" x14ac:dyDescent="0.4">
      <c r="F22" t="s">
        <v>11</v>
      </c>
    </row>
    <row r="23" spans="1:14" x14ac:dyDescent="0.4">
      <c r="F23">
        <f>F20*SQRT((B5/B2)^2+(C5/C2)^2+(A5/A2)^2+(2*E9/B9)^2)</f>
        <v>1742436377441.4229</v>
      </c>
    </row>
    <row r="26" spans="1:14" x14ac:dyDescent="0.4">
      <c r="N26">
        <v>4.31037E-4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Yihao Chen</dc:creator>
  <cp:lastModifiedBy>Chen Yihao</cp:lastModifiedBy>
  <dcterms:created xsi:type="dcterms:W3CDTF">2015-06-05T18:19:34Z</dcterms:created>
  <dcterms:modified xsi:type="dcterms:W3CDTF">2023-04-06T07:11:35Z</dcterms:modified>
</cp:coreProperties>
</file>