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86136\Desktop\Physics\物理实验\密里根油滴\"/>
    </mc:Choice>
  </mc:AlternateContent>
  <xr:revisionPtr revIDLastSave="0" documentId="13_ncr:1_{BA3A7ACD-1FA9-4D56-B424-21EB838B9F38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5" i="1"/>
  <c r="T16" i="1"/>
  <c r="T17" i="1"/>
  <c r="T3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Q18" i="1"/>
  <c r="D17" i="1"/>
  <c r="E17" i="1"/>
  <c r="D13" i="1"/>
  <c r="E13" i="1"/>
  <c r="D14" i="1"/>
  <c r="E14" i="1"/>
  <c r="F14" i="1"/>
  <c r="G14" i="1" s="1"/>
  <c r="D15" i="1"/>
  <c r="E15" i="1"/>
  <c r="F15" i="1" s="1"/>
  <c r="G15" i="1" s="1"/>
  <c r="D16" i="1"/>
  <c r="F16" i="1" s="1"/>
  <c r="G16" i="1" s="1"/>
  <c r="E16" i="1"/>
  <c r="D4" i="1"/>
  <c r="E4" i="1"/>
  <c r="F4" i="1"/>
  <c r="G4" i="1"/>
  <c r="D5" i="1"/>
  <c r="E5" i="1"/>
  <c r="D6" i="1"/>
  <c r="E6" i="1"/>
  <c r="D7" i="1"/>
  <c r="E7" i="1"/>
  <c r="F7" i="1"/>
  <c r="G7" i="1" s="1"/>
  <c r="D8" i="1"/>
  <c r="E8" i="1"/>
  <c r="D9" i="1"/>
  <c r="E9" i="1"/>
  <c r="D10" i="1"/>
  <c r="E10" i="1"/>
  <c r="F10" i="1" s="1"/>
  <c r="G10" i="1" s="1"/>
  <c r="D11" i="1"/>
  <c r="E11" i="1"/>
  <c r="D12" i="1"/>
  <c r="F12" i="1" s="1"/>
  <c r="G12" i="1" s="1"/>
  <c r="E12" i="1"/>
  <c r="E3" i="1"/>
  <c r="D3" i="1"/>
  <c r="K5" i="1"/>
  <c r="L5" i="1" s="1"/>
  <c r="M5" i="1" s="1"/>
  <c r="N5" i="1" s="1"/>
  <c r="K6" i="1"/>
  <c r="L6" i="1" s="1"/>
  <c r="M6" i="1" s="1"/>
  <c r="N6" i="1" s="1"/>
  <c r="K7" i="1"/>
  <c r="L7" i="1" s="1"/>
  <c r="M7" i="1" s="1"/>
  <c r="N7" i="1" s="1"/>
  <c r="K4" i="1"/>
  <c r="L4" i="1" s="1"/>
  <c r="M4" i="1" s="1"/>
  <c r="N4" i="1" s="1"/>
  <c r="K3" i="1"/>
  <c r="F17" i="1" l="1"/>
  <c r="G17" i="1" s="1"/>
  <c r="F6" i="1"/>
  <c r="G6" i="1" s="1"/>
  <c r="F3" i="1"/>
  <c r="F13" i="1"/>
  <c r="G13" i="1" s="1"/>
  <c r="F11" i="1"/>
  <c r="G11" i="1" s="1"/>
  <c r="F9" i="1"/>
  <c r="G9" i="1" s="1"/>
  <c r="F8" i="1"/>
  <c r="G8" i="1" s="1"/>
  <c r="F5" i="1"/>
  <c r="G5" i="1" s="1"/>
  <c r="G3" i="1"/>
  <c r="L3" i="1"/>
  <c r="M3" i="1" s="1"/>
  <c r="N3" i="1" s="1"/>
</calcChain>
</file>

<file path=xl/sharedStrings.xml><?xml version="1.0" encoding="utf-8"?>
<sst xmlns="http://schemas.openxmlformats.org/spreadsheetml/2006/main" count="15" uniqueCount="10">
  <si>
    <t>U</t>
    <phoneticPr fontId="1" type="noConversion"/>
  </si>
  <si>
    <t>q</t>
    <phoneticPr fontId="1" type="noConversion"/>
  </si>
  <si>
    <t>非平衡法</t>
    <phoneticPr fontId="1" type="noConversion"/>
  </si>
  <si>
    <t>平衡法</t>
    <phoneticPr fontId="1" type="noConversion"/>
  </si>
  <si>
    <t>U0</t>
    <phoneticPr fontId="1" type="noConversion"/>
  </si>
  <si>
    <t>vg（mm/s）</t>
    <phoneticPr fontId="1" type="noConversion"/>
  </si>
  <si>
    <t>n</t>
    <phoneticPr fontId="1" type="noConversion"/>
  </si>
  <si>
    <t>相对半径</t>
    <phoneticPr fontId="1" type="noConversion"/>
  </si>
  <si>
    <t>tg</t>
    <phoneticPr fontId="1" type="noConversion"/>
  </si>
  <si>
    <t>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</si>
</sst>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11" fontId="0" fillId="0" borderId="0" xfId="0" applyNumberFormat="1"/>
    <xf numFmtId="180" fontId="0" fillId="0" borderId="0" xfId="0" applyNumberFormat="1"/>
    <xf numFmtId="180" fontId="5" fillId="0" borderId="0" xfId="0" applyNumberFormat="1" applyFont="1"/>
    <xf numFmtId="2" fontId="0" fillId="0" borderId="0" xfId="0" applyNumberFormat="1"/>
    <xf numFmtId="2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85" zoomScaleNormal="85" workbookViewId="0">
      <selection activeCell="A15" sqref="A15"/>
    </sheetView>
  </sheetViews>
  <sheetFormatPr defaultRowHeight="13.8" x14ac:dyDescent="0.25"/>
  <cols>
    <col min="1" max="3" width="9" bestFit="1" customWidth="1"/>
    <col min="4" max="4" width="12.77734375" bestFit="1" customWidth="1"/>
    <col min="5" max="5" width="9" bestFit="1" customWidth="1"/>
    <col min="6" max="6" width="13.109375" bestFit="1" customWidth="1"/>
    <col min="7" max="7" width="14.44140625" customWidth="1"/>
    <col min="8" max="8" width="17.6640625" customWidth="1"/>
    <col min="9" max="9" width="13.109375" bestFit="1" customWidth="1"/>
    <col min="10" max="10" width="15.6640625" customWidth="1"/>
    <col min="11" max="11" width="13.21875" customWidth="1"/>
    <col min="12" max="12" width="11.6640625" customWidth="1"/>
    <col min="13" max="13" width="16.77734375" customWidth="1"/>
    <col min="19" max="19" width="8.88671875" customWidth="1"/>
    <col min="21" max="21" width="26.109375" customWidth="1"/>
  </cols>
  <sheetData>
    <row r="1" spans="1:21" x14ac:dyDescent="0.25">
      <c r="A1" s="8" t="s">
        <v>2</v>
      </c>
      <c r="B1" s="8"/>
      <c r="C1" s="8"/>
      <c r="D1" s="8"/>
      <c r="E1" s="8"/>
      <c r="F1" s="8"/>
      <c r="G1" s="8"/>
      <c r="I1" s="4"/>
      <c r="J1" s="2" t="s">
        <v>3</v>
      </c>
      <c r="K1" s="2"/>
      <c r="L1" s="2"/>
      <c r="M1" s="2"/>
      <c r="N1" s="2"/>
      <c r="P1">
        <v>2.9044654124884315E-19</v>
      </c>
      <c r="Q1">
        <f t="shared" ref="Q1:Q18" si="0">P1*10^19</f>
        <v>2.9044654124884315</v>
      </c>
    </row>
    <row r="2" spans="1:21" x14ac:dyDescent="0.25">
      <c r="A2" s="1" t="s">
        <v>0</v>
      </c>
      <c r="B2" s="1" t="s">
        <v>9</v>
      </c>
      <c r="C2" s="1" t="s">
        <v>8</v>
      </c>
      <c r="D2" s="1" t="s">
        <v>4</v>
      </c>
      <c r="E2" s="1" t="s">
        <v>7</v>
      </c>
      <c r="F2" s="1" t="s">
        <v>1</v>
      </c>
      <c r="G2" s="1" t="s">
        <v>6</v>
      </c>
      <c r="I2" s="4" t="s">
        <v>8</v>
      </c>
      <c r="J2" s="5" t="s">
        <v>4</v>
      </c>
      <c r="K2" s="5" t="s">
        <v>5</v>
      </c>
      <c r="L2" s="5" t="s">
        <v>7</v>
      </c>
      <c r="M2" s="5" t="s">
        <v>1</v>
      </c>
      <c r="N2" s="5" t="s">
        <v>6</v>
      </c>
      <c r="P2" s="4">
        <v>2.9623216601070247E-19</v>
      </c>
      <c r="Q2">
        <f t="shared" si="0"/>
        <v>2.9623216601070248</v>
      </c>
    </row>
    <row r="3" spans="1:21" x14ac:dyDescent="0.25">
      <c r="A3">
        <v>372</v>
      </c>
      <c r="B3">
        <v>3.06</v>
      </c>
      <c r="C3">
        <v>19.88</v>
      </c>
      <c r="D3" s="12">
        <f>(B3/(B3+C3))*A3</f>
        <v>49.621621621621628</v>
      </c>
      <c r="E3">
        <f>(5.2*1000*(1/C3)+1)^(0.5)-1</f>
        <v>15.203993844080355</v>
      </c>
      <c r="F3">
        <f>1.347*10^(-20)*(E3^3/D3)</f>
        <v>9.5404684174289297E-19</v>
      </c>
      <c r="G3" s="10">
        <f>F3*10^19/1.602176565</f>
        <v>5.9546922766461323</v>
      </c>
      <c r="I3" s="4">
        <v>12.78</v>
      </c>
      <c r="J3" s="4">
        <v>152</v>
      </c>
      <c r="K3" s="4">
        <f>1/I3</f>
        <v>7.82472613458529E-2</v>
      </c>
      <c r="L3" s="4">
        <f>(5200*K3+1)^(0.5)-1</f>
        <v>19.196181792567504</v>
      </c>
      <c r="M3" s="4">
        <f>(1.347*10^(-20))*(L3^3/J3)</f>
        <v>6.2685713038098601E-19</v>
      </c>
      <c r="N3" s="4">
        <f>M3*10^19/1.602176565</f>
        <v>3.9125346361621891</v>
      </c>
      <c r="P3">
        <v>2.9754941365356697E-19</v>
      </c>
      <c r="Q3">
        <f t="shared" si="0"/>
        <v>2.9754941365356697</v>
      </c>
      <c r="T3" s="10">
        <f>F3*10^19</f>
        <v>9.5404684174289294</v>
      </c>
      <c r="U3" s="9"/>
    </row>
    <row r="4" spans="1:21" x14ac:dyDescent="0.25">
      <c r="A4">
        <v>487</v>
      </c>
      <c r="B4">
        <v>25.68</v>
      </c>
      <c r="C4">
        <v>11.72</v>
      </c>
      <c r="D4" s="12">
        <f t="shared" ref="D4:D12" si="1">(B4/(B4+C4))*A4</f>
        <v>334.38930481283421</v>
      </c>
      <c r="E4">
        <f t="shared" ref="E4:E12" si="2">(5.2*1000*(1/C4)+1)^(0.5)-1</f>
        <v>20.087579444448775</v>
      </c>
      <c r="F4">
        <f t="shared" ref="F4:F12" si="3">1.347*10^(-20)*(E4^3/D4)</f>
        <v>3.2651116719240594E-19</v>
      </c>
      <c r="G4" s="10">
        <f t="shared" ref="G4:G17" si="4">F4*10^19/1.602176565</f>
        <v>2.0379225007101884</v>
      </c>
      <c r="I4" s="4">
        <v>7.16</v>
      </c>
      <c r="J4" s="4">
        <v>189</v>
      </c>
      <c r="K4" s="4">
        <f>1/I4</f>
        <v>0.13966480446927373</v>
      </c>
      <c r="L4" s="4">
        <f>(5200*K4+1)^(0.5)-1</f>
        <v>25.967702594774799</v>
      </c>
      <c r="M4" s="4">
        <f>(1.347*10^(-20))*(L4^3/J4)</f>
        <v>1.2479764133705625E-18</v>
      </c>
      <c r="N4" s="4">
        <f>M4*10^19/1.602176565</f>
        <v>7.789256444220694</v>
      </c>
      <c r="P4">
        <v>2.9888514691997647E-19</v>
      </c>
      <c r="Q4">
        <f t="shared" si="0"/>
        <v>2.9888514691997647</v>
      </c>
      <c r="T4" s="10">
        <f t="shared" ref="T4:T18" si="5">F4*10^19</f>
        <v>3.2651116719240596</v>
      </c>
    </row>
    <row r="5" spans="1:21" x14ac:dyDescent="0.25">
      <c r="A5">
        <v>532</v>
      </c>
      <c r="B5">
        <v>9.81</v>
      </c>
      <c r="C5">
        <v>17.78</v>
      </c>
      <c r="D5" s="12">
        <f t="shared" si="1"/>
        <v>189.1598405219282</v>
      </c>
      <c r="E5">
        <f t="shared" si="2"/>
        <v>16.130774707226209</v>
      </c>
      <c r="F5">
        <f t="shared" si="3"/>
        <v>2.9888514691997647E-19</v>
      </c>
      <c r="G5" s="10">
        <f t="shared" si="4"/>
        <v>1.8654944370627247</v>
      </c>
      <c r="I5" s="4">
        <v>16.690000000000001</v>
      </c>
      <c r="J5" s="4">
        <v>211</v>
      </c>
      <c r="K5" s="4">
        <f t="shared" ref="K5:K7" si="6">1/I5</f>
        <v>5.9916117435590166E-2</v>
      </c>
      <c r="L5" s="4">
        <f t="shared" ref="L5:L7" si="7">(5200*K5+1)^(0.5)-1</f>
        <v>16.679474275698045</v>
      </c>
      <c r="M5" s="4">
        <f t="shared" ref="M5:M7" si="8">(1.347*10^(-20))*(L5^3/J5)</f>
        <v>2.9623216601070247E-19</v>
      </c>
      <c r="N5" s="4">
        <f t="shared" ref="N5:N7" si="9">M5*10^19/1.602176565</f>
        <v>1.8489358319300002</v>
      </c>
      <c r="P5" s="4">
        <v>3.1626663815162128E-19</v>
      </c>
      <c r="Q5">
        <f t="shared" si="0"/>
        <v>3.162666381516213</v>
      </c>
      <c r="T5" s="10">
        <f t="shared" si="5"/>
        <v>2.9888514691997647</v>
      </c>
    </row>
    <row r="6" spans="1:21" x14ac:dyDescent="0.25">
      <c r="A6">
        <v>432</v>
      </c>
      <c r="B6">
        <v>6.28</v>
      </c>
      <c r="C6">
        <v>18.91</v>
      </c>
      <c r="D6" s="12">
        <f t="shared" si="1"/>
        <v>107.69988090512108</v>
      </c>
      <c r="E6">
        <f t="shared" si="2"/>
        <v>15.612849830229479</v>
      </c>
      <c r="F6">
        <f t="shared" si="3"/>
        <v>4.7599119627774666E-19</v>
      </c>
      <c r="G6" s="10">
        <f t="shared" si="4"/>
        <v>2.9709034988771457</v>
      </c>
      <c r="I6" s="4">
        <v>16.16</v>
      </c>
      <c r="J6" s="4">
        <v>208</v>
      </c>
      <c r="K6" s="4">
        <f t="shared" si="6"/>
        <v>6.1881188118811881E-2</v>
      </c>
      <c r="L6" s="4">
        <f t="shared" si="7"/>
        <v>16.966139769517039</v>
      </c>
      <c r="M6" s="4">
        <f t="shared" si="8"/>
        <v>3.1626663815162128E-19</v>
      </c>
      <c r="N6" s="4">
        <f t="shared" si="9"/>
        <v>1.9739811769848308</v>
      </c>
      <c r="P6">
        <v>3.1896938527254148E-19</v>
      </c>
      <c r="Q6">
        <f t="shared" si="0"/>
        <v>3.1896938527254148</v>
      </c>
      <c r="T6" s="10">
        <f t="shared" si="5"/>
        <v>4.7599119627774664</v>
      </c>
    </row>
    <row r="7" spans="1:21" x14ac:dyDescent="0.25">
      <c r="A7">
        <v>480</v>
      </c>
      <c r="B7">
        <v>9.09</v>
      </c>
      <c r="C7">
        <v>13.19</v>
      </c>
      <c r="D7" s="12">
        <f t="shared" si="1"/>
        <v>195.83482944344701</v>
      </c>
      <c r="E7">
        <f t="shared" si="2"/>
        <v>18.880595039779589</v>
      </c>
      <c r="F7">
        <f t="shared" si="3"/>
        <v>4.6293998556027349E-19</v>
      </c>
      <c r="G7" s="10">
        <f t="shared" si="4"/>
        <v>2.8894442452431797</v>
      </c>
      <c r="I7" s="7">
        <v>10.35</v>
      </c>
      <c r="J7" s="7">
        <v>180</v>
      </c>
      <c r="K7" s="7">
        <f t="shared" si="6"/>
        <v>9.6618357487922704E-2</v>
      </c>
      <c r="L7" s="7">
        <f t="shared" si="7"/>
        <v>21.436921779450898</v>
      </c>
      <c r="M7" s="7">
        <f t="shared" si="8"/>
        <v>7.3719496513448409E-19</v>
      </c>
      <c r="N7" s="7">
        <f t="shared" si="9"/>
        <v>4.6012092626912446</v>
      </c>
      <c r="P7">
        <v>3.2651116719240594E-19</v>
      </c>
      <c r="Q7">
        <f t="shared" si="0"/>
        <v>3.2651116719240596</v>
      </c>
      <c r="T7" s="10">
        <f t="shared" si="5"/>
        <v>4.6293998556027347</v>
      </c>
    </row>
    <row r="8" spans="1:21" x14ac:dyDescent="0.25">
      <c r="A8">
        <v>293</v>
      </c>
      <c r="B8">
        <v>34.9</v>
      </c>
      <c r="C8">
        <v>17.82</v>
      </c>
      <c r="D8" s="12">
        <f t="shared" si="1"/>
        <v>193.96244309559938</v>
      </c>
      <c r="E8">
        <f t="shared" si="2"/>
        <v>16.111603036350076</v>
      </c>
      <c r="F8">
        <f t="shared" si="3"/>
        <v>2.9044654124884315E-19</v>
      </c>
      <c r="G8" s="10">
        <f t="shared" si="4"/>
        <v>1.8128248009222576</v>
      </c>
      <c r="H8" s="3"/>
      <c r="I8" s="3"/>
      <c r="J8" s="3"/>
      <c r="K8" s="3"/>
      <c r="L8" s="3"/>
      <c r="M8" s="3"/>
      <c r="P8">
        <v>4.6293998556027349E-19</v>
      </c>
      <c r="Q8">
        <f t="shared" si="0"/>
        <v>4.6293998556027347</v>
      </c>
      <c r="T8" s="10">
        <f t="shared" si="5"/>
        <v>2.9044654124884315</v>
      </c>
    </row>
    <row r="9" spans="1:21" x14ac:dyDescent="0.25">
      <c r="A9">
        <v>218</v>
      </c>
      <c r="B9">
        <v>18.91</v>
      </c>
      <c r="C9">
        <v>19.16</v>
      </c>
      <c r="D9" s="12">
        <f t="shared" si="1"/>
        <v>108.28421329130549</v>
      </c>
      <c r="E9">
        <f t="shared" si="2"/>
        <v>15.504506881164207</v>
      </c>
      <c r="F9">
        <f t="shared" si="3"/>
        <v>4.6363511831343699E-19</v>
      </c>
      <c r="G9" s="10">
        <f t="shared" si="4"/>
        <v>2.8937829228168561</v>
      </c>
      <c r="H9" s="3"/>
      <c r="I9" s="3"/>
      <c r="J9" s="3"/>
      <c r="K9" s="3"/>
      <c r="L9" s="3"/>
      <c r="M9" s="3"/>
      <c r="P9">
        <v>4.6363511831343699E-19</v>
      </c>
      <c r="Q9">
        <f t="shared" si="0"/>
        <v>4.6363511831343702</v>
      </c>
      <c r="T9" s="10">
        <f t="shared" si="5"/>
        <v>4.6363511831343702</v>
      </c>
    </row>
    <row r="10" spans="1:21" x14ac:dyDescent="0.25">
      <c r="A10">
        <v>192</v>
      </c>
      <c r="B10">
        <v>37.35</v>
      </c>
      <c r="C10">
        <v>24.15</v>
      </c>
      <c r="D10" s="12">
        <f t="shared" si="1"/>
        <v>116.60487804878048</v>
      </c>
      <c r="E10">
        <f t="shared" si="2"/>
        <v>13.707852017649786</v>
      </c>
      <c r="F10">
        <f t="shared" si="3"/>
        <v>2.9754941365356697E-19</v>
      </c>
      <c r="G10" s="10">
        <f t="shared" si="4"/>
        <v>1.8571574454003263</v>
      </c>
      <c r="H10" s="3"/>
      <c r="I10" s="3"/>
      <c r="J10" s="3"/>
      <c r="K10" s="3"/>
      <c r="L10" s="3"/>
      <c r="M10" s="3"/>
      <c r="P10">
        <v>4.7599119627774666E-19</v>
      </c>
      <c r="Q10">
        <f t="shared" si="0"/>
        <v>4.7599119627774664</v>
      </c>
      <c r="T10" s="10">
        <f t="shared" si="5"/>
        <v>2.9754941365356697</v>
      </c>
    </row>
    <row r="11" spans="1:21" x14ac:dyDescent="0.25">
      <c r="A11">
        <v>318</v>
      </c>
      <c r="B11">
        <v>3.96</v>
      </c>
      <c r="C11">
        <v>14.66</v>
      </c>
      <c r="D11" s="12">
        <f t="shared" si="1"/>
        <v>67.630504833512347</v>
      </c>
      <c r="E11">
        <f t="shared" si="2"/>
        <v>17.860187826656261</v>
      </c>
      <c r="F11">
        <f t="shared" si="3"/>
        <v>1.1347051656621632E-18</v>
      </c>
      <c r="G11" s="10">
        <f t="shared" si="4"/>
        <v>7.0822728933259818</v>
      </c>
      <c r="H11" s="3"/>
      <c r="I11" s="3"/>
      <c r="J11" s="3"/>
      <c r="K11" s="3"/>
      <c r="L11" s="3"/>
      <c r="M11" s="3"/>
      <c r="P11" s="4">
        <v>6.2685713038098601E-19</v>
      </c>
      <c r="Q11">
        <f t="shared" si="0"/>
        <v>6.2685713038098605</v>
      </c>
      <c r="T11" s="10">
        <f t="shared" si="5"/>
        <v>11.347051656621632</v>
      </c>
    </row>
    <row r="12" spans="1:21" x14ac:dyDescent="0.25">
      <c r="A12">
        <v>300</v>
      </c>
      <c r="B12">
        <v>7.56</v>
      </c>
      <c r="C12">
        <v>14.44</v>
      </c>
      <c r="D12" s="12">
        <f t="shared" si="1"/>
        <v>103.09090909090909</v>
      </c>
      <c r="E12">
        <f t="shared" si="2"/>
        <v>18.002915653238578</v>
      </c>
      <c r="F12">
        <f t="shared" si="3"/>
        <v>7.623874991329843E-19</v>
      </c>
      <c r="G12" s="10">
        <f t="shared" si="4"/>
        <v>4.7584486990232833</v>
      </c>
      <c r="H12" s="3"/>
      <c r="I12" s="3"/>
      <c r="J12" s="3"/>
      <c r="K12" s="3"/>
      <c r="L12" s="3"/>
      <c r="M12" s="3"/>
      <c r="P12">
        <v>7.623874991329843E-19</v>
      </c>
      <c r="Q12">
        <f t="shared" si="0"/>
        <v>7.6238749913298429</v>
      </c>
      <c r="T12" s="10">
        <f t="shared" si="5"/>
        <v>7.6238749913298429</v>
      </c>
    </row>
    <row r="13" spans="1:21" x14ac:dyDescent="0.25">
      <c r="A13">
        <v>246</v>
      </c>
      <c r="B13">
        <v>6.81</v>
      </c>
      <c r="C13">
        <v>15.37</v>
      </c>
      <c r="D13" s="12">
        <f t="shared" ref="D13:D17" si="10">(B13/(B13+C13))*A13</f>
        <v>75.530207394048688</v>
      </c>
      <c r="E13">
        <f t="shared" ref="E13:E17" si="11">(5.2*1000*(1/C13)+1)^(0.5)-1</f>
        <v>17.420678742518376</v>
      </c>
      <c r="F13">
        <f t="shared" ref="F13:F17" si="12">1.347*10^(-20)*(E13^3/D13)</f>
        <v>9.4284897728102516E-19</v>
      </c>
      <c r="G13" s="10">
        <f t="shared" si="4"/>
        <v>5.884800700982824</v>
      </c>
      <c r="H13" s="3"/>
      <c r="I13" s="3"/>
      <c r="J13" s="3"/>
      <c r="K13" s="3"/>
      <c r="L13" s="3"/>
      <c r="M13" s="3"/>
      <c r="P13">
        <v>7.6982655682367959E-19</v>
      </c>
      <c r="Q13">
        <f t="shared" si="0"/>
        <v>7.6982655682367955</v>
      </c>
      <c r="T13" s="10">
        <f t="shared" si="5"/>
        <v>9.4284897728102521</v>
      </c>
    </row>
    <row r="14" spans="1:21" x14ac:dyDescent="0.25">
      <c r="A14" s="6">
        <v>233</v>
      </c>
      <c r="B14" s="6">
        <v>16</v>
      </c>
      <c r="C14" s="6">
        <v>12.62</v>
      </c>
      <c r="D14" s="13">
        <f t="shared" si="10"/>
        <v>130.25856044723972</v>
      </c>
      <c r="E14" s="6">
        <f t="shared" si="11"/>
        <v>19.323493154709126</v>
      </c>
      <c r="F14" s="6">
        <f t="shared" si="12"/>
        <v>7.4613641199981754E-19</v>
      </c>
      <c r="G14" s="11">
        <f t="shared" si="4"/>
        <v>4.6570173868434876</v>
      </c>
      <c r="H14" s="3"/>
      <c r="I14" s="3"/>
      <c r="J14" s="3"/>
      <c r="K14" s="3"/>
      <c r="L14" s="3"/>
      <c r="M14" s="3"/>
      <c r="P14">
        <v>9.4284897728102516E-19</v>
      </c>
      <c r="Q14">
        <f t="shared" si="0"/>
        <v>9.4284897728102521</v>
      </c>
      <c r="T14" s="10"/>
    </row>
    <row r="15" spans="1:21" x14ac:dyDescent="0.25">
      <c r="A15">
        <v>205</v>
      </c>
      <c r="B15">
        <v>8.4</v>
      </c>
      <c r="C15">
        <v>58.56</v>
      </c>
      <c r="D15" s="12">
        <f t="shared" si="10"/>
        <v>25.716845878136198</v>
      </c>
      <c r="E15">
        <f t="shared" si="11"/>
        <v>8.4761708620966871</v>
      </c>
      <c r="F15">
        <f t="shared" si="12"/>
        <v>3.1896938527254148E-19</v>
      </c>
      <c r="G15" s="10">
        <f t="shared" si="4"/>
        <v>1.9908503983925236</v>
      </c>
      <c r="H15" s="3"/>
      <c r="I15" s="3"/>
      <c r="J15" s="3"/>
      <c r="K15" s="3"/>
      <c r="L15" s="3"/>
      <c r="M15" s="3"/>
      <c r="P15">
        <v>9.5404684174289297E-19</v>
      </c>
      <c r="Q15">
        <f t="shared" si="0"/>
        <v>9.5404684174289294</v>
      </c>
      <c r="T15" s="10">
        <f t="shared" si="5"/>
        <v>3.1896938527254148</v>
      </c>
    </row>
    <row r="16" spans="1:21" x14ac:dyDescent="0.25">
      <c r="A16">
        <v>318</v>
      </c>
      <c r="B16">
        <v>6.97</v>
      </c>
      <c r="C16">
        <v>14.22</v>
      </c>
      <c r="D16" s="12">
        <f t="shared" si="10"/>
        <v>104.59933931099573</v>
      </c>
      <c r="E16">
        <f t="shared" si="11"/>
        <v>18.148946128548083</v>
      </c>
      <c r="F16">
        <f t="shared" si="12"/>
        <v>7.6982655682367959E-19</v>
      </c>
      <c r="G16" s="10">
        <f t="shared" si="4"/>
        <v>4.8048796471048094</v>
      </c>
      <c r="P16">
        <v>9.8150722386195524E-19</v>
      </c>
      <c r="Q16">
        <f t="shared" si="0"/>
        <v>9.8150722386195532</v>
      </c>
      <c r="T16" s="10">
        <f t="shared" si="5"/>
        <v>7.6982655682367955</v>
      </c>
    </row>
    <row r="17" spans="1:20" x14ac:dyDescent="0.25">
      <c r="A17">
        <v>213</v>
      </c>
      <c r="B17">
        <v>7.82</v>
      </c>
      <c r="C17">
        <v>15.54</v>
      </c>
      <c r="D17" s="12">
        <f t="shared" si="10"/>
        <v>71.303938356164394</v>
      </c>
      <c r="E17">
        <f t="shared" si="11"/>
        <v>17.319943630380926</v>
      </c>
      <c r="F17">
        <f t="shared" si="12"/>
        <v>9.8150722386195524E-19</v>
      </c>
      <c r="G17" s="10">
        <f t="shared" si="4"/>
        <v>6.1260865082117544</v>
      </c>
      <c r="P17">
        <v>1.1347051656621632E-18</v>
      </c>
      <c r="Q17">
        <f t="shared" si="0"/>
        <v>11.347051656621632</v>
      </c>
      <c r="T17" s="10">
        <f t="shared" si="5"/>
        <v>9.8150722386195532</v>
      </c>
    </row>
    <row r="18" spans="1:20" x14ac:dyDescent="0.25">
      <c r="P18" s="4">
        <v>1.2479764133705625E-18</v>
      </c>
      <c r="Q18">
        <f t="shared" si="0"/>
        <v>12.479764133705626</v>
      </c>
    </row>
  </sheetData>
  <sortState xmlns:xlrd2="http://schemas.microsoft.com/office/spreadsheetml/2017/richdata2" ref="P1:Q19">
    <sortCondition ref="P1:P19"/>
  </sortState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陈依皓</cp:lastModifiedBy>
  <dcterms:created xsi:type="dcterms:W3CDTF">2015-06-05T18:19:34Z</dcterms:created>
  <dcterms:modified xsi:type="dcterms:W3CDTF">2023-03-16T15:20:18Z</dcterms:modified>
</cp:coreProperties>
</file>