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Телефоы" sheetId="1" r:id="rId1"/>
    <sheet name="Автотранспорт" sheetId="2" r:id="rId2"/>
    <sheet name="Квартплата" sheetId="3" r:id="rId3"/>
    <sheet name="Персонал" sheetId="4" r:id="rId4"/>
  </sheets>
  <calcPr calcId="145621"/>
</workbook>
</file>

<file path=xl/calcChain.xml><?xml version="1.0" encoding="utf-8"?>
<calcChain xmlns="http://schemas.openxmlformats.org/spreadsheetml/2006/main">
  <c r="E7" i="4" l="1"/>
  <c r="D8" i="4"/>
  <c r="C10" i="4"/>
  <c r="D9" i="4"/>
  <c r="D11" i="4"/>
  <c r="D12" i="4"/>
  <c r="E4" i="4"/>
  <c r="C9" i="4"/>
  <c r="C7" i="4"/>
  <c r="C8" i="4"/>
  <c r="C11" i="4"/>
  <c r="C12" i="4"/>
  <c r="C13" i="4"/>
  <c r="C14" i="4"/>
  <c r="C15" i="4"/>
  <c r="C16" i="4"/>
  <c r="C17" i="4"/>
  <c r="C18" i="4"/>
  <c r="C19" i="4"/>
  <c r="C20" i="4"/>
  <c r="C21" i="4"/>
  <c r="D10" i="4"/>
  <c r="E11" i="4"/>
  <c r="E12" i="4"/>
  <c r="D16" i="4"/>
  <c r="E5" i="4"/>
  <c r="D4" i="4"/>
  <c r="F4" i="4"/>
  <c r="D6" i="4"/>
  <c r="B4" i="4"/>
  <c r="B2" i="4"/>
  <c r="F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" i="4"/>
  <c r="E3" i="4"/>
  <c r="E6" i="4"/>
  <c r="E8" i="4"/>
  <c r="E9" i="4"/>
  <c r="E10" i="4"/>
  <c r="E13" i="4"/>
  <c r="E14" i="4"/>
  <c r="E15" i="4"/>
  <c r="E16" i="4"/>
  <c r="E17" i="4"/>
  <c r="E18" i="4"/>
  <c r="E19" i="4"/>
  <c r="E20" i="4"/>
  <c r="E21" i="4"/>
  <c r="E2" i="4"/>
  <c r="D3" i="4"/>
  <c r="D5" i="4"/>
  <c r="D7" i="4"/>
  <c r="D13" i="4"/>
  <c r="D14" i="4"/>
  <c r="D15" i="4"/>
  <c r="D17" i="4"/>
  <c r="D18" i="4"/>
  <c r="D19" i="4"/>
  <c r="D20" i="4"/>
  <c r="D21" i="4"/>
  <c r="D2" i="4"/>
  <c r="C3" i="4"/>
  <c r="C4" i="4"/>
  <c r="C5" i="4"/>
  <c r="C6" i="4"/>
  <c r="C2" i="4"/>
  <c r="B3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P3" i="3"/>
  <c r="P4" i="3"/>
  <c r="P5" i="3"/>
  <c r="P6" i="3"/>
  <c r="P7" i="3"/>
  <c r="P2" i="3"/>
  <c r="N3" i="3"/>
  <c r="N4" i="3"/>
  <c r="N5" i="3"/>
  <c r="N6" i="3"/>
  <c r="N7" i="3"/>
  <c r="N2" i="3"/>
  <c r="M3" i="3"/>
  <c r="M4" i="3"/>
  <c r="M5" i="3"/>
  <c r="M6" i="3"/>
  <c r="M7" i="3"/>
  <c r="M2" i="3"/>
  <c r="L3" i="3"/>
  <c r="L4" i="3"/>
  <c r="L5" i="3"/>
  <c r="L6" i="3"/>
  <c r="L7" i="3"/>
  <c r="L2" i="3"/>
  <c r="K3" i="3"/>
  <c r="K4" i="3"/>
  <c r="K5" i="3"/>
  <c r="K6" i="3"/>
  <c r="K7" i="3"/>
  <c r="K2" i="3"/>
  <c r="J3" i="3"/>
  <c r="J4" i="3"/>
  <c r="J5" i="3"/>
  <c r="J6" i="3"/>
  <c r="J7" i="3"/>
  <c r="J2" i="3"/>
  <c r="I3" i="3"/>
  <c r="I4" i="3"/>
  <c r="I5" i="3"/>
  <c r="I6" i="3"/>
  <c r="I7" i="3"/>
  <c r="I2" i="3"/>
  <c r="H3" i="3"/>
  <c r="H4" i="3"/>
  <c r="H5" i="3"/>
  <c r="H6" i="3"/>
  <c r="H7" i="3"/>
  <c r="H2" i="3"/>
  <c r="G3" i="3"/>
  <c r="G4" i="3"/>
  <c r="G5" i="3"/>
  <c r="G6" i="3"/>
  <c r="G7" i="3"/>
  <c r="G2" i="3"/>
  <c r="E3" i="3"/>
  <c r="E4" i="3"/>
  <c r="E5" i="3"/>
  <c r="E6" i="3"/>
  <c r="E7" i="3"/>
  <c r="E2" i="3"/>
  <c r="J16" i="2"/>
  <c r="J15" i="2"/>
  <c r="J14" i="2"/>
  <c r="J13" i="2"/>
  <c r="J12" i="2"/>
  <c r="J11" i="2"/>
  <c r="L3" i="2"/>
  <c r="L4" i="2"/>
  <c r="L5" i="2"/>
  <c r="L2" i="2"/>
  <c r="K3" i="2"/>
  <c r="K4" i="2"/>
  <c r="K5" i="2"/>
  <c r="K2" i="2"/>
  <c r="I3" i="2"/>
  <c r="I4" i="2"/>
  <c r="I5" i="2"/>
  <c r="I2" i="2"/>
  <c r="G3" i="2"/>
  <c r="G4" i="2"/>
  <c r="G5" i="2"/>
  <c r="G2" i="2"/>
  <c r="O6" i="1"/>
  <c r="O3" i="1"/>
  <c r="O4" i="1"/>
  <c r="O5" i="1"/>
  <c r="O7" i="1"/>
  <c r="O8" i="1"/>
  <c r="O2" i="1"/>
  <c r="K3" i="1"/>
  <c r="K4" i="1"/>
  <c r="K5" i="1"/>
  <c r="K6" i="1"/>
  <c r="K7" i="1"/>
  <c r="K8" i="1"/>
  <c r="K2" i="1"/>
  <c r="I3" i="1"/>
  <c r="I4" i="1"/>
  <c r="I5" i="1"/>
  <c r="I6" i="1"/>
  <c r="I7" i="1"/>
  <c r="I8" i="1"/>
  <c r="I2" i="1"/>
  <c r="C23" i="4" l="1"/>
  <c r="G17" i="4"/>
  <c r="G11" i="4"/>
  <c r="G5" i="4"/>
  <c r="F23" i="4"/>
  <c r="D23" i="4"/>
  <c r="E23" i="4"/>
  <c r="B23" i="4"/>
  <c r="G3" i="4"/>
  <c r="G20" i="4"/>
  <c r="G21" i="4"/>
  <c r="G18" i="4"/>
  <c r="G12" i="4"/>
  <c r="G6" i="4"/>
  <c r="G14" i="4"/>
  <c r="G8" i="4"/>
  <c r="G16" i="4"/>
  <c r="G10" i="4"/>
  <c r="G4" i="4"/>
  <c r="G19" i="4"/>
  <c r="G13" i="4"/>
  <c r="G7" i="4"/>
  <c r="G15" i="4"/>
  <c r="G9" i="4"/>
  <c r="G2" i="4"/>
</calcChain>
</file>

<file path=xl/sharedStrings.xml><?xml version="1.0" encoding="utf-8"?>
<sst xmlns="http://schemas.openxmlformats.org/spreadsheetml/2006/main" count="139" uniqueCount="120">
  <si>
    <t>Дата звонка</t>
  </si>
  <si>
    <t>Город</t>
  </si>
  <si>
    <t>Код города</t>
  </si>
  <si>
    <t>Номер телефона</t>
  </si>
  <si>
    <t>Стоимость одной минуты разговора, руб.</t>
  </si>
  <si>
    <t>Длительность разговора, мин.</t>
  </si>
  <si>
    <t>Начало разговора, ч, мин.</t>
  </si>
  <si>
    <t>Дата поступления счета</t>
  </si>
  <si>
    <t>Начисление, руб.</t>
  </si>
  <si>
    <t>Скидка, %</t>
  </si>
  <si>
    <t>Итого, руб.</t>
  </si>
  <si>
    <t>Назначенная дата оплаты</t>
  </si>
  <si>
    <t>Реальная дата оплаты</t>
  </si>
  <si>
    <t>Пеня</t>
  </si>
  <si>
    <t>Конечная стоимость, руб.</t>
  </si>
  <si>
    <t>28 мая</t>
  </si>
  <si>
    <t>30 мая</t>
  </si>
  <si>
    <t>2 июня</t>
  </si>
  <si>
    <t>5 июня</t>
  </si>
  <si>
    <t>6 июня</t>
  </si>
  <si>
    <t>7 июня</t>
  </si>
  <si>
    <t>Минск</t>
  </si>
  <si>
    <t>Гомель</t>
  </si>
  <si>
    <t>Полярные зори</t>
  </si>
  <si>
    <t>Псков</t>
  </si>
  <si>
    <t>Сосновый Бор</t>
  </si>
  <si>
    <t>Апатиты</t>
  </si>
  <si>
    <t>Речица</t>
  </si>
  <si>
    <t>10 июня</t>
  </si>
  <si>
    <t>16 июня</t>
  </si>
  <si>
    <t>15 июня</t>
  </si>
  <si>
    <t>20 июня</t>
  </si>
  <si>
    <t>Номер автобуса</t>
  </si>
  <si>
    <t>Маршрут автобуса</t>
  </si>
  <si>
    <t>Дата</t>
  </si>
  <si>
    <t>Время отправления, ч, мин.</t>
  </si>
  <si>
    <t>Количество остановок</t>
  </si>
  <si>
    <t>Продолжительность остановки, ч</t>
  </si>
  <si>
    <t>Продолжительность всех остановок, ч, мин</t>
  </si>
  <si>
    <t>Время прибытия, ч, мин</t>
  </si>
  <si>
    <t>Время в пути, ч, мин</t>
  </si>
  <si>
    <t>Возможная задержка, ч, мин</t>
  </si>
  <si>
    <t>Фактическое время прибытия автобуса, ч, мин</t>
  </si>
  <si>
    <t>Цена детского билета, руб.</t>
  </si>
  <si>
    <t>Цена взрослого билета, руб.</t>
  </si>
  <si>
    <t>ул. Двинская - ст. Балтийская</t>
  </si>
  <si>
    <t>ул. Двинская - ст. м. Автово</t>
  </si>
  <si>
    <t>Канарейский ост. - пр. Стачек</t>
  </si>
  <si>
    <t>ул. Двинская - ул. Синявская</t>
  </si>
  <si>
    <t>Фамилия плательщика</t>
  </si>
  <si>
    <t>Адрес плательщика</t>
  </si>
  <si>
    <t>Плата за квадратный метр, руб.</t>
  </si>
  <si>
    <t>Метраж квартиры, кв. м</t>
  </si>
  <si>
    <t>Плата за квартиру, руб.</t>
  </si>
  <si>
    <t>Количество проживающих в квартире</t>
  </si>
  <si>
    <t>Холодная вода, руб.</t>
  </si>
  <si>
    <t>Отопление, руб.</t>
  </si>
  <si>
    <t>Газ, руб.</t>
  </si>
  <si>
    <t>Горячая вода, руб.</t>
  </si>
  <si>
    <t>Техническое обслуживание, руб.</t>
  </si>
  <si>
    <t>Уборка лестничных клеток, руб.</t>
  </si>
  <si>
    <t>Кап. Ремонт, руб.</t>
  </si>
  <si>
    <t>Общая стоимость услуг, руб.</t>
  </si>
  <si>
    <t>Коэффициент скидки</t>
  </si>
  <si>
    <t>Итого к оплате, руб.</t>
  </si>
  <si>
    <t>Иванов И.К.</t>
  </si>
  <si>
    <t>Петров  О.П.</t>
  </si>
  <si>
    <t>Сидоров И.В.</t>
  </si>
  <si>
    <t>Лукичев С.Н.</t>
  </si>
  <si>
    <t>Быков К.М.</t>
  </si>
  <si>
    <t>Зубков К.М.</t>
  </si>
  <si>
    <t>пр. Стачек</t>
  </si>
  <si>
    <t>пл. Ленина</t>
  </si>
  <si>
    <t>ул. Губина</t>
  </si>
  <si>
    <t>ул. Садовая</t>
  </si>
  <si>
    <t>ул. Замшина</t>
  </si>
  <si>
    <t>Вид платежа</t>
  </si>
  <si>
    <t>Действующая ставка, руб.</t>
  </si>
  <si>
    <t>Техническое обслуживание</t>
  </si>
  <si>
    <t>Уборка лестничных клеток</t>
  </si>
  <si>
    <t>Кап. Ремонт</t>
  </si>
  <si>
    <t>Холодная вода</t>
  </si>
  <si>
    <t>Горячая вода</t>
  </si>
  <si>
    <t>Отопление</t>
  </si>
  <si>
    <t>Газ</t>
  </si>
  <si>
    <t>Радио</t>
  </si>
  <si>
    <t>Антенна</t>
  </si>
  <si>
    <t>Фамилия</t>
  </si>
  <si>
    <t>Уовень квалификации в данной профессии</t>
  </si>
  <si>
    <t>Уровень знания иностранных языков</t>
  </si>
  <si>
    <t>Уровень навыков работы на компьютере</t>
  </si>
  <si>
    <t>Профессиональный опыт</t>
  </si>
  <si>
    <t>Уровень коммуникабельности в коллективе</t>
  </si>
  <si>
    <t>Работник, который будет принят на работу</t>
  </si>
  <si>
    <t>Аджигитова</t>
  </si>
  <si>
    <t>Андреев</t>
  </si>
  <si>
    <t>Беляев</t>
  </si>
  <si>
    <t>Волков</t>
  </si>
  <si>
    <t>Гаврилов</t>
  </si>
  <si>
    <t>Гусакова</t>
  </si>
  <si>
    <t>Дмитриевна</t>
  </si>
  <si>
    <t>Долматова</t>
  </si>
  <si>
    <t>Колесник</t>
  </si>
  <si>
    <t>Кучеров</t>
  </si>
  <si>
    <t>Лебедева</t>
  </si>
  <si>
    <t>Микетич</t>
  </si>
  <si>
    <t>Нестерова</t>
  </si>
  <si>
    <t>Обуховский</t>
  </si>
  <si>
    <t>Оганесян</t>
  </si>
  <si>
    <t>Перегудова</t>
  </si>
  <si>
    <t>Петров</t>
  </si>
  <si>
    <t>Поляков</t>
  </si>
  <si>
    <t>Серов</t>
  </si>
  <si>
    <t>Хмелевская</t>
  </si>
  <si>
    <t>Количество претендентов, подходящих по критерию "уровень квалификации в данной профессии"</t>
  </si>
  <si>
    <t>Количество претендентов, подходящих по критерию "уровень знания иностранных языков"</t>
  </si>
  <si>
    <t>Количество претендентов, подходящих по критерию "уровень навыков работы на компьютере"</t>
  </si>
  <si>
    <t>Количество претендентов, подходящих по критерию "профессиональный опыт"</t>
  </si>
  <si>
    <t>Количество претендентов, подходящих по критерию "уровень коммуникабельности в коллективе"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</si>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</sst>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₽&quot;_-;\-* #,##0.00\ &quot;₽&quot;_-;_-* &quot;-&quot;??\ &quot;₽&quot;_-;_-@_-"/>
    <numFmt numFmtId="164" formatCode="0.0"/>
    <numFmt numFmtId="165" formatCode="0.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3" fillId="0" borderId="1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0" fontId="2" fillId="0" borderId="0" xfId="0" applyFont="1" applyAlignment="1">
      <alignment textRotation="90"/>
    </xf>
    <xf numFmtId="14" fontId="3" fillId="0" borderId="1" xfId="0" applyNumberFormat="1" applyFont="1" applyBorder="1" applyAlignment="1">
      <alignment horizontal="left" vertical="center"/>
    </xf>
    <xf numFmtId="1" fontId="0" fillId="0" borderId="0" xfId="0" applyNumberFormat="1"/>
    <xf numFmtId="0" fontId="0" fillId="2" borderId="0" xfId="0" applyFill="1"/>
    <xf numFmtId="44" fontId="3" fillId="0" borderId="1" xfId="1" applyFont="1" applyBorder="1" applyAlignment="1">
      <alignment horizontal="center" vertical="center"/>
    </xf>
    <xf numFmtId="0" fontId="4" fillId="0" borderId="1" xfId="0" applyFont="1" applyBorder="1"/>
    <xf numFmtId="164" fontId="4" fillId="0" borderId="1" xfId="0" applyNumberFormat="1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 textRotation="90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Стоимость разговора со скидкой и без скидки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Телефоы!$I$1</c:f>
              <c:strCache>
                <c:ptCount val="1"/>
                <c:pt idx="0">
                  <c:v>Начисление, руб.</c:v>
                </c:pt>
              </c:strCache>
            </c:strRef>
          </c:tx>
          <c:cat>
            <c:strRef>
              <c:f>Телефоы!$B$2:$B$8</c:f>
              <c:strCache>
                <c:ptCount val="7"/>
                <c:pt idx="0">
                  <c:v>Минск</c:v>
                </c:pt>
                <c:pt idx="1">
                  <c:v>Гомель</c:v>
                </c:pt>
                <c:pt idx="2">
                  <c:v>Полярные зори</c:v>
                </c:pt>
                <c:pt idx="3">
                  <c:v>Псков</c:v>
                </c:pt>
                <c:pt idx="4">
                  <c:v>Сосновый Бор</c:v>
                </c:pt>
                <c:pt idx="5">
                  <c:v>Апатиты</c:v>
                </c:pt>
                <c:pt idx="6">
                  <c:v>Речица</c:v>
                </c:pt>
              </c:strCache>
            </c:strRef>
          </c:cat>
          <c:val>
            <c:numRef>
              <c:f>Телефоы!$I$2:$I$8</c:f>
              <c:numCache>
                <c:formatCode>0.0</c:formatCode>
                <c:ptCount val="7"/>
                <c:pt idx="0">
                  <c:v>407.40000000000003</c:v>
                </c:pt>
                <c:pt idx="1">
                  <c:v>232.8</c:v>
                </c:pt>
                <c:pt idx="2">
                  <c:v>116.39999999999999</c:v>
                </c:pt>
                <c:pt idx="3">
                  <c:v>48.5</c:v>
                </c:pt>
                <c:pt idx="4">
                  <c:v>87.3</c:v>
                </c:pt>
                <c:pt idx="5">
                  <c:v>67.899999999999991</c:v>
                </c:pt>
                <c:pt idx="6">
                  <c:v>252.2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Телефоы!$O$1</c:f>
              <c:strCache>
                <c:ptCount val="1"/>
                <c:pt idx="0">
                  <c:v>Конечная стоимость, руб.</c:v>
                </c:pt>
              </c:strCache>
            </c:strRef>
          </c:tx>
          <c:cat>
            <c:strRef>
              <c:f>Телефоы!$B$2:$B$8</c:f>
              <c:strCache>
                <c:ptCount val="7"/>
                <c:pt idx="0">
                  <c:v>Минск</c:v>
                </c:pt>
                <c:pt idx="1">
                  <c:v>Гомель</c:v>
                </c:pt>
                <c:pt idx="2">
                  <c:v>Полярные зори</c:v>
                </c:pt>
                <c:pt idx="3">
                  <c:v>Псков</c:v>
                </c:pt>
                <c:pt idx="4">
                  <c:v>Сосновый Бор</c:v>
                </c:pt>
                <c:pt idx="5">
                  <c:v>Апатиты</c:v>
                </c:pt>
                <c:pt idx="6">
                  <c:v>Речица</c:v>
                </c:pt>
              </c:strCache>
            </c:strRef>
          </c:cat>
          <c:val>
            <c:numRef>
              <c:f>Телефоы!$O$2:$O$8</c:f>
              <c:numCache>
                <c:formatCode>0.0</c:formatCode>
                <c:ptCount val="7"/>
                <c:pt idx="0">
                  <c:v>203.70000000000005</c:v>
                </c:pt>
                <c:pt idx="1">
                  <c:v>116.4</c:v>
                </c:pt>
                <c:pt idx="2">
                  <c:v>116.39999999999999</c:v>
                </c:pt>
                <c:pt idx="3" formatCode="0.000">
                  <c:v>26.675000000000001</c:v>
                </c:pt>
                <c:pt idx="4" formatCode="0.000">
                  <c:v>48.015000000000001</c:v>
                </c:pt>
                <c:pt idx="5">
                  <c:v>67.899999999999991</c:v>
                </c:pt>
                <c:pt idx="6">
                  <c:v>126.1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18720"/>
        <c:axId val="44687360"/>
      </c:lineChart>
      <c:catAx>
        <c:axId val="7311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44687360"/>
        <c:crosses val="autoZero"/>
        <c:auto val="1"/>
        <c:lblAlgn val="ctr"/>
        <c:lblOffset val="100"/>
        <c:noMultiLvlLbl val="0"/>
      </c:catAx>
      <c:valAx>
        <c:axId val="446873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7311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Стоимость одной минуты разговора с Москвой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Телефоы!$E$1</c:f>
              <c:strCache>
                <c:ptCount val="1"/>
                <c:pt idx="0">
                  <c:v>Стоимость одной минуты разговора, руб.</c:v>
                </c:pt>
              </c:strCache>
            </c:strRef>
          </c:tx>
          <c:invertIfNegative val="0"/>
          <c:cat>
            <c:strRef>
              <c:f>Телефоы!$B$2:$B$8</c:f>
              <c:strCache>
                <c:ptCount val="7"/>
                <c:pt idx="0">
                  <c:v>Минск</c:v>
                </c:pt>
                <c:pt idx="1">
                  <c:v>Гомель</c:v>
                </c:pt>
                <c:pt idx="2">
                  <c:v>Полярные зори</c:v>
                </c:pt>
                <c:pt idx="3">
                  <c:v>Псков</c:v>
                </c:pt>
                <c:pt idx="4">
                  <c:v>Сосновый Бор</c:v>
                </c:pt>
                <c:pt idx="5">
                  <c:v>Апатиты</c:v>
                </c:pt>
                <c:pt idx="6">
                  <c:v>Речица</c:v>
                </c:pt>
              </c:strCache>
            </c:strRef>
          </c:cat>
          <c:val>
            <c:numRef>
              <c:f>Телефоы!$E$2:$E$8</c:f>
              <c:numCache>
                <c:formatCode>0.0</c:formatCode>
                <c:ptCount val="7"/>
                <c:pt idx="0">
                  <c:v>29.1</c:v>
                </c:pt>
                <c:pt idx="1">
                  <c:v>29.1</c:v>
                </c:pt>
                <c:pt idx="2">
                  <c:v>9.6999999999999993</c:v>
                </c:pt>
                <c:pt idx="3">
                  <c:v>9.6999999999999993</c:v>
                </c:pt>
                <c:pt idx="4">
                  <c:v>9.6999999999999993</c:v>
                </c:pt>
                <c:pt idx="5">
                  <c:v>9.6999999999999993</c:v>
                </c:pt>
                <c:pt idx="6">
                  <c:v>19.399999999999999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cylinder"/>
        <c:axId val="73119232"/>
        <c:axId val="44691968"/>
        <c:axId val="0"/>
      </c:bar3DChart>
      <c:catAx>
        <c:axId val="73119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Города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4691968"/>
        <c:crosses val="autoZero"/>
        <c:auto val="1"/>
        <c:lblAlgn val="ctr"/>
        <c:lblOffset val="100"/>
        <c:noMultiLvlLbl val="0"/>
      </c:catAx>
      <c:valAx>
        <c:axId val="446919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Рубли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73119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Количество остановок на автобусных маршрутах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Автотранспорт!$E$1</c:f>
              <c:strCache>
                <c:ptCount val="1"/>
                <c:pt idx="0">
                  <c:v>Количество остановок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666666666666642E-2"/>
                  <c:y val="-0.3333333333333334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6666666666666614E-2"/>
                  <c:y val="-0.2314814814814814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6666666666666666E-2"/>
                  <c:y val="-0.3611111111111111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12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7222222222222325E-2"/>
                  <c:y val="-0.3611111111111111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val>
            <c:numRef>
              <c:f>Автотранспорт!$E$2:$E$5</c:f>
              <c:numCache>
                <c:formatCode>General</c:formatCode>
                <c:ptCount val="4"/>
                <c:pt idx="0">
                  <c:v>10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73121280"/>
        <c:axId val="44693696"/>
        <c:axId val="0"/>
      </c:bar3DChart>
      <c:catAx>
        <c:axId val="7312128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Номера маршрутов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693696"/>
        <c:crosses val="autoZero"/>
        <c:auto val="1"/>
        <c:lblAlgn val="ctr"/>
        <c:lblOffset val="100"/>
        <c:noMultiLvlLbl val="0"/>
      </c:catAx>
      <c:valAx>
        <c:axId val="44693696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73121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Стоимость проезда на автобусах</a:t>
            </a:r>
          </a:p>
        </c:rich>
      </c:tx>
      <c:layout>
        <c:manualLayout>
          <c:xMode val="edge"/>
          <c:yMode val="edge"/>
          <c:x val="9.9747958012901636E-2"/>
          <c:y val="2.22841160458502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17059912571587E-2"/>
          <c:y val="0.11296877065374929"/>
          <c:w val="0.67876180988641577"/>
          <c:h val="0.84091480683005237"/>
        </c:manualLayout>
      </c:layout>
      <c:lineChart>
        <c:grouping val="standard"/>
        <c:varyColors val="0"/>
        <c:ser>
          <c:idx val="0"/>
          <c:order val="0"/>
          <c:tx>
            <c:strRef>
              <c:f>Автотранспорт!$L$1</c:f>
              <c:strCache>
                <c:ptCount val="1"/>
                <c:pt idx="0">
                  <c:v>Цена детского билета, руб.</c:v>
                </c:pt>
              </c:strCache>
            </c:strRef>
          </c:tx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noFill/>
              </a:ln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0"/>
              <c:layout>
                <c:manualLayout>
                  <c:x val="-2.6727295483134243E-2"/>
                  <c:y val="0.14814814814814814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35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2857339751227652E-2"/>
                  <c:y val="-7.407407407407407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22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5353663120836149E-3"/>
                  <c:y val="-0.11574074074074074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67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28573397512276E-2"/>
                  <c:y val="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66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Автотранспорт!$L$2:$L$5</c:f>
              <c:numCache>
                <c:formatCode>_("₽"* #,##0.00_);_("₽"* \(#,##0.00\);_("₽"* "-"??_);_(@_)</c:formatCode>
                <c:ptCount val="4"/>
                <c:pt idx="0">
                  <c:v>2.1</c:v>
                </c:pt>
                <c:pt idx="1">
                  <c:v>1.5</c:v>
                </c:pt>
                <c:pt idx="2">
                  <c:v>2.4</c:v>
                </c:pt>
                <c:pt idx="3">
                  <c:v>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Автотранспорт!$M$1</c:f>
              <c:strCache>
                <c:ptCount val="1"/>
                <c:pt idx="0">
                  <c:v>Цена взрослого билета, руб.</c:v>
                </c:pt>
              </c:strCache>
            </c:strRef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9525">
                <a:noFill/>
              </a:ln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0"/>
              <c:layout>
                <c:manualLayout>
                  <c:x val="-1.9444444444444443E-4"/>
                  <c:y val="-4.2437781360066642E-17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67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5833333333333333E-3"/>
                  <c:y val="-8.4875562720133283E-17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22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3888888888888887E-3"/>
                  <c:y val="-1.3888888888888911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35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7222222222222215E-3"/>
                  <c:y val="-8.4875562720133283E-17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66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Автотранспорт!$M$2:$M$5</c:f>
              <c:numCache>
                <c:formatCode>_("₽"* #,##0.00_);_("₽"* \(#,##0.00\);_("₽"* "-"??_);_(@_)</c:formatCode>
                <c:ptCount val="4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59424"/>
        <c:axId val="84309632"/>
      </c:lineChart>
      <c:catAx>
        <c:axId val="75559424"/>
        <c:scaling>
          <c:orientation val="minMax"/>
        </c:scaling>
        <c:delete val="1"/>
        <c:axPos val="b"/>
        <c:majorTickMark val="out"/>
        <c:minorTickMark val="none"/>
        <c:tickLblPos val="nextTo"/>
        <c:crossAx val="84309632"/>
        <c:crosses val="autoZero"/>
        <c:auto val="1"/>
        <c:lblAlgn val="ctr"/>
        <c:lblOffset val="100"/>
        <c:noMultiLvlLbl val="0"/>
      </c:catAx>
      <c:valAx>
        <c:axId val="84309632"/>
        <c:scaling>
          <c:orientation val="minMax"/>
        </c:scaling>
        <c:delete val="0"/>
        <c:axPos val="l"/>
        <c:majorGridlines/>
        <c:numFmt formatCode="_(&quot;₽&quot;* #,##0.00_);_(&quot;₽&quot;* \(#,##0.00\);_(&quot;₽&quot;* &quot;-&quot;??_);_(@_)" sourceLinked="1"/>
        <c:majorTickMark val="out"/>
        <c:minorTickMark val="none"/>
        <c:tickLblPos val="nextTo"/>
        <c:crossAx val="75559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901030915101651"/>
          <c:y val="0.43093620192099608"/>
          <c:w val="0.25912227749144923"/>
          <c:h val="0.2420271410005509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Стоимость платы за квартиру и услуг и итоговая плата с учетом скидок</a:t>
            </a:r>
          </a:p>
        </c:rich>
      </c:tx>
      <c:overlay val="0"/>
      <c:spPr>
        <a:solidFill>
          <a:sysClr val="window" lastClr="FFFFFF"/>
        </a:solidFill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Квартплата!$N$1</c:f>
              <c:strCache>
                <c:ptCount val="1"/>
                <c:pt idx="0">
                  <c:v>Общая стоимость услуг, руб.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pPr>
              <a:noFill/>
              <a:ln>
                <a:solidFill>
                  <a:schemeClr val="bg1"/>
                </a:solidFill>
              </a:ln>
            </c:spPr>
          </c:marker>
          <c:dLbls>
            <c:dLbl>
              <c:idx val="0"/>
              <c:layout>
                <c:manualLayout>
                  <c:x val="-2.9609891478796953E-2"/>
                  <c:y val="0.4042393823579070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1521,86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7954320279501458E-2"/>
                  <c:y val="-6.6033061656766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2522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3785958874346003E-2"/>
                  <c:y val="-5.068226120857701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2888,16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8200969911873543E-2"/>
                  <c:y val="0.3742690058479531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1367,3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3785958874346003E-2"/>
                  <c:y val="0.374269005847953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1316,17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4955936799290927E-2"/>
                  <c:y val="-4.6783625730994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3141,14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Квартплата!$A$2:$A$7</c:f>
              <c:strCache>
                <c:ptCount val="6"/>
                <c:pt idx="0">
                  <c:v>Иванов И.К.</c:v>
                </c:pt>
                <c:pt idx="1">
                  <c:v>Петров  О.П.</c:v>
                </c:pt>
                <c:pt idx="2">
                  <c:v>Сидоров И.В.</c:v>
                </c:pt>
                <c:pt idx="3">
                  <c:v>Лукичев С.Н.</c:v>
                </c:pt>
                <c:pt idx="4">
                  <c:v>Быков К.М.</c:v>
                </c:pt>
                <c:pt idx="5">
                  <c:v>Зубков К.М.</c:v>
                </c:pt>
              </c:strCache>
            </c:strRef>
          </c:cat>
          <c:val>
            <c:numRef>
              <c:f>Квартплата!$N$2:$N$7</c:f>
              <c:numCache>
                <c:formatCode>General</c:formatCode>
                <c:ptCount val="6"/>
                <c:pt idx="0">
                  <c:v>2380.7200000000003</c:v>
                </c:pt>
                <c:pt idx="1">
                  <c:v>1914.5200000000002</c:v>
                </c:pt>
                <c:pt idx="2">
                  <c:v>2357.7600000000002</c:v>
                </c:pt>
                <c:pt idx="3">
                  <c:v>2182.2399999999998</c:v>
                </c:pt>
                <c:pt idx="4">
                  <c:v>2168.2399999999998</c:v>
                </c:pt>
                <c:pt idx="5">
                  <c:v>2500.2400000000002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Квартплата!$P$1</c:f>
              <c:strCache>
                <c:ptCount val="1"/>
                <c:pt idx="0">
                  <c:v>Итого к оплате, руб.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pPr>
              <a:noFill/>
              <a:ln>
                <a:solidFill>
                  <a:schemeClr val="bg1"/>
                </a:solidFill>
              </a:ln>
            </c:spPr>
          </c:marker>
          <c:dLbls>
            <c:delete val="1"/>
          </c:dLbls>
          <c:cat>
            <c:strRef>
              <c:f>Квартплата!$A$2:$A$7</c:f>
              <c:strCache>
                <c:ptCount val="6"/>
                <c:pt idx="0">
                  <c:v>Иванов И.К.</c:v>
                </c:pt>
                <c:pt idx="1">
                  <c:v>Петров  О.П.</c:v>
                </c:pt>
                <c:pt idx="2">
                  <c:v>Сидоров И.В.</c:v>
                </c:pt>
                <c:pt idx="3">
                  <c:v>Лукичев С.Н.</c:v>
                </c:pt>
                <c:pt idx="4">
                  <c:v>Быков К.М.</c:v>
                </c:pt>
                <c:pt idx="5">
                  <c:v>Зубков К.М.</c:v>
                </c:pt>
              </c:strCache>
            </c:strRef>
          </c:cat>
          <c:val>
            <c:numRef>
              <c:f>Квартплата!$P$2:$P$7</c:f>
              <c:numCache>
                <c:formatCode>General</c:formatCode>
                <c:ptCount val="6"/>
                <c:pt idx="0">
                  <c:v>1190.3600000000001</c:v>
                </c:pt>
                <c:pt idx="1">
                  <c:v>1914.5200000000002</c:v>
                </c:pt>
                <c:pt idx="2">
                  <c:v>2357.7600000000002</c:v>
                </c:pt>
                <c:pt idx="3">
                  <c:v>1091.1199999999999</c:v>
                </c:pt>
                <c:pt idx="4">
                  <c:v>1084.1199999999999</c:v>
                </c:pt>
                <c:pt idx="5">
                  <c:v>2500.2400000000002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119744"/>
        <c:axId val="71763072"/>
      </c:lineChart>
      <c:catAx>
        <c:axId val="731197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ru-RU"/>
          </a:p>
        </c:txPr>
        <c:crossAx val="71763072"/>
        <c:crosses val="autoZero"/>
        <c:auto val="1"/>
        <c:lblAlgn val="ctr"/>
        <c:lblOffset val="100"/>
        <c:noMultiLvlLbl val="0"/>
      </c:catAx>
      <c:valAx>
        <c:axId val="717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ru-RU"/>
          </a:p>
        </c:txPr>
        <c:crossAx val="73119744"/>
        <c:crosses val="autoZero"/>
        <c:crossBetween val="between"/>
      </c:valAx>
      <c:spPr>
        <a:solidFill>
          <a:schemeClr val="tx1"/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tx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Квартирная плата за один квадратный метр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3189448441247002E-2"/>
          <c:y val="7.1773376812746897E-2"/>
          <c:w val="0.97362110311750605"/>
          <c:h val="0.86750461747837071"/>
        </c:manualLayout>
      </c:layout>
      <c:lineChart>
        <c:grouping val="standard"/>
        <c:varyColors val="0"/>
        <c:ser>
          <c:idx val="0"/>
          <c:order val="0"/>
          <c:tx>
            <c:strRef>
              <c:f>Квартплата!$C$1</c:f>
              <c:strCache>
                <c:ptCount val="1"/>
                <c:pt idx="0">
                  <c:v>Плата за квадратный метр, руб.</c:v>
                </c:pt>
              </c:strCache>
            </c:strRef>
          </c:tx>
          <c:cat>
            <c:strRef>
              <c:f>Квартплата!$B$2:$B$7</c:f>
              <c:strCache>
                <c:ptCount val="6"/>
                <c:pt idx="0">
                  <c:v>пр. Стачек</c:v>
                </c:pt>
                <c:pt idx="1">
                  <c:v>пл. Ленина</c:v>
                </c:pt>
                <c:pt idx="2">
                  <c:v>ул. Губина</c:v>
                </c:pt>
                <c:pt idx="3">
                  <c:v>пр. Стачек</c:v>
                </c:pt>
                <c:pt idx="4">
                  <c:v>ул. Садовая</c:v>
                </c:pt>
                <c:pt idx="5">
                  <c:v>ул. Замшина</c:v>
                </c:pt>
              </c:strCache>
            </c:strRef>
          </c:cat>
          <c:val>
            <c:numRef>
              <c:f>Квартплата!$C$2:$C$7</c:f>
              <c:numCache>
                <c:formatCode>General</c:formatCode>
                <c:ptCount val="6"/>
                <c:pt idx="0">
                  <c:v>20</c:v>
                </c:pt>
                <c:pt idx="1">
                  <c:v>14</c:v>
                </c:pt>
                <c:pt idx="2">
                  <c:v>30</c:v>
                </c:pt>
                <c:pt idx="3">
                  <c:v>25</c:v>
                </c:pt>
                <c:pt idx="4">
                  <c:v>35</c:v>
                </c:pt>
                <c:pt idx="5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68416"/>
        <c:axId val="71765376"/>
      </c:lineChart>
      <c:catAx>
        <c:axId val="7186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71765376"/>
        <c:crosses val="autoZero"/>
        <c:auto val="1"/>
        <c:lblAlgn val="ctr"/>
        <c:lblOffset val="100"/>
        <c:noMultiLvlLbl val="0"/>
      </c:catAx>
      <c:valAx>
        <c:axId val="71765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1868416"/>
        <c:crosses val="autoZero"/>
        <c:crossBetween val="between"/>
      </c:valAx>
      <c:spPr>
        <a:gradFill rotWithShape="1">
          <a:gsLst>
            <a:gs pos="0">
              <a:schemeClr val="dk1">
                <a:tint val="50000"/>
                <a:satMod val="300000"/>
              </a:schemeClr>
            </a:gs>
            <a:gs pos="35000">
              <a:schemeClr val="dk1">
                <a:tint val="37000"/>
                <a:satMod val="300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dk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showDLblsOverMax val="0"/>
  </c:chart>
  <c:spPr>
    <a:gradFill rotWithShape="1">
      <a:gsLst>
        <a:gs pos="0">
          <a:schemeClr val="dk1">
            <a:tint val="50000"/>
            <a:satMod val="300000"/>
          </a:schemeClr>
        </a:gs>
        <a:gs pos="35000">
          <a:schemeClr val="dk1">
            <a:tint val="37000"/>
            <a:satMod val="300000"/>
          </a:schemeClr>
        </a:gs>
        <a:gs pos="100000">
          <a:schemeClr val="dk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dk1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Результаты, которые получили претенденты на работу по критериям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Персонал!$B$1</c:f>
              <c:strCache>
                <c:ptCount val="1"/>
                <c:pt idx="0">
                  <c:v>Уовень квалификации в данной профессии</c:v>
                </c:pt>
              </c:strCache>
            </c:strRef>
          </c:tx>
          <c:cat>
            <c:strRef>
              <c:f>Персонал!$A$2:$A$21</c:f>
              <c:strCache>
                <c:ptCount val="20"/>
                <c:pt idx="0">
                  <c:v>Аджигитова</c:v>
                </c:pt>
                <c:pt idx="1">
                  <c:v>Андреев</c:v>
                </c:pt>
                <c:pt idx="2">
                  <c:v>Беляев</c:v>
                </c:pt>
                <c:pt idx="3">
                  <c:v>Волков</c:v>
                </c:pt>
                <c:pt idx="4">
                  <c:v>Гаврилов</c:v>
                </c:pt>
                <c:pt idx="5">
                  <c:v>Гусакова</c:v>
                </c:pt>
                <c:pt idx="6">
                  <c:v>Дмитриевна</c:v>
                </c:pt>
                <c:pt idx="7">
                  <c:v>Долматова</c:v>
                </c:pt>
                <c:pt idx="8">
                  <c:v>Колесник</c:v>
                </c:pt>
                <c:pt idx="9">
                  <c:v>Кучеров</c:v>
                </c:pt>
                <c:pt idx="10">
                  <c:v>Лебедева</c:v>
                </c:pt>
                <c:pt idx="11">
                  <c:v>Микетич</c:v>
                </c:pt>
                <c:pt idx="12">
                  <c:v>Нестерова</c:v>
                </c:pt>
                <c:pt idx="13">
                  <c:v>Обуховский</c:v>
                </c:pt>
                <c:pt idx="14">
                  <c:v>Оганесян</c:v>
                </c:pt>
                <c:pt idx="15">
                  <c:v>Перегудова</c:v>
                </c:pt>
                <c:pt idx="16">
                  <c:v>Петров</c:v>
                </c:pt>
                <c:pt idx="17">
                  <c:v>Поляков</c:v>
                </c:pt>
                <c:pt idx="18">
                  <c:v>Серов</c:v>
                </c:pt>
                <c:pt idx="19">
                  <c:v>Хмелевская</c:v>
                </c:pt>
              </c:strCache>
            </c:strRef>
          </c:cat>
          <c:val>
            <c:numRef>
              <c:f>Персонал!$B$2:$B$21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Персонал!$C$1</c:f>
              <c:strCache>
                <c:ptCount val="1"/>
                <c:pt idx="0">
                  <c:v>Уровень знания иностранных языков</c:v>
                </c:pt>
              </c:strCache>
            </c:strRef>
          </c:tx>
          <c:cat>
            <c:strRef>
              <c:f>Персонал!$A$2:$A$21</c:f>
              <c:strCache>
                <c:ptCount val="20"/>
                <c:pt idx="0">
                  <c:v>Аджигитова</c:v>
                </c:pt>
                <c:pt idx="1">
                  <c:v>Андреев</c:v>
                </c:pt>
                <c:pt idx="2">
                  <c:v>Беляев</c:v>
                </c:pt>
                <c:pt idx="3">
                  <c:v>Волков</c:v>
                </c:pt>
                <c:pt idx="4">
                  <c:v>Гаврилов</c:v>
                </c:pt>
                <c:pt idx="5">
                  <c:v>Гусакова</c:v>
                </c:pt>
                <c:pt idx="6">
                  <c:v>Дмитриевна</c:v>
                </c:pt>
                <c:pt idx="7">
                  <c:v>Долматова</c:v>
                </c:pt>
                <c:pt idx="8">
                  <c:v>Колесник</c:v>
                </c:pt>
                <c:pt idx="9">
                  <c:v>Кучеров</c:v>
                </c:pt>
                <c:pt idx="10">
                  <c:v>Лебедева</c:v>
                </c:pt>
                <c:pt idx="11">
                  <c:v>Микетич</c:v>
                </c:pt>
                <c:pt idx="12">
                  <c:v>Нестерова</c:v>
                </c:pt>
                <c:pt idx="13">
                  <c:v>Обуховский</c:v>
                </c:pt>
                <c:pt idx="14">
                  <c:v>Оганесян</c:v>
                </c:pt>
                <c:pt idx="15">
                  <c:v>Перегудова</c:v>
                </c:pt>
                <c:pt idx="16">
                  <c:v>Петров</c:v>
                </c:pt>
                <c:pt idx="17">
                  <c:v>Поляков</c:v>
                </c:pt>
                <c:pt idx="18">
                  <c:v>Серов</c:v>
                </c:pt>
                <c:pt idx="19">
                  <c:v>Хмелевская</c:v>
                </c:pt>
              </c:strCache>
            </c:strRef>
          </c:cat>
          <c:val>
            <c:numRef>
              <c:f>Персонал!$C$2:$C$21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Персонал!$D$1</c:f>
              <c:strCache>
                <c:ptCount val="1"/>
                <c:pt idx="0">
                  <c:v>Уровень навыков работы на компьютере</c:v>
                </c:pt>
              </c:strCache>
            </c:strRef>
          </c:tx>
          <c:cat>
            <c:strRef>
              <c:f>Персонал!$A$2:$A$21</c:f>
              <c:strCache>
                <c:ptCount val="20"/>
                <c:pt idx="0">
                  <c:v>Аджигитова</c:v>
                </c:pt>
                <c:pt idx="1">
                  <c:v>Андреев</c:v>
                </c:pt>
                <c:pt idx="2">
                  <c:v>Беляев</c:v>
                </c:pt>
                <c:pt idx="3">
                  <c:v>Волков</c:v>
                </c:pt>
                <c:pt idx="4">
                  <c:v>Гаврилов</c:v>
                </c:pt>
                <c:pt idx="5">
                  <c:v>Гусакова</c:v>
                </c:pt>
                <c:pt idx="6">
                  <c:v>Дмитриевна</c:v>
                </c:pt>
                <c:pt idx="7">
                  <c:v>Долматова</c:v>
                </c:pt>
                <c:pt idx="8">
                  <c:v>Колесник</c:v>
                </c:pt>
                <c:pt idx="9">
                  <c:v>Кучеров</c:v>
                </c:pt>
                <c:pt idx="10">
                  <c:v>Лебедева</c:v>
                </c:pt>
                <c:pt idx="11">
                  <c:v>Микетич</c:v>
                </c:pt>
                <c:pt idx="12">
                  <c:v>Нестерова</c:v>
                </c:pt>
                <c:pt idx="13">
                  <c:v>Обуховский</c:v>
                </c:pt>
                <c:pt idx="14">
                  <c:v>Оганесян</c:v>
                </c:pt>
                <c:pt idx="15">
                  <c:v>Перегудова</c:v>
                </c:pt>
                <c:pt idx="16">
                  <c:v>Петров</c:v>
                </c:pt>
                <c:pt idx="17">
                  <c:v>Поляков</c:v>
                </c:pt>
                <c:pt idx="18">
                  <c:v>Серов</c:v>
                </c:pt>
                <c:pt idx="19">
                  <c:v>Хмелевская</c:v>
                </c:pt>
              </c:strCache>
            </c:strRef>
          </c:cat>
          <c:val>
            <c:numRef>
              <c:f>Персонал!$D$2:$D$21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Персонал!$E$1</c:f>
              <c:strCache>
                <c:ptCount val="1"/>
                <c:pt idx="0">
                  <c:v>Профессиональный опыт</c:v>
                </c:pt>
              </c:strCache>
            </c:strRef>
          </c:tx>
          <c:cat>
            <c:strRef>
              <c:f>Персонал!$A$2:$A$21</c:f>
              <c:strCache>
                <c:ptCount val="20"/>
                <c:pt idx="0">
                  <c:v>Аджигитова</c:v>
                </c:pt>
                <c:pt idx="1">
                  <c:v>Андреев</c:v>
                </c:pt>
                <c:pt idx="2">
                  <c:v>Беляев</c:v>
                </c:pt>
                <c:pt idx="3">
                  <c:v>Волков</c:v>
                </c:pt>
                <c:pt idx="4">
                  <c:v>Гаврилов</c:v>
                </c:pt>
                <c:pt idx="5">
                  <c:v>Гусакова</c:v>
                </c:pt>
                <c:pt idx="6">
                  <c:v>Дмитриевна</c:v>
                </c:pt>
                <c:pt idx="7">
                  <c:v>Долматова</c:v>
                </c:pt>
                <c:pt idx="8">
                  <c:v>Колесник</c:v>
                </c:pt>
                <c:pt idx="9">
                  <c:v>Кучеров</c:v>
                </c:pt>
                <c:pt idx="10">
                  <c:v>Лебедева</c:v>
                </c:pt>
                <c:pt idx="11">
                  <c:v>Микетич</c:v>
                </c:pt>
                <c:pt idx="12">
                  <c:v>Нестерова</c:v>
                </c:pt>
                <c:pt idx="13">
                  <c:v>Обуховский</c:v>
                </c:pt>
                <c:pt idx="14">
                  <c:v>Оганесян</c:v>
                </c:pt>
                <c:pt idx="15">
                  <c:v>Перегудова</c:v>
                </c:pt>
                <c:pt idx="16">
                  <c:v>Петров</c:v>
                </c:pt>
                <c:pt idx="17">
                  <c:v>Поляков</c:v>
                </c:pt>
                <c:pt idx="18">
                  <c:v>Серов</c:v>
                </c:pt>
                <c:pt idx="19">
                  <c:v>Хмелевская</c:v>
                </c:pt>
              </c:strCache>
            </c:strRef>
          </c:cat>
          <c:val>
            <c:numRef>
              <c:f>Персонал!$E$2:$E$21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Персонал!$F$1</c:f>
              <c:strCache>
                <c:ptCount val="1"/>
                <c:pt idx="0">
                  <c:v>Уровень коммуникабельности в коллективе</c:v>
                </c:pt>
              </c:strCache>
            </c:strRef>
          </c:tx>
          <c:cat>
            <c:strRef>
              <c:f>Персонал!$A$2:$A$21</c:f>
              <c:strCache>
                <c:ptCount val="20"/>
                <c:pt idx="0">
                  <c:v>Аджигитова</c:v>
                </c:pt>
                <c:pt idx="1">
                  <c:v>Андреев</c:v>
                </c:pt>
                <c:pt idx="2">
                  <c:v>Беляев</c:v>
                </c:pt>
                <c:pt idx="3">
                  <c:v>Волков</c:v>
                </c:pt>
                <c:pt idx="4">
                  <c:v>Гаврилов</c:v>
                </c:pt>
                <c:pt idx="5">
                  <c:v>Гусакова</c:v>
                </c:pt>
                <c:pt idx="6">
                  <c:v>Дмитриевна</c:v>
                </c:pt>
                <c:pt idx="7">
                  <c:v>Долматова</c:v>
                </c:pt>
                <c:pt idx="8">
                  <c:v>Колесник</c:v>
                </c:pt>
                <c:pt idx="9">
                  <c:v>Кучеров</c:v>
                </c:pt>
                <c:pt idx="10">
                  <c:v>Лебедева</c:v>
                </c:pt>
                <c:pt idx="11">
                  <c:v>Микетич</c:v>
                </c:pt>
                <c:pt idx="12">
                  <c:v>Нестерова</c:v>
                </c:pt>
                <c:pt idx="13">
                  <c:v>Обуховский</c:v>
                </c:pt>
                <c:pt idx="14">
                  <c:v>Оганесян</c:v>
                </c:pt>
                <c:pt idx="15">
                  <c:v>Перегудова</c:v>
                </c:pt>
                <c:pt idx="16">
                  <c:v>Петров</c:v>
                </c:pt>
                <c:pt idx="17">
                  <c:v>Поляков</c:v>
                </c:pt>
                <c:pt idx="18">
                  <c:v>Серов</c:v>
                </c:pt>
                <c:pt idx="19">
                  <c:v>Хмелевская</c:v>
                </c:pt>
              </c:strCache>
            </c:strRef>
          </c:cat>
          <c:val>
            <c:numRef>
              <c:f>Персонал!$F$2:$F$21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47008"/>
        <c:axId val="75196672"/>
      </c:lineChart>
      <c:catAx>
        <c:axId val="10794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75196672"/>
        <c:crosses val="autoZero"/>
        <c:auto val="1"/>
        <c:lblAlgn val="ctr"/>
        <c:lblOffset val="100"/>
        <c:noMultiLvlLbl val="0"/>
      </c:catAx>
      <c:valAx>
        <c:axId val="7519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94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Выбор фирмы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Персонал!$G$1</c:f>
              <c:strCache>
                <c:ptCount val="1"/>
                <c:pt idx="0">
                  <c:v>Работник, который будет принят на работу</c:v>
                </c:pt>
              </c:strCache>
            </c:strRef>
          </c:tx>
          <c:invertIfNegative val="0"/>
          <c:dPt>
            <c:idx val="4"/>
            <c:invertIfNegative val="0"/>
            <c:bubble3D val="0"/>
            <c:spPr>
              <a:solidFill>
                <a:schemeClr val="tx1"/>
              </a:solidFill>
            </c:spPr>
          </c:dPt>
          <c:cat>
            <c:strRef>
              <c:f>Персонал!$A$2:$A$21</c:f>
              <c:strCache>
                <c:ptCount val="20"/>
                <c:pt idx="0">
                  <c:v>Аджигитова</c:v>
                </c:pt>
                <c:pt idx="1">
                  <c:v>Андреев</c:v>
                </c:pt>
                <c:pt idx="2">
                  <c:v>Беляев</c:v>
                </c:pt>
                <c:pt idx="3">
                  <c:v>Волков</c:v>
                </c:pt>
                <c:pt idx="4">
                  <c:v>Гаврилов</c:v>
                </c:pt>
                <c:pt idx="5">
                  <c:v>Гусакова</c:v>
                </c:pt>
                <c:pt idx="6">
                  <c:v>Дмитриевна</c:v>
                </c:pt>
                <c:pt idx="7">
                  <c:v>Долматова</c:v>
                </c:pt>
                <c:pt idx="8">
                  <c:v>Колесник</c:v>
                </c:pt>
                <c:pt idx="9">
                  <c:v>Кучеров</c:v>
                </c:pt>
                <c:pt idx="10">
                  <c:v>Лебедева</c:v>
                </c:pt>
                <c:pt idx="11">
                  <c:v>Микетич</c:v>
                </c:pt>
                <c:pt idx="12">
                  <c:v>Нестерова</c:v>
                </c:pt>
                <c:pt idx="13">
                  <c:v>Обуховский</c:v>
                </c:pt>
                <c:pt idx="14">
                  <c:v>Оганесян</c:v>
                </c:pt>
                <c:pt idx="15">
                  <c:v>Перегудова</c:v>
                </c:pt>
                <c:pt idx="16">
                  <c:v>Петров</c:v>
                </c:pt>
                <c:pt idx="17">
                  <c:v>Поляков</c:v>
                </c:pt>
                <c:pt idx="18">
                  <c:v>Серов</c:v>
                </c:pt>
                <c:pt idx="19">
                  <c:v>Хмелевская</c:v>
                </c:pt>
              </c:strCache>
            </c:strRef>
          </c:cat>
          <c:val>
            <c:numRef>
              <c:f>Персонал!$G$2:$G$21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945984"/>
        <c:axId val="75198976"/>
      </c:barChart>
      <c:catAx>
        <c:axId val="10794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75198976"/>
        <c:crosses val="autoZero"/>
        <c:auto val="1"/>
        <c:lblAlgn val="ctr"/>
        <c:lblOffset val="100"/>
        <c:noMultiLvlLbl val="0"/>
      </c:catAx>
      <c:valAx>
        <c:axId val="7519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945984"/>
        <c:crosses val="autoZero"/>
        <c:crossBetween val="between"/>
      </c:valAx>
      <c:spPr>
        <a:solidFill>
          <a:schemeClr val="bg1">
            <a:lumMod val="50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4.w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66674</xdr:colOff>
      <xdr:row>0</xdr:row>
      <xdr:rowOff>0</xdr:rowOff>
    </xdr:from>
    <xdr:to>
      <xdr:col>26</xdr:col>
      <xdr:colOff>361949</xdr:colOff>
      <xdr:row>5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38099</xdr:colOff>
      <xdr:row>5</xdr:row>
      <xdr:rowOff>171450</xdr:rowOff>
    </xdr:from>
    <xdr:to>
      <xdr:col>27</xdr:col>
      <xdr:colOff>57150</xdr:colOff>
      <xdr:row>22</xdr:row>
      <xdr:rowOff>161925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25</xdr:col>
      <xdr:colOff>57150</xdr:colOff>
      <xdr:row>5</xdr:row>
      <xdr:rowOff>95250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485774</xdr:colOff>
      <xdr:row>5</xdr:row>
      <xdr:rowOff>190499</xdr:rowOff>
    </xdr:from>
    <xdr:to>
      <xdr:col>24</xdr:col>
      <xdr:colOff>581025</xdr:colOff>
      <xdr:row>23</xdr:row>
      <xdr:rowOff>180975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114300</xdr:colOff>
      <xdr:row>15</xdr:row>
      <xdr:rowOff>182921</xdr:rowOff>
    </xdr:from>
    <xdr:to>
      <xdr:col>22</xdr:col>
      <xdr:colOff>361950</xdr:colOff>
      <xdr:row>17</xdr:row>
      <xdr:rowOff>148992</xdr:rowOff>
    </xdr:to>
    <xdr:pic>
      <xdr:nvPicPr>
        <xdr:cNvPr id="68" name="Рисунок 67" descr="C:\Program Files\Microsoft Office\MEDIA\CAGCAT10\j0302953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4275" y="6069371"/>
          <a:ext cx="247650" cy="347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85725</xdr:colOff>
      <xdr:row>13</xdr:row>
      <xdr:rowOff>76201</xdr:rowOff>
    </xdr:from>
    <xdr:to>
      <xdr:col>22</xdr:col>
      <xdr:colOff>419250</xdr:colOff>
      <xdr:row>15</xdr:row>
      <xdr:rowOff>114301</xdr:rowOff>
    </xdr:to>
    <xdr:pic>
      <xdr:nvPicPr>
        <xdr:cNvPr id="70" name="Рисунок 69" descr="C:\Program Files\Microsoft Office\MEDIA\CAGCAT10\j0216724.wmf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5700" y="5581651"/>
          <a:ext cx="333525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590550</xdr:colOff>
      <xdr:row>8</xdr:row>
      <xdr:rowOff>95250</xdr:rowOff>
    </xdr:from>
    <xdr:to>
      <xdr:col>7</xdr:col>
      <xdr:colOff>190500</xdr:colOff>
      <xdr:row>18</xdr:row>
      <xdr:rowOff>9525</xdr:rowOff>
    </xdr:to>
    <xdr:sp macro="" textlink="">
      <xdr:nvSpPr>
        <xdr:cNvPr id="2050" name="AutoShape 2"/>
        <xdr:cNvSpPr>
          <a:spLocks noChangeAspect="1" noChangeArrowheads="1"/>
        </xdr:cNvSpPr>
      </xdr:nvSpPr>
      <xdr:spPr bwMode="auto">
        <a:xfrm>
          <a:off x="4610100" y="4648200"/>
          <a:ext cx="1447800" cy="181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7</xdr:row>
      <xdr:rowOff>76200</xdr:rowOff>
    </xdr:from>
    <xdr:to>
      <xdr:col>23</xdr:col>
      <xdr:colOff>28575</xdr:colOff>
      <xdr:row>24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25</xdr:row>
      <xdr:rowOff>123825</xdr:rowOff>
    </xdr:from>
    <xdr:to>
      <xdr:col>25</xdr:col>
      <xdr:colOff>38100</xdr:colOff>
      <xdr:row>55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514350</xdr:colOff>
      <xdr:row>37</xdr:row>
      <xdr:rowOff>66675</xdr:rowOff>
    </xdr:from>
    <xdr:to>
      <xdr:col>9</xdr:col>
      <xdr:colOff>428625</xdr:colOff>
      <xdr:row>40</xdr:row>
      <xdr:rowOff>19050</xdr:rowOff>
    </xdr:to>
    <xdr:sp macro="" textlink="">
      <xdr:nvSpPr>
        <xdr:cNvPr id="4" name="8-конечная звезда 3"/>
        <xdr:cNvSpPr/>
      </xdr:nvSpPr>
      <xdr:spPr>
        <a:xfrm>
          <a:off x="7639050" y="9639300"/>
          <a:ext cx="523875" cy="523875"/>
        </a:xfrm>
        <a:prstGeom prst="star8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/>
            <a:t>20</a:t>
          </a:r>
        </a:p>
      </xdr:txBody>
    </xdr:sp>
    <xdr:clientData/>
  </xdr:twoCellAnchor>
  <xdr:twoCellAnchor>
    <xdr:from>
      <xdr:col>19</xdr:col>
      <xdr:colOff>581024</xdr:colOff>
      <xdr:row>32</xdr:row>
      <xdr:rowOff>19049</xdr:rowOff>
    </xdr:from>
    <xdr:to>
      <xdr:col>21</xdr:col>
      <xdr:colOff>228600</xdr:colOff>
      <xdr:row>36</xdr:row>
      <xdr:rowOff>47625</xdr:rowOff>
    </xdr:to>
    <xdr:sp macro="" textlink="">
      <xdr:nvSpPr>
        <xdr:cNvPr id="5" name="5-конечная звезда 4"/>
        <xdr:cNvSpPr/>
      </xdr:nvSpPr>
      <xdr:spPr>
        <a:xfrm>
          <a:off x="14411324" y="8639174"/>
          <a:ext cx="866776" cy="790576"/>
        </a:xfrm>
        <a:prstGeom prst="star5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/>
            <a:t>35</a:t>
          </a:r>
        </a:p>
      </xdr:txBody>
    </xdr:sp>
    <xdr:clientData/>
  </xdr:twoCellAnchor>
  <xdr:twoCellAnchor>
    <xdr:from>
      <xdr:col>19</xdr:col>
      <xdr:colOff>38099</xdr:colOff>
      <xdr:row>46</xdr:row>
      <xdr:rowOff>104774</xdr:rowOff>
    </xdr:from>
    <xdr:to>
      <xdr:col>22</xdr:col>
      <xdr:colOff>142875</xdr:colOff>
      <xdr:row>52</xdr:row>
      <xdr:rowOff>174497</xdr:rowOff>
    </xdr:to>
    <xdr:sp macro="" textlink="">
      <xdr:nvSpPr>
        <xdr:cNvPr id="6" name="Лента лицом вниз 5"/>
        <xdr:cNvSpPr/>
      </xdr:nvSpPr>
      <xdr:spPr>
        <a:xfrm>
          <a:off x="13868399" y="11391899"/>
          <a:ext cx="1933576" cy="1212723"/>
        </a:xfrm>
        <a:prstGeom prst="ribbon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100" b="1">
              <a:latin typeface="Times New Roman" panose="02020603050405020304" pitchFamily="18" charset="0"/>
              <a:cs typeface="Times New Roman" panose="02020603050405020304" pitchFamily="18" charset="0"/>
            </a:rPr>
            <a:t>Самое престижное место жительства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0.21598</cdr:x>
      <cdr:y>0.47233</cdr:y>
    </cdr:from>
    <cdr:to>
      <cdr:x>0.28304</cdr:x>
      <cdr:y>0.61462</cdr:y>
    </cdr:to>
    <cdr:sp macro="" textlink="">
      <cdr:nvSpPr>
        <cdr:cNvPr id="2" name="16-конечная звезда 1"/>
        <cdr:cNvSpPr/>
      </cdr:nvSpPr>
      <cdr:spPr>
        <a:xfrm xmlns:a="http://schemas.openxmlformats.org/drawingml/2006/main">
          <a:off x="2085975" y="2276475"/>
          <a:ext cx="647702" cy="685799"/>
        </a:xfrm>
        <a:prstGeom xmlns:a="http://schemas.openxmlformats.org/drawingml/2006/main" prst="star16">
          <a:avLst/>
        </a:prstGeom>
        <a:ln xmlns:a="http://schemas.openxmlformats.org/drawingml/2006/main" w="12700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ru-RU"/>
            <a:t>14</a:t>
          </a:r>
        </a:p>
      </cdr:txBody>
    </cdr:sp>
  </cdr:relSizeAnchor>
  <cdr:relSizeAnchor xmlns:cdr="http://schemas.openxmlformats.org/drawingml/2006/chartDrawing">
    <cdr:from>
      <cdr:x>0.38354</cdr:x>
      <cdr:y>0.14354</cdr:y>
    </cdr:from>
    <cdr:to>
      <cdr:x>0.45258</cdr:x>
      <cdr:y>0.28188</cdr:y>
    </cdr:to>
    <cdr:sp macro="" textlink="">
      <cdr:nvSpPr>
        <cdr:cNvPr id="3" name="24-конечная звезда 2"/>
        <cdr:cNvSpPr/>
      </cdr:nvSpPr>
      <cdr:spPr>
        <a:xfrm xmlns:a="http://schemas.openxmlformats.org/drawingml/2006/main">
          <a:off x="4062403" y="812110"/>
          <a:ext cx="731189" cy="782706"/>
        </a:xfrm>
        <a:prstGeom xmlns:a="http://schemas.openxmlformats.org/drawingml/2006/main" prst="star24">
          <a:avLst/>
        </a:prstGeom>
        <a:ln xmlns:a="http://schemas.openxmlformats.org/drawingml/2006/main" w="12700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ru-RU"/>
            <a:t>30</a:t>
          </a:r>
        </a:p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0.54438</cdr:x>
      <cdr:y>0.25099</cdr:y>
    </cdr:from>
    <cdr:to>
      <cdr:x>0.60947</cdr:x>
      <cdr:y>0.38142</cdr:y>
    </cdr:to>
    <cdr:sp macro="" textlink="">
      <cdr:nvSpPr>
        <cdr:cNvPr id="4" name="32-конечная звезда 3"/>
        <cdr:cNvSpPr/>
      </cdr:nvSpPr>
      <cdr:spPr>
        <a:xfrm xmlns:a="http://schemas.openxmlformats.org/drawingml/2006/main">
          <a:off x="5257800" y="1209675"/>
          <a:ext cx="628650" cy="628650"/>
        </a:xfrm>
        <a:prstGeom xmlns:a="http://schemas.openxmlformats.org/drawingml/2006/main" prst="star32">
          <a:avLst/>
        </a:prstGeom>
        <a:ln xmlns:a="http://schemas.openxmlformats.org/drawingml/2006/main" w="12700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ru-RU"/>
            <a:t>25</a:t>
          </a:r>
        </a:p>
      </cdr:txBody>
    </cdr:sp>
  </cdr:relSizeAnchor>
  <cdr:relSizeAnchor xmlns:cdr="http://schemas.openxmlformats.org/drawingml/2006/chartDrawing">
    <cdr:from>
      <cdr:x>0.81655</cdr:x>
      <cdr:y>0.12795</cdr:y>
    </cdr:from>
    <cdr:to>
      <cdr:x>0.99371</cdr:x>
      <cdr:y>0.41246</cdr:y>
    </cdr:to>
    <cdr:sp macro="" textlink="">
      <cdr:nvSpPr>
        <cdr:cNvPr id="5" name="4-конечная звезда 4"/>
        <cdr:cNvSpPr/>
      </cdr:nvSpPr>
      <cdr:spPr>
        <a:xfrm xmlns:a="http://schemas.openxmlformats.org/drawingml/2006/main">
          <a:off x="8648700" y="723897"/>
          <a:ext cx="1876425" cy="1609727"/>
        </a:xfrm>
        <a:prstGeom xmlns:a="http://schemas.openxmlformats.org/drawingml/2006/main" prst="star4">
          <a:avLst/>
        </a:prstGeom>
        <a:ln xmlns:a="http://schemas.openxmlformats.org/drawingml/2006/main" w="12700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ru-RU"/>
            <a:t>23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0</xdr:row>
      <xdr:rowOff>0</xdr:rowOff>
    </xdr:from>
    <xdr:to>
      <xdr:col>22</xdr:col>
      <xdr:colOff>0</xdr:colOff>
      <xdr:row>20</xdr:row>
      <xdr:rowOff>180974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600074</xdr:colOff>
      <xdr:row>21</xdr:row>
      <xdr:rowOff>19049</xdr:rowOff>
    </xdr:from>
    <xdr:to>
      <xdr:col>21</xdr:col>
      <xdr:colOff>609599</xdr:colOff>
      <xdr:row>22</xdr:row>
      <xdr:rowOff>104774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B27" sqref="B27"/>
    </sheetView>
  </sheetViews>
  <sheetFormatPr defaultRowHeight="15" x14ac:dyDescent="0.25"/>
  <cols>
    <col min="1" max="1" width="8.140625" bestFit="1" customWidth="1"/>
    <col min="2" max="2" width="15.28515625" bestFit="1" customWidth="1"/>
    <col min="3" max="3" width="7.7109375" bestFit="1" customWidth="1"/>
    <col min="4" max="4" width="9" bestFit="1" customWidth="1"/>
    <col min="5" max="5" width="5.85546875" bestFit="1" customWidth="1"/>
    <col min="6" max="6" width="4" bestFit="1" customWidth="1"/>
    <col min="7" max="7" width="7" bestFit="1" customWidth="1"/>
    <col min="8" max="8" width="9.140625" bestFit="1" customWidth="1"/>
    <col min="9" max="9" width="6.140625" bestFit="1" customWidth="1"/>
    <col min="10" max="10" width="4" bestFit="1" customWidth="1"/>
    <col min="11" max="11" width="6.140625" bestFit="1" customWidth="1"/>
    <col min="12" max="13" width="9.140625" bestFit="1" customWidth="1"/>
    <col min="14" max="14" width="4" bestFit="1" customWidth="1"/>
    <col min="15" max="15" width="7.28515625" bestFit="1" customWidth="1"/>
  </cols>
  <sheetData>
    <row r="1" spans="1:15" ht="222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5.75" x14ac:dyDescent="0.25">
      <c r="A2" s="3" t="s">
        <v>15</v>
      </c>
      <c r="B2" s="4" t="s">
        <v>21</v>
      </c>
      <c r="C2" s="3">
        <v>172</v>
      </c>
      <c r="D2" s="3">
        <v>573580</v>
      </c>
      <c r="E2" s="5">
        <v>29.1</v>
      </c>
      <c r="F2" s="3">
        <v>14</v>
      </c>
      <c r="G2" s="6">
        <v>0.9375</v>
      </c>
      <c r="H2" s="7" t="s">
        <v>28</v>
      </c>
      <c r="I2" s="8">
        <f>E2*F2</f>
        <v>407.40000000000003</v>
      </c>
      <c r="J2" s="3">
        <v>50</v>
      </c>
      <c r="K2" s="8">
        <f>I2-(I2*J2/100)</f>
        <v>203.70000000000005</v>
      </c>
      <c r="L2" s="3" t="s">
        <v>29</v>
      </c>
      <c r="M2" s="3" t="s">
        <v>30</v>
      </c>
      <c r="N2" s="3">
        <v>0</v>
      </c>
      <c r="O2" s="8">
        <f>K2+K2*N2</f>
        <v>203.70000000000005</v>
      </c>
    </row>
    <row r="3" spans="1:15" ht="15.75" x14ac:dyDescent="0.25">
      <c r="A3" s="3" t="s">
        <v>16</v>
      </c>
      <c r="B3" s="4" t="s">
        <v>22</v>
      </c>
      <c r="C3" s="3">
        <v>2322</v>
      </c>
      <c r="D3" s="3">
        <v>53084</v>
      </c>
      <c r="E3" s="5">
        <v>29.1</v>
      </c>
      <c r="F3" s="3">
        <v>8</v>
      </c>
      <c r="G3" s="6">
        <v>0.92708333333333337</v>
      </c>
      <c r="H3" s="7" t="s">
        <v>28</v>
      </c>
      <c r="I3" s="8">
        <f t="shared" ref="I3:I8" si="0">E3*F3</f>
        <v>232.8</v>
      </c>
      <c r="J3" s="3">
        <v>50</v>
      </c>
      <c r="K3" s="8">
        <f t="shared" ref="K3:K8" si="1">I3-(I3*J3/100)</f>
        <v>116.4</v>
      </c>
      <c r="L3" s="3" t="s">
        <v>29</v>
      </c>
      <c r="M3" s="3" t="s">
        <v>30</v>
      </c>
      <c r="N3" s="3">
        <v>0</v>
      </c>
      <c r="O3" s="8">
        <f t="shared" ref="O3:O8" si="2">K3+K3*N3</f>
        <v>116.4</v>
      </c>
    </row>
    <row r="4" spans="1:15" ht="15.75" x14ac:dyDescent="0.25">
      <c r="A4" s="3" t="s">
        <v>17</v>
      </c>
      <c r="B4" s="4" t="s">
        <v>23</v>
      </c>
      <c r="C4" s="3">
        <v>815</v>
      </c>
      <c r="D4" s="3">
        <v>83245</v>
      </c>
      <c r="E4" s="5">
        <v>9.6999999999999993</v>
      </c>
      <c r="F4" s="3">
        <v>12</v>
      </c>
      <c r="G4" s="6">
        <v>0.63194444444444442</v>
      </c>
      <c r="H4" s="7" t="s">
        <v>28</v>
      </c>
      <c r="I4" s="8">
        <f t="shared" si="0"/>
        <v>116.39999999999999</v>
      </c>
      <c r="J4" s="3">
        <v>0</v>
      </c>
      <c r="K4" s="8">
        <f t="shared" si="1"/>
        <v>116.39999999999999</v>
      </c>
      <c r="L4" s="3" t="s">
        <v>29</v>
      </c>
      <c r="M4" s="3" t="s">
        <v>30</v>
      </c>
      <c r="N4" s="3">
        <v>0</v>
      </c>
      <c r="O4" s="8">
        <f t="shared" si="2"/>
        <v>116.39999999999999</v>
      </c>
    </row>
    <row r="5" spans="1:15" ht="15.75" x14ac:dyDescent="0.25">
      <c r="A5" s="3" t="s">
        <v>17</v>
      </c>
      <c r="B5" s="4" t="s">
        <v>24</v>
      </c>
      <c r="C5" s="3">
        <v>81122</v>
      </c>
      <c r="D5" s="3">
        <v>24760</v>
      </c>
      <c r="E5" s="5">
        <v>9.6999999999999993</v>
      </c>
      <c r="F5" s="3">
        <v>5</v>
      </c>
      <c r="G5" s="6">
        <v>0</v>
      </c>
      <c r="H5" s="7" t="s">
        <v>28</v>
      </c>
      <c r="I5" s="8">
        <f t="shared" si="0"/>
        <v>48.5</v>
      </c>
      <c r="J5" s="3">
        <v>50</v>
      </c>
      <c r="K5" s="8">
        <f t="shared" si="1"/>
        <v>24.25</v>
      </c>
      <c r="L5" s="3" t="s">
        <v>29</v>
      </c>
      <c r="M5" s="3" t="s">
        <v>31</v>
      </c>
      <c r="N5" s="5">
        <v>0.1</v>
      </c>
      <c r="O5" s="9">
        <f t="shared" si="2"/>
        <v>26.675000000000001</v>
      </c>
    </row>
    <row r="6" spans="1:15" ht="15.75" x14ac:dyDescent="0.25">
      <c r="A6" s="3" t="s">
        <v>18</v>
      </c>
      <c r="B6" s="4" t="s">
        <v>25</v>
      </c>
      <c r="C6" s="3">
        <v>269</v>
      </c>
      <c r="D6" s="3">
        <v>46889</v>
      </c>
      <c r="E6" s="5">
        <v>9.6999999999999993</v>
      </c>
      <c r="F6" s="3">
        <v>9</v>
      </c>
      <c r="G6" s="6">
        <v>0.92013888888888884</v>
      </c>
      <c r="H6" s="7" t="s">
        <v>28</v>
      </c>
      <c r="I6" s="8">
        <f t="shared" si="0"/>
        <v>87.3</v>
      </c>
      <c r="J6" s="3">
        <v>50</v>
      </c>
      <c r="K6" s="8">
        <f t="shared" si="1"/>
        <v>43.65</v>
      </c>
      <c r="L6" s="3" t="s">
        <v>29</v>
      </c>
      <c r="M6" s="3" t="s">
        <v>31</v>
      </c>
      <c r="N6" s="5">
        <v>0.1</v>
      </c>
      <c r="O6" s="9">
        <f>K6+K6*N6</f>
        <v>48.015000000000001</v>
      </c>
    </row>
    <row r="7" spans="1:15" ht="15.75" x14ac:dyDescent="0.25">
      <c r="A7" s="3" t="s">
        <v>19</v>
      </c>
      <c r="B7" s="4" t="s">
        <v>26</v>
      </c>
      <c r="C7" s="3">
        <v>815</v>
      </c>
      <c r="D7" s="3">
        <v>64068</v>
      </c>
      <c r="E7" s="5">
        <v>9.6999999999999993</v>
      </c>
      <c r="F7" s="3">
        <v>7</v>
      </c>
      <c r="G7" s="6">
        <v>0.77083333333333337</v>
      </c>
      <c r="H7" s="7" t="s">
        <v>28</v>
      </c>
      <c r="I7" s="8">
        <f t="shared" si="0"/>
        <v>67.899999999999991</v>
      </c>
      <c r="J7" s="3">
        <v>0</v>
      </c>
      <c r="K7" s="8">
        <f t="shared" si="1"/>
        <v>67.899999999999991</v>
      </c>
      <c r="L7" s="3" t="s">
        <v>29</v>
      </c>
      <c r="M7" s="3" t="s">
        <v>30</v>
      </c>
      <c r="N7" s="3">
        <v>0</v>
      </c>
      <c r="O7" s="8">
        <f t="shared" si="2"/>
        <v>67.899999999999991</v>
      </c>
    </row>
    <row r="8" spans="1:15" ht="15.75" x14ac:dyDescent="0.25">
      <c r="A8" s="3" t="s">
        <v>20</v>
      </c>
      <c r="B8" s="4" t="s">
        <v>27</v>
      </c>
      <c r="C8" s="3">
        <v>2340</v>
      </c>
      <c r="D8" s="3">
        <v>84056</v>
      </c>
      <c r="E8" s="5">
        <v>19.399999999999999</v>
      </c>
      <c r="F8" s="3">
        <v>13</v>
      </c>
      <c r="G8" s="6">
        <v>1.0416666666666666E-2</v>
      </c>
      <c r="H8" s="7" t="s">
        <v>28</v>
      </c>
      <c r="I8" s="8">
        <f t="shared" si="0"/>
        <v>252.2</v>
      </c>
      <c r="J8" s="3">
        <v>50</v>
      </c>
      <c r="K8" s="8">
        <f t="shared" si="1"/>
        <v>126.1</v>
      </c>
      <c r="L8" s="3" t="s">
        <v>29</v>
      </c>
      <c r="M8" s="3" t="s">
        <v>30</v>
      </c>
      <c r="N8" s="3">
        <v>0</v>
      </c>
      <c r="O8" s="8">
        <f t="shared" si="2"/>
        <v>126.1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topLeftCell="D1" zoomScaleNormal="100" workbookViewId="0">
      <selection activeCell="AB12" sqref="AB12"/>
    </sheetView>
  </sheetViews>
  <sheetFormatPr defaultRowHeight="15" x14ac:dyDescent="0.25"/>
  <cols>
    <col min="1" max="1" width="9.28515625" bestFit="1" customWidth="1"/>
    <col min="2" max="2" width="30.42578125" bestFit="1" customWidth="1"/>
    <col min="3" max="3" width="11.28515625" bestFit="1" customWidth="1"/>
    <col min="4" max="6" width="9.28515625" bestFit="1" customWidth="1"/>
    <col min="8" max="8" width="9.28515625" bestFit="1" customWidth="1"/>
    <col min="10" max="10" width="9.28515625" bestFit="1" customWidth="1"/>
    <col min="13" max="13" width="9.28515625" bestFit="1" customWidth="1"/>
  </cols>
  <sheetData>
    <row r="1" spans="1:13" ht="250.5" x14ac:dyDescent="0.25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44</v>
      </c>
    </row>
    <row r="2" spans="1:13" ht="15.75" x14ac:dyDescent="0.25">
      <c r="A2" s="4">
        <v>67</v>
      </c>
      <c r="B2" s="4" t="s">
        <v>45</v>
      </c>
      <c r="C2" s="11">
        <v>37874</v>
      </c>
      <c r="D2" s="6">
        <v>0.3520833333333333</v>
      </c>
      <c r="E2" s="3">
        <v>10</v>
      </c>
      <c r="F2" s="3">
        <v>0.3</v>
      </c>
      <c r="G2" s="3">
        <f>E2*F2</f>
        <v>3</v>
      </c>
      <c r="H2" s="6">
        <v>0.39374999999999999</v>
      </c>
      <c r="I2" s="6">
        <f>H2-D2</f>
        <v>4.1666666666666685E-2</v>
      </c>
      <c r="J2" s="6">
        <v>6.9444444444444447E-4</v>
      </c>
      <c r="K2" s="6">
        <f>H2+J2</f>
        <v>0.39444444444444443</v>
      </c>
      <c r="L2" s="14">
        <f>0.3*M2</f>
        <v>2.1</v>
      </c>
      <c r="M2" s="14">
        <v>7</v>
      </c>
    </row>
    <row r="3" spans="1:13" ht="15.75" x14ac:dyDescent="0.25">
      <c r="A3" s="4">
        <v>66</v>
      </c>
      <c r="B3" s="4" t="s">
        <v>46</v>
      </c>
      <c r="C3" s="11">
        <v>37874</v>
      </c>
      <c r="D3" s="6">
        <v>0.36249999999999999</v>
      </c>
      <c r="E3" s="3">
        <v>6</v>
      </c>
      <c r="F3" s="3">
        <v>0.2</v>
      </c>
      <c r="G3" s="3">
        <f t="shared" ref="G3:G5" si="0">E3*F3</f>
        <v>1.2000000000000002</v>
      </c>
      <c r="H3" s="6">
        <v>0.39166666666666666</v>
      </c>
      <c r="I3" s="6">
        <f t="shared" ref="I3:I5" si="1">H3-D3</f>
        <v>2.9166666666666674E-2</v>
      </c>
      <c r="J3" s="6">
        <v>1.3888888888888889E-3</v>
      </c>
      <c r="K3" s="6">
        <f t="shared" ref="K3:K5" si="2">H3+J3</f>
        <v>0.39305555555555555</v>
      </c>
      <c r="L3" s="14">
        <f t="shared" ref="L3:L5" si="3">0.3*M3</f>
        <v>1.5</v>
      </c>
      <c r="M3" s="14">
        <v>5</v>
      </c>
    </row>
    <row r="4" spans="1:13" ht="15.75" x14ac:dyDescent="0.25">
      <c r="A4" s="4">
        <v>35</v>
      </c>
      <c r="B4" s="4" t="s">
        <v>47</v>
      </c>
      <c r="C4" s="11">
        <v>37874</v>
      </c>
      <c r="D4" s="6">
        <v>0.33402777777777781</v>
      </c>
      <c r="E4" s="3">
        <v>12</v>
      </c>
      <c r="F4" s="3">
        <v>0.3</v>
      </c>
      <c r="G4" s="3">
        <f t="shared" si="0"/>
        <v>3.5999999999999996</v>
      </c>
      <c r="H4" s="6">
        <v>0.3756944444444445</v>
      </c>
      <c r="I4" s="6">
        <f t="shared" si="1"/>
        <v>4.1666666666666685E-2</v>
      </c>
      <c r="J4" s="6">
        <v>2.0833333333333333E-3</v>
      </c>
      <c r="K4" s="6">
        <f t="shared" si="2"/>
        <v>0.37777777777777782</v>
      </c>
      <c r="L4" s="14">
        <f t="shared" si="3"/>
        <v>2.4</v>
      </c>
      <c r="M4" s="14">
        <v>8</v>
      </c>
    </row>
    <row r="5" spans="1:13" ht="15.75" x14ac:dyDescent="0.25">
      <c r="A5" s="4">
        <v>22</v>
      </c>
      <c r="B5" s="4" t="s">
        <v>48</v>
      </c>
      <c r="C5" s="11">
        <v>37874</v>
      </c>
      <c r="D5" s="6">
        <v>0.3215277777777778</v>
      </c>
      <c r="E5" s="3">
        <v>14</v>
      </c>
      <c r="F5" s="3">
        <v>0.9</v>
      </c>
      <c r="G5" s="3">
        <f t="shared" si="0"/>
        <v>12.6</v>
      </c>
      <c r="H5" s="6">
        <v>0.35000000000000003</v>
      </c>
      <c r="I5" s="6">
        <f t="shared" si="1"/>
        <v>2.8472222222222232E-2</v>
      </c>
      <c r="J5" s="6">
        <v>1.3888888888888889E-3</v>
      </c>
      <c r="K5" s="6">
        <f t="shared" si="2"/>
        <v>0.35138888888888892</v>
      </c>
      <c r="L5" s="14">
        <f t="shared" si="3"/>
        <v>1.5</v>
      </c>
      <c r="M5" s="14">
        <v>5</v>
      </c>
    </row>
    <row r="8" spans="1:13" x14ac:dyDescent="0.25">
      <c r="D8" s="13"/>
      <c r="E8" s="13"/>
      <c r="F8" s="13"/>
      <c r="G8" s="13"/>
    </row>
    <row r="9" spans="1:13" x14ac:dyDescent="0.25">
      <c r="D9" s="13"/>
      <c r="E9" s="13"/>
      <c r="F9" s="13"/>
      <c r="G9" s="13"/>
    </row>
    <row r="10" spans="1:13" x14ac:dyDescent="0.25">
      <c r="D10" s="13"/>
      <c r="E10" s="13"/>
      <c r="F10" s="13"/>
      <c r="G10" s="13"/>
    </row>
    <row r="11" spans="1:13" x14ac:dyDescent="0.25">
      <c r="D11" s="13"/>
      <c r="E11" s="13"/>
      <c r="F11" s="13"/>
      <c r="G11" s="13"/>
      <c r="J11">
        <f>MIN(M2:M5)</f>
        <v>5</v>
      </c>
    </row>
    <row r="12" spans="1:13" x14ac:dyDescent="0.25">
      <c r="D12" s="13"/>
      <c r="E12" s="13"/>
      <c r="F12" s="13"/>
      <c r="G12" s="13"/>
      <c r="J12">
        <f>MIN(L2:L5)</f>
        <v>1.5</v>
      </c>
    </row>
    <row r="13" spans="1:13" x14ac:dyDescent="0.25">
      <c r="D13" s="13"/>
      <c r="E13" s="13"/>
      <c r="F13" s="13"/>
      <c r="G13" s="13"/>
      <c r="J13">
        <f>MAX(M2:M5)</f>
        <v>8</v>
      </c>
    </row>
    <row r="14" spans="1:13" x14ac:dyDescent="0.25">
      <c r="D14" s="13"/>
      <c r="E14" s="13"/>
      <c r="F14" s="13"/>
      <c r="G14" s="13"/>
      <c r="J14">
        <f>MAX(L2:L5)</f>
        <v>2.4</v>
      </c>
    </row>
    <row r="15" spans="1:13" x14ac:dyDescent="0.25">
      <c r="D15" s="13"/>
      <c r="E15" s="13"/>
      <c r="F15" s="13"/>
      <c r="G15" s="13"/>
      <c r="J15" s="12">
        <f>AVERAGE(M2:M5)</f>
        <v>6.25</v>
      </c>
    </row>
    <row r="16" spans="1:13" x14ac:dyDescent="0.25">
      <c r="D16" s="13"/>
      <c r="E16" s="13"/>
      <c r="F16" s="13"/>
      <c r="G16" s="13"/>
      <c r="J16" s="1">
        <f>AVERAGE(L2:L5)</f>
        <v>1.875</v>
      </c>
    </row>
    <row r="17" spans="4:7" x14ac:dyDescent="0.25">
      <c r="D17" s="13"/>
      <c r="E17" s="13"/>
      <c r="F17" s="13"/>
      <c r="G17" s="13"/>
    </row>
    <row r="18" spans="4:7" x14ac:dyDescent="0.25">
      <c r="D18" s="13"/>
      <c r="E18" s="13"/>
      <c r="F18" s="13"/>
      <c r="G18" s="13"/>
    </row>
    <row r="19" spans="4:7" x14ac:dyDescent="0.25">
      <c r="D19" s="13"/>
      <c r="E19" s="13"/>
      <c r="F19" s="13"/>
      <c r="G19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zoomScale="70" zoomScaleNormal="70" workbookViewId="0">
      <selection activeCell="T1" sqref="T1"/>
    </sheetView>
  </sheetViews>
  <sheetFormatPr defaultRowHeight="15" x14ac:dyDescent="0.25"/>
  <cols>
    <col min="1" max="1" width="27" bestFit="1" customWidth="1"/>
    <col min="2" max="2" width="25" customWidth="1"/>
  </cols>
  <sheetData>
    <row r="1" spans="1:17" ht="206.25" x14ac:dyDescent="0.25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  <c r="Q1" s="10"/>
    </row>
    <row r="2" spans="1:17" x14ac:dyDescent="0.25">
      <c r="A2" s="15" t="s">
        <v>65</v>
      </c>
      <c r="B2" s="15" t="s">
        <v>71</v>
      </c>
      <c r="C2" s="15">
        <v>20</v>
      </c>
      <c r="D2" s="15">
        <v>60</v>
      </c>
      <c r="E2" s="15">
        <f>C2*D2</f>
        <v>1200</v>
      </c>
      <c r="F2" s="15">
        <v>4</v>
      </c>
      <c r="G2" s="15">
        <f>F2*$B$13</f>
        <v>312.24</v>
      </c>
      <c r="H2" s="15">
        <f>D2*$B$15</f>
        <v>329.40000000000003</v>
      </c>
      <c r="I2" s="15">
        <f>F2*$B$16</f>
        <v>37.200000000000003</v>
      </c>
      <c r="J2" s="16">
        <f>F2*$B$14</f>
        <v>354.88</v>
      </c>
      <c r="K2" s="15">
        <f>D2*$B$10</f>
        <v>30.6</v>
      </c>
      <c r="L2" s="15">
        <f>D2*$B$11</f>
        <v>14.399999999999999</v>
      </c>
      <c r="M2" s="15">
        <f>D2*$B$12</f>
        <v>60</v>
      </c>
      <c r="N2" s="15">
        <f>E2+SUM(G2:M2)+$B$17+$B$18</f>
        <v>2380.7200000000003</v>
      </c>
      <c r="O2" s="15">
        <v>0.5</v>
      </c>
      <c r="P2" s="15">
        <f>N2*O2</f>
        <v>1190.3600000000001</v>
      </c>
    </row>
    <row r="3" spans="1:17" x14ac:dyDescent="0.25">
      <c r="A3" s="15" t="s">
        <v>66</v>
      </c>
      <c r="B3" s="15" t="s">
        <v>72</v>
      </c>
      <c r="C3" s="15">
        <v>14</v>
      </c>
      <c r="D3" s="15">
        <v>55</v>
      </c>
      <c r="E3" s="15">
        <f t="shared" ref="E3:E7" si="0">C3*D3</f>
        <v>770</v>
      </c>
      <c r="F3" s="15">
        <v>4</v>
      </c>
      <c r="G3" s="15">
        <f t="shared" ref="G3:G7" si="1">F3*$B$13</f>
        <v>312.24</v>
      </c>
      <c r="H3" s="15">
        <f t="shared" ref="H3:H7" si="2">D3*$B$15</f>
        <v>301.95</v>
      </c>
      <c r="I3" s="15">
        <f t="shared" ref="I3:I7" si="3">F3*$B$16</f>
        <v>37.200000000000003</v>
      </c>
      <c r="J3" s="16">
        <f t="shared" ref="J3:J7" si="4">F3*$B$14</f>
        <v>354.88</v>
      </c>
      <c r="K3" s="15">
        <f t="shared" ref="K3:K7" si="5">D3*$B$10</f>
        <v>28.05</v>
      </c>
      <c r="L3" s="15">
        <f t="shared" ref="L3:L7" si="6">D3*$B$11</f>
        <v>13.2</v>
      </c>
      <c r="M3" s="15">
        <f t="shared" ref="M3:M7" si="7">D3*$B$12</f>
        <v>55</v>
      </c>
      <c r="N3" s="15">
        <f t="shared" ref="N3:N7" si="8">E3+SUM(G3:M3)+$B$17+$B$18</f>
        <v>1914.5200000000002</v>
      </c>
      <c r="O3" s="15">
        <v>1</v>
      </c>
      <c r="P3" s="15">
        <f t="shared" ref="P3:P7" si="9">N3*O3</f>
        <v>1914.5200000000002</v>
      </c>
    </row>
    <row r="4" spans="1:17" x14ac:dyDescent="0.25">
      <c r="A4" s="15" t="s">
        <v>67</v>
      </c>
      <c r="B4" s="15" t="s">
        <v>73</v>
      </c>
      <c r="C4" s="15">
        <v>30</v>
      </c>
      <c r="D4" s="15">
        <v>48</v>
      </c>
      <c r="E4" s="15">
        <f t="shared" si="0"/>
        <v>1440</v>
      </c>
      <c r="F4" s="15">
        <v>3</v>
      </c>
      <c r="G4" s="15">
        <f t="shared" si="1"/>
        <v>234.18</v>
      </c>
      <c r="H4" s="15">
        <f t="shared" si="2"/>
        <v>263.52</v>
      </c>
      <c r="I4" s="15">
        <f t="shared" si="3"/>
        <v>27.900000000000002</v>
      </c>
      <c r="J4" s="16">
        <f t="shared" si="4"/>
        <v>266.15999999999997</v>
      </c>
      <c r="K4" s="15">
        <f t="shared" si="5"/>
        <v>24.48</v>
      </c>
      <c r="L4" s="15">
        <f t="shared" si="6"/>
        <v>11.52</v>
      </c>
      <c r="M4" s="15">
        <f t="shared" si="7"/>
        <v>48</v>
      </c>
      <c r="N4" s="15">
        <f t="shared" si="8"/>
        <v>2357.7600000000002</v>
      </c>
      <c r="O4" s="15">
        <v>1</v>
      </c>
      <c r="P4" s="15">
        <f t="shared" si="9"/>
        <v>2357.7600000000002</v>
      </c>
    </row>
    <row r="5" spans="1:17" x14ac:dyDescent="0.25">
      <c r="A5" s="15" t="s">
        <v>68</v>
      </c>
      <c r="B5" s="15" t="s">
        <v>71</v>
      </c>
      <c r="C5" s="15">
        <v>25</v>
      </c>
      <c r="D5" s="15">
        <v>50</v>
      </c>
      <c r="E5" s="15">
        <f t="shared" si="0"/>
        <v>1250</v>
      </c>
      <c r="F5" s="15">
        <v>3</v>
      </c>
      <c r="G5" s="15">
        <f t="shared" si="1"/>
        <v>234.18</v>
      </c>
      <c r="H5" s="15">
        <f t="shared" si="2"/>
        <v>274.5</v>
      </c>
      <c r="I5" s="15">
        <f t="shared" si="3"/>
        <v>27.900000000000002</v>
      </c>
      <c r="J5" s="16">
        <f t="shared" si="4"/>
        <v>266.15999999999997</v>
      </c>
      <c r="K5" s="15">
        <f t="shared" si="5"/>
        <v>25.5</v>
      </c>
      <c r="L5" s="15">
        <f t="shared" si="6"/>
        <v>12</v>
      </c>
      <c r="M5" s="15">
        <f t="shared" si="7"/>
        <v>50</v>
      </c>
      <c r="N5" s="15">
        <f t="shared" si="8"/>
        <v>2182.2399999999998</v>
      </c>
      <c r="O5" s="15">
        <v>0.5</v>
      </c>
      <c r="P5" s="15">
        <f t="shared" si="9"/>
        <v>1091.1199999999999</v>
      </c>
    </row>
    <row r="6" spans="1:17" x14ac:dyDescent="0.25">
      <c r="A6" s="15" t="s">
        <v>69</v>
      </c>
      <c r="B6" s="15" t="s">
        <v>74</v>
      </c>
      <c r="C6" s="15">
        <v>35</v>
      </c>
      <c r="D6" s="15">
        <v>42</v>
      </c>
      <c r="E6" s="15">
        <f t="shared" si="0"/>
        <v>1470</v>
      </c>
      <c r="F6" s="15">
        <v>2</v>
      </c>
      <c r="G6" s="15">
        <f t="shared" si="1"/>
        <v>156.12</v>
      </c>
      <c r="H6" s="15">
        <f t="shared" si="2"/>
        <v>230.58</v>
      </c>
      <c r="I6" s="15">
        <f t="shared" si="3"/>
        <v>18.600000000000001</v>
      </c>
      <c r="J6" s="16">
        <f t="shared" si="4"/>
        <v>177.44</v>
      </c>
      <c r="K6" s="15">
        <f t="shared" si="5"/>
        <v>21.42</v>
      </c>
      <c r="L6" s="15">
        <f t="shared" si="6"/>
        <v>10.08</v>
      </c>
      <c r="M6" s="15">
        <f t="shared" si="7"/>
        <v>42</v>
      </c>
      <c r="N6" s="15">
        <f t="shared" si="8"/>
        <v>2168.2399999999998</v>
      </c>
      <c r="O6" s="15">
        <v>0.5</v>
      </c>
      <c r="P6" s="15">
        <f t="shared" si="9"/>
        <v>1084.1199999999999</v>
      </c>
    </row>
    <row r="7" spans="1:17" x14ac:dyDescent="0.25">
      <c r="A7" s="15" t="s">
        <v>70</v>
      </c>
      <c r="B7" s="15" t="s">
        <v>75</v>
      </c>
      <c r="C7" s="15">
        <v>23</v>
      </c>
      <c r="D7" s="15">
        <v>58</v>
      </c>
      <c r="E7" s="15">
        <f t="shared" si="0"/>
        <v>1334</v>
      </c>
      <c r="F7" s="15">
        <v>4</v>
      </c>
      <c r="G7" s="15">
        <f t="shared" si="1"/>
        <v>312.24</v>
      </c>
      <c r="H7" s="15">
        <f t="shared" si="2"/>
        <v>318.42</v>
      </c>
      <c r="I7" s="15">
        <f t="shared" si="3"/>
        <v>37.200000000000003</v>
      </c>
      <c r="J7" s="16">
        <f t="shared" si="4"/>
        <v>354.88</v>
      </c>
      <c r="K7" s="15">
        <f t="shared" si="5"/>
        <v>29.580000000000002</v>
      </c>
      <c r="L7" s="15">
        <f t="shared" si="6"/>
        <v>13.92</v>
      </c>
      <c r="M7" s="15">
        <f t="shared" si="7"/>
        <v>58</v>
      </c>
      <c r="N7" s="15">
        <f t="shared" si="8"/>
        <v>2500.2400000000002</v>
      </c>
      <c r="O7" s="15">
        <v>1</v>
      </c>
      <c r="P7" s="15">
        <f t="shared" si="9"/>
        <v>2500.2400000000002</v>
      </c>
    </row>
    <row r="9" spans="1:17" ht="15.75" x14ac:dyDescent="0.25">
      <c r="A9" s="3" t="s">
        <v>76</v>
      </c>
      <c r="B9" s="3" t="s">
        <v>77</v>
      </c>
    </row>
    <row r="10" spans="1:17" ht="15.75" x14ac:dyDescent="0.25">
      <c r="A10" s="7" t="s">
        <v>78</v>
      </c>
      <c r="B10" s="17">
        <v>0.51</v>
      </c>
    </row>
    <row r="11" spans="1:17" ht="15.75" x14ac:dyDescent="0.25">
      <c r="A11" s="7" t="s">
        <v>79</v>
      </c>
      <c r="B11" s="17">
        <v>0.24</v>
      </c>
    </row>
    <row r="12" spans="1:17" ht="15.75" x14ac:dyDescent="0.25">
      <c r="A12" s="7" t="s">
        <v>80</v>
      </c>
      <c r="B12" s="17">
        <v>1</v>
      </c>
    </row>
    <row r="13" spans="1:17" ht="15.75" x14ac:dyDescent="0.25">
      <c r="A13" s="7" t="s">
        <v>81</v>
      </c>
      <c r="B13" s="17">
        <v>78.06</v>
      </c>
    </row>
    <row r="14" spans="1:17" ht="15.75" x14ac:dyDescent="0.25">
      <c r="A14" s="7" t="s">
        <v>82</v>
      </c>
      <c r="B14" s="17">
        <v>88.72</v>
      </c>
    </row>
    <row r="15" spans="1:17" ht="15.75" x14ac:dyDescent="0.25">
      <c r="A15" s="7" t="s">
        <v>83</v>
      </c>
      <c r="B15" s="17">
        <v>5.49</v>
      </c>
    </row>
    <row r="16" spans="1:17" ht="15.75" x14ac:dyDescent="0.25">
      <c r="A16" s="7" t="s">
        <v>84</v>
      </c>
      <c r="B16" s="17">
        <v>9.3000000000000007</v>
      </c>
    </row>
    <row r="17" spans="1:2" ht="15.75" x14ac:dyDescent="0.25">
      <c r="A17" s="7" t="s">
        <v>85</v>
      </c>
      <c r="B17" s="17">
        <v>14</v>
      </c>
    </row>
    <row r="18" spans="1:2" ht="15.75" x14ac:dyDescent="0.25">
      <c r="A18" s="7" t="s">
        <v>86</v>
      </c>
      <c r="B18" s="17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7" workbookViewId="0">
      <selection activeCell="X15" sqref="X15"/>
    </sheetView>
  </sheetViews>
  <sheetFormatPr defaultRowHeight="15" x14ac:dyDescent="0.25"/>
  <cols>
    <col min="1" max="1" width="12.42578125" bestFit="1" customWidth="1"/>
  </cols>
  <sheetData>
    <row r="1" spans="1:9" ht="150" customHeight="1" x14ac:dyDescent="0.25">
      <c r="A1" s="2" t="s">
        <v>87</v>
      </c>
      <c r="B1" s="18" t="s">
        <v>88</v>
      </c>
      <c r="C1" s="18" t="s">
        <v>89</v>
      </c>
      <c r="D1" s="18" t="s">
        <v>90</v>
      </c>
      <c r="E1" s="2" t="s">
        <v>91</v>
      </c>
      <c r="F1" s="18" t="s">
        <v>92</v>
      </c>
      <c r="G1" s="18" t="s">
        <v>93</v>
      </c>
    </row>
    <row r="2" spans="1:9" x14ac:dyDescent="0.25">
      <c r="A2" s="15" t="s">
        <v>94</v>
      </c>
      <c r="B2" s="15">
        <f ca="1">INT(RAND()*(5-1)+1)</f>
        <v>2</v>
      </c>
      <c r="C2" s="15">
        <f ca="1">INT(RAND()*(6-1)+1)</f>
        <v>3</v>
      </c>
      <c r="D2" s="15">
        <f ca="1">INT(RAND()*4+0)</f>
        <v>0</v>
      </c>
      <c r="E2" s="15">
        <f ca="1">INT(RAND()*(4-1)+1)</f>
        <v>1</v>
      </c>
      <c r="F2" s="15">
        <f ca="1">INT(RAND()*(6-1)+1)</f>
        <v>3</v>
      </c>
      <c r="G2" s="15">
        <f ca="1">IF(AND(B2&gt;=4,C2&gt;=3,D2&gt;=3,E2&gt;=3,F2&gt;=4),1,0)</f>
        <v>0</v>
      </c>
    </row>
    <row r="3" spans="1:9" x14ac:dyDescent="0.25">
      <c r="A3" s="15" t="s">
        <v>95</v>
      </c>
      <c r="B3" s="15">
        <f t="shared" ref="B3:B21" ca="1" si="0">INT(RAND()*(5-1)+1)</f>
        <v>3</v>
      </c>
      <c r="C3" s="15">
        <f t="shared" ref="C3:C21" ca="1" si="1">INT(RAND()*(6-1)+1)</f>
        <v>4</v>
      </c>
      <c r="D3" s="15">
        <f t="shared" ref="D3:D21" ca="1" si="2">INT(RAND()*4+0)</f>
        <v>3</v>
      </c>
      <c r="E3" s="15">
        <f t="shared" ref="E3:E21" ca="1" si="3">INT(RAND()*(4-1)+1)</f>
        <v>3</v>
      </c>
      <c r="F3" s="15">
        <f t="shared" ref="F3:F21" ca="1" si="4">INT(RAND()*(6-1)+1)</f>
        <v>5</v>
      </c>
      <c r="G3" s="15">
        <f ca="1">IF(AND(B3&gt;=4,C3&gt;=3,D3&gt;=3,E3&gt;=3,F3&gt;=4),1,0)</f>
        <v>0</v>
      </c>
    </row>
    <row r="4" spans="1:9" x14ac:dyDescent="0.25">
      <c r="A4" s="15" t="s">
        <v>96</v>
      </c>
      <c r="B4" s="15">
        <f ca="1">INT(RAND()*(5-1)+1)</f>
        <v>1</v>
      </c>
      <c r="C4" s="15">
        <f t="shared" ca="1" si="1"/>
        <v>5</v>
      </c>
      <c r="D4" s="15">
        <f ca="1">INT(RAND()*4+0)</f>
        <v>3</v>
      </c>
      <c r="E4" s="15">
        <f ca="1">INT(RAND()*(4-1)+1)</f>
        <v>3</v>
      </c>
      <c r="F4" s="15">
        <f ca="1">INT(RAND()*(6-1)+1)</f>
        <v>3</v>
      </c>
      <c r="G4" s="15">
        <f t="shared" ref="G4:G19" ca="1" si="5">IF(AND(B4&gt;=4,C4&gt;=3,D4&gt;=3,E4&gt;=3,F4&gt;=4),1,0)</f>
        <v>0</v>
      </c>
    </row>
    <row r="5" spans="1:9" x14ac:dyDescent="0.25">
      <c r="A5" s="15" t="s">
        <v>97</v>
      </c>
      <c r="B5" s="15">
        <f t="shared" ca="1" si="0"/>
        <v>2</v>
      </c>
      <c r="C5" s="15">
        <f t="shared" ca="1" si="1"/>
        <v>1</v>
      </c>
      <c r="D5" s="15">
        <f t="shared" ca="1" si="2"/>
        <v>2</v>
      </c>
      <c r="E5" s="15">
        <f ca="1">INT(RAND()*(4-1)+1)</f>
        <v>3</v>
      </c>
      <c r="F5" s="15">
        <f t="shared" ca="1" si="4"/>
        <v>5</v>
      </c>
      <c r="G5" s="15">
        <f t="shared" ca="1" si="5"/>
        <v>0</v>
      </c>
    </row>
    <row r="6" spans="1:9" x14ac:dyDescent="0.25">
      <c r="A6" s="15" t="s">
        <v>98</v>
      </c>
      <c r="B6" s="15">
        <f t="shared" ca="1" si="0"/>
        <v>2</v>
      </c>
      <c r="C6" s="15">
        <f t="shared" ca="1" si="1"/>
        <v>2</v>
      </c>
      <c r="D6" s="15">
        <f ca="1">INT(RAND()*4+0)</f>
        <v>1</v>
      </c>
      <c r="E6" s="15">
        <f t="shared" ca="1" si="3"/>
        <v>1</v>
      </c>
      <c r="F6" s="15">
        <f t="shared" ca="1" si="4"/>
        <v>2</v>
      </c>
      <c r="G6" s="15">
        <f t="shared" ca="1" si="5"/>
        <v>0</v>
      </c>
    </row>
    <row r="7" spans="1:9" x14ac:dyDescent="0.25">
      <c r="A7" s="15" t="s">
        <v>99</v>
      </c>
      <c r="B7" s="15">
        <f t="shared" ca="1" si="0"/>
        <v>1</v>
      </c>
      <c r="C7" s="15">
        <f t="shared" ca="1" si="1"/>
        <v>2</v>
      </c>
      <c r="D7" s="15">
        <f t="shared" ca="1" si="2"/>
        <v>0</v>
      </c>
      <c r="E7" s="15">
        <f ca="1">INT(RAND()*(4-1)+1)</f>
        <v>1</v>
      </c>
      <c r="F7" s="15">
        <f t="shared" ca="1" si="4"/>
        <v>5</v>
      </c>
      <c r="G7" s="15">
        <f t="shared" ca="1" si="5"/>
        <v>0</v>
      </c>
    </row>
    <row r="8" spans="1:9" x14ac:dyDescent="0.25">
      <c r="A8" s="15" t="s">
        <v>100</v>
      </c>
      <c r="B8" s="15">
        <f t="shared" ca="1" si="0"/>
        <v>3</v>
      </c>
      <c r="C8" s="15">
        <f ca="1">INT(RAND()*(6-1)+1)</f>
        <v>3</v>
      </c>
      <c r="D8" s="15">
        <f ca="1">INT(RAND()*4+0)</f>
        <v>1</v>
      </c>
      <c r="E8" s="15">
        <f t="shared" ca="1" si="3"/>
        <v>2</v>
      </c>
      <c r="F8" s="15">
        <f t="shared" ca="1" si="4"/>
        <v>5</v>
      </c>
      <c r="G8" s="15">
        <f t="shared" ca="1" si="5"/>
        <v>0</v>
      </c>
    </row>
    <row r="9" spans="1:9" x14ac:dyDescent="0.25">
      <c r="A9" s="15" t="s">
        <v>101</v>
      </c>
      <c r="B9" s="15">
        <f t="shared" ca="1" si="0"/>
        <v>1</v>
      </c>
      <c r="C9" s="15">
        <f ca="1">INT(RAND()*(6-1)+1)</f>
        <v>4</v>
      </c>
      <c r="D9" s="15">
        <f ca="1">INT(RAND()*4+0)</f>
        <v>0</v>
      </c>
      <c r="E9" s="15">
        <f t="shared" ca="1" si="3"/>
        <v>2</v>
      </c>
      <c r="F9" s="15">
        <f t="shared" ca="1" si="4"/>
        <v>5</v>
      </c>
      <c r="G9" s="15">
        <f t="shared" ca="1" si="5"/>
        <v>0</v>
      </c>
    </row>
    <row r="10" spans="1:9" x14ac:dyDescent="0.25">
      <c r="A10" s="15" t="s">
        <v>102</v>
      </c>
      <c r="B10" s="15">
        <f t="shared" ca="1" si="0"/>
        <v>3</v>
      </c>
      <c r="C10" s="15">
        <f ca="1">INT(RAND()*(6-1)+1)</f>
        <v>3</v>
      </c>
      <c r="D10" s="15">
        <f t="shared" ca="1" si="2"/>
        <v>3</v>
      </c>
      <c r="E10" s="15">
        <f t="shared" ca="1" si="3"/>
        <v>2</v>
      </c>
      <c r="F10" s="15">
        <f t="shared" ca="1" si="4"/>
        <v>2</v>
      </c>
      <c r="G10" s="15">
        <f t="shared" ca="1" si="5"/>
        <v>0</v>
      </c>
    </row>
    <row r="11" spans="1:9" x14ac:dyDescent="0.25">
      <c r="A11" s="15" t="s">
        <v>103</v>
      </c>
      <c r="B11" s="15">
        <f t="shared" ca="1" si="0"/>
        <v>3</v>
      </c>
      <c r="C11" s="15">
        <f t="shared" ca="1" si="1"/>
        <v>1</v>
      </c>
      <c r="D11" s="15">
        <f ca="1">INT(RAND()*4+0)</f>
        <v>3</v>
      </c>
      <c r="E11" s="15">
        <f ca="1">INT(RAND()*(4-1)+1)</f>
        <v>1</v>
      </c>
      <c r="F11" s="15">
        <f t="shared" ca="1" si="4"/>
        <v>4</v>
      </c>
      <c r="G11" s="15">
        <f t="shared" ca="1" si="5"/>
        <v>0</v>
      </c>
    </row>
    <row r="12" spans="1:9" x14ac:dyDescent="0.25">
      <c r="A12" s="15" t="s">
        <v>104</v>
      </c>
      <c r="B12" s="15">
        <f t="shared" ca="1" si="0"/>
        <v>2</v>
      </c>
      <c r="C12" s="15">
        <f t="shared" ca="1" si="1"/>
        <v>2</v>
      </c>
      <c r="D12" s="15">
        <f ca="1">INT(RAND()*4+0)</f>
        <v>1</v>
      </c>
      <c r="E12" s="15">
        <f ca="1">INT(RAND()*(4-1)+1)</f>
        <v>1</v>
      </c>
      <c r="F12" s="15">
        <f t="shared" ca="1" si="4"/>
        <v>4</v>
      </c>
      <c r="G12" s="15">
        <f t="shared" ca="1" si="5"/>
        <v>0</v>
      </c>
    </row>
    <row r="13" spans="1:9" x14ac:dyDescent="0.25">
      <c r="A13" s="15" t="s">
        <v>105</v>
      </c>
      <c r="B13" s="15">
        <f t="shared" ca="1" si="0"/>
        <v>3</v>
      </c>
      <c r="C13" s="15">
        <f t="shared" ca="1" si="1"/>
        <v>5</v>
      </c>
      <c r="D13" s="15">
        <f t="shared" ca="1" si="2"/>
        <v>2</v>
      </c>
      <c r="E13" s="15">
        <f t="shared" ca="1" si="3"/>
        <v>2</v>
      </c>
      <c r="F13" s="15">
        <f t="shared" ca="1" si="4"/>
        <v>4</v>
      </c>
      <c r="G13" s="15">
        <f t="shared" ca="1" si="5"/>
        <v>0</v>
      </c>
    </row>
    <row r="14" spans="1:9" x14ac:dyDescent="0.25">
      <c r="A14" s="15" t="s">
        <v>106</v>
      </c>
      <c r="B14" s="15">
        <f t="shared" ca="1" si="0"/>
        <v>1</v>
      </c>
      <c r="C14" s="15">
        <f ca="1">INT(RAND()*(6-1)+1)</f>
        <v>2</v>
      </c>
      <c r="D14" s="15">
        <f t="shared" ca="1" si="2"/>
        <v>0</v>
      </c>
      <c r="E14" s="15">
        <f t="shared" ca="1" si="3"/>
        <v>1</v>
      </c>
      <c r="F14" s="15">
        <f t="shared" ca="1" si="4"/>
        <v>1</v>
      </c>
      <c r="G14" s="15">
        <f t="shared" ca="1" si="5"/>
        <v>0</v>
      </c>
      <c r="I14" t="s">
        <v>119</v>
      </c>
    </row>
    <row r="15" spans="1:9" x14ac:dyDescent="0.25">
      <c r="A15" s="15" t="s">
        <v>107</v>
      </c>
      <c r="B15" s="15">
        <f t="shared" ca="1" si="0"/>
        <v>4</v>
      </c>
      <c r="C15" s="15">
        <f t="shared" ca="1" si="1"/>
        <v>3</v>
      </c>
      <c r="D15" s="15">
        <f t="shared" ca="1" si="2"/>
        <v>3</v>
      </c>
      <c r="E15" s="15">
        <f t="shared" ca="1" si="3"/>
        <v>1</v>
      </c>
      <c r="F15" s="15">
        <f t="shared" ca="1" si="4"/>
        <v>5</v>
      </c>
      <c r="G15" s="15">
        <f t="shared" ca="1" si="5"/>
        <v>0</v>
      </c>
    </row>
    <row r="16" spans="1:9" x14ac:dyDescent="0.25">
      <c r="A16" s="15" t="s">
        <v>108</v>
      </c>
      <c r="B16" s="15">
        <f t="shared" ca="1" si="0"/>
        <v>3</v>
      </c>
      <c r="C16" s="15">
        <f t="shared" ca="1" si="1"/>
        <v>4</v>
      </c>
      <c r="D16" s="15">
        <f ca="1">INT(RAND()*4+0)</f>
        <v>3</v>
      </c>
      <c r="E16" s="15">
        <f t="shared" ca="1" si="3"/>
        <v>2</v>
      </c>
      <c r="F16" s="15">
        <f t="shared" ca="1" si="4"/>
        <v>2</v>
      </c>
      <c r="G16" s="15">
        <f t="shared" ca="1" si="5"/>
        <v>0</v>
      </c>
    </row>
    <row r="17" spans="1:7" x14ac:dyDescent="0.25">
      <c r="A17" s="15" t="s">
        <v>109</v>
      </c>
      <c r="B17" s="15">
        <f t="shared" ca="1" si="0"/>
        <v>3</v>
      </c>
      <c r="C17" s="15">
        <f t="shared" ca="1" si="1"/>
        <v>4</v>
      </c>
      <c r="D17" s="15">
        <f t="shared" ca="1" si="2"/>
        <v>3</v>
      </c>
      <c r="E17" s="15">
        <f t="shared" ca="1" si="3"/>
        <v>3</v>
      </c>
      <c r="F17" s="15">
        <f t="shared" ca="1" si="4"/>
        <v>4</v>
      </c>
      <c r="G17" s="15">
        <f t="shared" ca="1" si="5"/>
        <v>0</v>
      </c>
    </row>
    <row r="18" spans="1:7" x14ac:dyDescent="0.25">
      <c r="A18" s="15" t="s">
        <v>110</v>
      </c>
      <c r="B18" s="15">
        <f t="shared" ca="1" si="0"/>
        <v>3</v>
      </c>
      <c r="C18" s="15">
        <f t="shared" ca="1" si="1"/>
        <v>4</v>
      </c>
      <c r="D18" s="15">
        <f t="shared" ca="1" si="2"/>
        <v>3</v>
      </c>
      <c r="E18" s="15">
        <f t="shared" ca="1" si="3"/>
        <v>2</v>
      </c>
      <c r="F18" s="15">
        <f t="shared" ca="1" si="4"/>
        <v>4</v>
      </c>
      <c r="G18" s="15">
        <f t="shared" ca="1" si="5"/>
        <v>0</v>
      </c>
    </row>
    <row r="19" spans="1:7" x14ac:dyDescent="0.25">
      <c r="A19" s="15" t="s">
        <v>111</v>
      </c>
      <c r="B19" s="15">
        <f t="shared" ca="1" si="0"/>
        <v>3</v>
      </c>
      <c r="C19" s="15">
        <f t="shared" ca="1" si="1"/>
        <v>5</v>
      </c>
      <c r="D19" s="15">
        <f t="shared" ca="1" si="2"/>
        <v>0</v>
      </c>
      <c r="E19" s="15">
        <f t="shared" ca="1" si="3"/>
        <v>3</v>
      </c>
      <c r="F19" s="15">
        <f t="shared" ca="1" si="4"/>
        <v>3</v>
      </c>
      <c r="G19" s="15">
        <f t="shared" ca="1" si="5"/>
        <v>0</v>
      </c>
    </row>
    <row r="20" spans="1:7" x14ac:dyDescent="0.25">
      <c r="A20" s="15" t="s">
        <v>112</v>
      </c>
      <c r="B20" s="15">
        <f t="shared" ca="1" si="0"/>
        <v>3</v>
      </c>
      <c r="C20" s="15">
        <f t="shared" ca="1" si="1"/>
        <v>2</v>
      </c>
      <c r="D20" s="15">
        <f t="shared" ca="1" si="2"/>
        <v>2</v>
      </c>
      <c r="E20" s="15">
        <f t="shared" ca="1" si="3"/>
        <v>1</v>
      </c>
      <c r="F20" s="15">
        <f t="shared" ca="1" si="4"/>
        <v>1</v>
      </c>
      <c r="G20" s="15">
        <f ca="1">IF(AND(B20&gt;=4,C20&gt;=3,D20&gt;=3,E20&gt;=3,F20&gt;=4),1,0)</f>
        <v>0</v>
      </c>
    </row>
    <row r="21" spans="1:7" x14ac:dyDescent="0.25">
      <c r="A21" s="15" t="s">
        <v>113</v>
      </c>
      <c r="B21" s="15">
        <f t="shared" ca="1" si="0"/>
        <v>4</v>
      </c>
      <c r="C21" s="15">
        <f t="shared" ca="1" si="1"/>
        <v>1</v>
      </c>
      <c r="D21" s="15">
        <f t="shared" ca="1" si="2"/>
        <v>1</v>
      </c>
      <c r="E21" s="15">
        <f t="shared" ca="1" si="3"/>
        <v>1</v>
      </c>
      <c r="F21" s="15">
        <f t="shared" ca="1" si="4"/>
        <v>3</v>
      </c>
      <c r="G21" s="15">
        <f ca="1">IF(AND(B21&gt;=4,C21&gt;=3,D21&gt;=3,E21&gt;=3,F21&gt;=4),1,0)</f>
        <v>0</v>
      </c>
    </row>
    <row r="22" spans="1:7" ht="283.5" x14ac:dyDescent="0.25">
      <c r="B22" s="18" t="s">
        <v>114</v>
      </c>
      <c r="C22" s="18" t="s">
        <v>115</v>
      </c>
      <c r="D22" s="18" t="s">
        <v>116</v>
      </c>
      <c r="E22" s="18" t="s">
        <v>117</v>
      </c>
      <c r="F22" s="18" t="s">
        <v>118</v>
      </c>
    </row>
    <row r="23" spans="1:7" ht="15.75" x14ac:dyDescent="0.25">
      <c r="B23" s="7">
        <f ca="1">COUNTIF(B2:B21,"&gt;=4")</f>
        <v>2</v>
      </c>
      <c r="C23" s="7">
        <f ca="1">COUNTIF(C2:C21,"&gt;=3")</f>
        <v>12</v>
      </c>
      <c r="D23" s="7">
        <f ca="1">COUNTIF(D2:D21,"&gt;=3")</f>
        <v>8</v>
      </c>
      <c r="E23" s="7">
        <f ca="1">COUNTIF(E2:E21,"&gt;=3")</f>
        <v>5</v>
      </c>
      <c r="F23" s="7">
        <f ca="1">COUNTIF(F2:F21,"&gt;=4")</f>
        <v>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Телефоы</vt:lpstr>
      <vt:lpstr>Автотранспорт</vt:lpstr>
      <vt:lpstr>Квартплата</vt:lpstr>
      <vt:lpstr>Персонал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Баушев Александр</dc:creator>
  <cp:lastModifiedBy>st4034</cp:lastModifiedBy>
  <dcterms:created xsi:type="dcterms:W3CDTF">2025-06-04T05:39:28Z</dcterms:created>
  <dcterms:modified xsi:type="dcterms:W3CDTF">2025-06-04T08:16:00Z</dcterms:modified>
</cp:coreProperties>
</file>