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iria\OneDrive\Desktop\Desktop\PDFs and Text Docs\Coding Stuff\Casino411\jacobson_m_stud\msstud_trainer\"/>
    </mc:Choice>
  </mc:AlternateContent>
  <xr:revisionPtr revIDLastSave="0" documentId="13_ncr:1_{37F1D8F0-473A-491B-9B9B-49996F5A3215}" xr6:coauthVersionLast="47" xr6:coauthVersionMax="47" xr10:uidLastSave="{00000000-0000-0000-0000-000000000000}"/>
  <bookViews>
    <workbookView xWindow="33420" yWindow="4020" windowWidth="21600" windowHeight="11385" activeTab="1" xr2:uid="{00000000-000D-0000-FFFF-FFFF00000000}"/>
  </bookViews>
  <sheets>
    <sheet name="Basic" sheetId="2" r:id="rId1"/>
    <sheet name="AP3" sheetId="1" r:id="rId2"/>
    <sheet name="AP5" sheetId="3" r:id="rId3"/>
    <sheet name="Combin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15" i="4" s="1"/>
  <c r="B16" i="4" s="1"/>
  <c r="D23" i="4"/>
  <c r="C23" i="4"/>
  <c r="B23" i="4"/>
  <c r="B12" i="4"/>
  <c r="C12" i="4"/>
  <c r="B13" i="4"/>
  <c r="C13" i="4"/>
  <c r="B11" i="4"/>
  <c r="C11" i="4"/>
  <c r="A8" i="4" a="1"/>
  <c r="A8" i="4" s="1"/>
  <c r="A7" i="4" a="1"/>
  <c r="A7" i="4" s="1"/>
  <c r="A6" i="4" a="1"/>
  <c r="A6" i="4" s="1"/>
  <c r="H23" i="4" l="1"/>
  <c r="I23" i="4"/>
  <c r="J23" i="4"/>
  <c r="G23" i="4"/>
  <c r="B17" i="4"/>
  <c r="L23" i="4" s="1"/>
  <c r="E23" i="4"/>
  <c r="F23" i="4" s="1"/>
  <c r="E1" i="4" s="1"/>
  <c r="B19" i="4" l="1"/>
  <c r="B18" i="4"/>
  <c r="N23" i="4" s="1"/>
  <c r="M23" i="4" l="1"/>
  <c r="B20" i="4"/>
  <c r="K23" i="4" s="1"/>
  <c r="E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<sst xmlns="http://schemas.openxmlformats.org/spreadsheetml/2006/main" count="217" uniqueCount="94">
  <si>
    <t>Strategy</t>
  </si>
  <si>
    <t>Ante</t>
  </si>
  <si>
    <t>Bankroll</t>
  </si>
  <si>
    <t>Rounds/Hour</t>
  </si>
  <si>
    <t>EV/hand</t>
  </si>
  <si>
    <t>EV/hr</t>
  </si>
  <si>
    <t>Std Dev</t>
  </si>
  <si>
    <t>Win %</t>
  </si>
  <si>
    <t>Loss %</t>
  </si>
  <si>
    <t>Push %</t>
  </si>
  <si>
    <t>RoR</t>
  </si>
  <si>
    <t>Avg Total Bet</t>
  </si>
  <si>
    <t>μ (risk units)</t>
  </si>
  <si>
    <t>σ (risk units)</t>
  </si>
  <si>
    <t>ap3</t>
  </si>
  <si>
    <t>1.83</t>
  </si>
  <si>
    <t>36.60</t>
  </si>
  <si>
    <t>59.06</t>
  </si>
  <si>
    <t>10.9</t>
  </si>
  <si>
    <t>82.9</t>
  </si>
  <si>
    <t>6.1</t>
  </si>
  <si>
    <t>0.53</t>
  </si>
  <si>
    <t>14.50</t>
  </si>
  <si>
    <t>0.1262</t>
  </si>
  <si>
    <t>4.0727</t>
  </si>
  <si>
    <t>1.77</t>
  </si>
  <si>
    <t>53.24</t>
  </si>
  <si>
    <t>54.50</t>
  </si>
  <si>
    <t>83.0</t>
  </si>
  <si>
    <t>0.25</t>
  </si>
  <si>
    <t>14.48</t>
  </si>
  <si>
    <t>0.1225</t>
  </si>
  <si>
    <t>3.7628</t>
  </si>
  <si>
    <t>1.82</t>
  </si>
  <si>
    <t>72.94</t>
  </si>
  <si>
    <t>54.47</t>
  </si>
  <si>
    <t>0.21</t>
  </si>
  <si>
    <t>0.1258</t>
  </si>
  <si>
    <t>3.7576</t>
  </si>
  <si>
    <t>91.50</t>
  </si>
  <si>
    <t>59.69</t>
  </si>
  <si>
    <t>0.59</t>
  </si>
  <si>
    <t>14.49</t>
  </si>
  <si>
    <t>0.1263</t>
  </si>
  <si>
    <t>4.1208</t>
  </si>
  <si>
    <t>109.46</t>
  </si>
  <si>
    <t>59.00</t>
  </si>
  <si>
    <t>0.1260</t>
  </si>
  <si>
    <t>4.0743</t>
  </si>
  <si>
    <t>3.57</t>
  </si>
  <si>
    <t>71.43</t>
  </si>
  <si>
    <t>110.71</t>
  </si>
  <si>
    <t>5.43</t>
  </si>
  <si>
    <t>28.97</t>
  </si>
  <si>
    <t>0.1233</t>
  </si>
  <si>
    <t>3.8222</t>
  </si>
  <si>
    <t>3.70</t>
  </si>
  <si>
    <t>110.95</t>
  </si>
  <si>
    <t>108.71</t>
  </si>
  <si>
    <t>4.37</t>
  </si>
  <si>
    <t>29.01</t>
  </si>
  <si>
    <t>0.1275</t>
  </si>
  <si>
    <t>3.7474</t>
  </si>
  <si>
    <t>3.60</t>
  </si>
  <si>
    <t>143.83</t>
  </si>
  <si>
    <t>112.52</t>
  </si>
  <si>
    <t>5.84</t>
  </si>
  <si>
    <t>0.1241</t>
  </si>
  <si>
    <t>3.8840</t>
  </si>
  <si>
    <t>3.64</t>
  </si>
  <si>
    <t>182.13</t>
  </si>
  <si>
    <t>124.72</t>
  </si>
  <si>
    <t>9.61</t>
  </si>
  <si>
    <t>28.96</t>
  </si>
  <si>
    <t>4.3058</t>
  </si>
  <si>
    <t>3.68</t>
  </si>
  <si>
    <t>220.91</t>
  </si>
  <si>
    <t>120.94</t>
  </si>
  <si>
    <t>8.07</t>
  </si>
  <si>
    <t>0.1271</t>
  </si>
  <si>
    <t>4.1742</t>
  </si>
  <si>
    <t>basic</t>
  </si>
  <si>
    <t>ap5</t>
  </si>
  <si>
    <t>% Flashing River</t>
  </si>
  <si>
    <t>% Flashing Flop</t>
  </si>
  <si>
    <t>% BS</t>
  </si>
  <si>
    <t>μ_$</t>
  </si>
  <si>
    <t>Var_$</t>
  </si>
  <si>
    <t>T_mix</t>
  </si>
  <si>
    <t>μ_mix (risk)</t>
  </si>
  <si>
    <t>σ_mix  (risk)</t>
  </si>
  <si>
    <t>Perfect</t>
  </si>
  <si>
    <t>Rounds/Hr</t>
  </si>
  <si>
    <t>Avg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</si>
</sst>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0" xfId="0" applyNumberFormat="1"/>
    <xf numFmtId="9" fontId="0" fillId="0" borderId="0" xfId="2" applyFont="1"/>
    <xf numFmtId="0" fontId="0" fillId="0" borderId="0" xfId="0" applyAlignment="1">
      <alignment horizontal="center" vertical="center"/>
    </xf>
    <xf numFmtId="10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12B9-E6E7-4992-AAF3-AAA6E8AB69A5}">
  <dimension ref="A1:N11"/>
  <sheetViews>
    <sheetView workbookViewId="0">
      <selection activeCell="H14" sqref="H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81</v>
      </c>
      <c r="B2">
        <v>5</v>
      </c>
      <c r="C2" s="2">
        <v>5000</v>
      </c>
      <c r="D2">
        <v>20</v>
      </c>
      <c r="E2">
        <v>-0.36</v>
      </c>
      <c r="F2">
        <v>-7.13</v>
      </c>
      <c r="G2">
        <v>47.98</v>
      </c>
      <c r="H2">
        <v>16.2</v>
      </c>
      <c r="I2">
        <v>73.599999999999994</v>
      </c>
      <c r="J2">
        <v>10.199999999999999</v>
      </c>
      <c r="K2">
        <v>100</v>
      </c>
      <c r="L2">
        <v>18.170000000000002</v>
      </c>
      <c r="M2">
        <v>-1.9599999999999999E-2</v>
      </c>
      <c r="N2">
        <v>2.6398999999999999</v>
      </c>
    </row>
    <row r="3" spans="1:14" x14ac:dyDescent="0.25">
      <c r="A3" t="s">
        <v>81</v>
      </c>
      <c r="B3">
        <v>5</v>
      </c>
      <c r="C3" s="2">
        <v>5000</v>
      </c>
      <c r="D3">
        <v>30</v>
      </c>
      <c r="E3">
        <v>-0.36</v>
      </c>
      <c r="F3">
        <v>-10.88</v>
      </c>
      <c r="G3">
        <v>48.14</v>
      </c>
      <c r="H3">
        <v>16.2</v>
      </c>
      <c r="I3">
        <v>73.599999999999994</v>
      </c>
      <c r="J3">
        <v>10.199999999999999</v>
      </c>
      <c r="K3">
        <v>100</v>
      </c>
      <c r="L3">
        <v>18.18</v>
      </c>
      <c r="M3">
        <v>-0.02</v>
      </c>
      <c r="N3">
        <v>2.6486999999999998</v>
      </c>
    </row>
    <row r="4" spans="1:14" x14ac:dyDescent="0.25">
      <c r="A4" t="s">
        <v>81</v>
      </c>
      <c r="B4">
        <v>5</v>
      </c>
      <c r="C4" s="2">
        <v>5000</v>
      </c>
      <c r="D4">
        <v>40</v>
      </c>
      <c r="E4">
        <v>-0.31</v>
      </c>
      <c r="F4">
        <v>-12.49</v>
      </c>
      <c r="G4">
        <v>51.73</v>
      </c>
      <c r="H4">
        <v>16.2</v>
      </c>
      <c r="I4">
        <v>73.5</v>
      </c>
      <c r="J4">
        <v>10.199999999999999</v>
      </c>
      <c r="K4">
        <v>100</v>
      </c>
      <c r="L4">
        <v>18.190000000000001</v>
      </c>
      <c r="M4">
        <v>-1.72E-2</v>
      </c>
      <c r="N4">
        <v>2.8443000000000001</v>
      </c>
    </row>
    <row r="5" spans="1:14" x14ac:dyDescent="0.25">
      <c r="A5" t="s">
        <v>81</v>
      </c>
      <c r="B5">
        <v>5</v>
      </c>
      <c r="C5" s="2">
        <v>5000</v>
      </c>
      <c r="D5">
        <v>50</v>
      </c>
      <c r="E5">
        <v>-0.33</v>
      </c>
      <c r="F5">
        <v>-16.29</v>
      </c>
      <c r="G5">
        <v>51.78</v>
      </c>
      <c r="H5">
        <v>16.2</v>
      </c>
      <c r="I5">
        <v>73.599999999999994</v>
      </c>
      <c r="J5">
        <v>10.199999999999999</v>
      </c>
      <c r="K5">
        <v>100</v>
      </c>
      <c r="L5">
        <v>18.18</v>
      </c>
      <c r="M5">
        <v>-1.7899999999999999E-2</v>
      </c>
      <c r="N5">
        <v>2.8475999999999999</v>
      </c>
    </row>
    <row r="6" spans="1:14" x14ac:dyDescent="0.25">
      <c r="A6" t="s">
        <v>81</v>
      </c>
      <c r="B6">
        <v>5</v>
      </c>
      <c r="C6" s="2">
        <v>5000</v>
      </c>
      <c r="D6">
        <v>60</v>
      </c>
      <c r="E6">
        <v>-0.28999999999999998</v>
      </c>
      <c r="F6">
        <v>-17.13</v>
      </c>
      <c r="G6">
        <v>54.75</v>
      </c>
      <c r="H6">
        <v>16.2</v>
      </c>
      <c r="I6">
        <v>73.5</v>
      </c>
      <c r="J6">
        <v>10.199999999999999</v>
      </c>
      <c r="K6">
        <v>100</v>
      </c>
      <c r="L6">
        <v>18.190000000000001</v>
      </c>
      <c r="M6">
        <v>-1.5699999999999999E-2</v>
      </c>
      <c r="N6">
        <v>3.0103</v>
      </c>
    </row>
    <row r="7" spans="1:14" x14ac:dyDescent="0.25">
      <c r="A7" t="s">
        <v>81</v>
      </c>
      <c r="B7">
        <v>10</v>
      </c>
      <c r="C7" s="2">
        <v>5000</v>
      </c>
      <c r="D7">
        <v>20</v>
      </c>
      <c r="E7">
        <v>-0.64</v>
      </c>
      <c r="F7">
        <v>-12.72</v>
      </c>
      <c r="G7">
        <v>105.01</v>
      </c>
      <c r="H7">
        <v>16.2</v>
      </c>
      <c r="I7">
        <v>73.599999999999994</v>
      </c>
      <c r="J7">
        <v>10.199999999999999</v>
      </c>
      <c r="K7">
        <v>100</v>
      </c>
      <c r="L7">
        <v>36.380000000000003</v>
      </c>
      <c r="M7">
        <v>-1.7500000000000002E-2</v>
      </c>
      <c r="N7">
        <v>2.8868</v>
      </c>
    </row>
    <row r="8" spans="1:14" x14ac:dyDescent="0.25">
      <c r="A8" t="s">
        <v>81</v>
      </c>
      <c r="B8">
        <v>10</v>
      </c>
      <c r="C8" s="2">
        <v>5000</v>
      </c>
      <c r="D8">
        <v>30</v>
      </c>
      <c r="E8">
        <v>-0.71</v>
      </c>
      <c r="F8">
        <v>-21.35</v>
      </c>
      <c r="G8">
        <v>100.93</v>
      </c>
      <c r="H8">
        <v>16.2</v>
      </c>
      <c r="I8">
        <v>73.599999999999994</v>
      </c>
      <c r="J8">
        <v>10.199999999999999</v>
      </c>
      <c r="K8">
        <v>100</v>
      </c>
      <c r="L8">
        <v>36.369999999999997</v>
      </c>
      <c r="M8">
        <v>-1.9599999999999999E-2</v>
      </c>
      <c r="N8">
        <v>2.7749999999999999</v>
      </c>
    </row>
    <row r="9" spans="1:14" x14ac:dyDescent="0.25">
      <c r="A9" t="s">
        <v>81</v>
      </c>
      <c r="B9">
        <v>10</v>
      </c>
      <c r="C9" s="2">
        <v>5000</v>
      </c>
      <c r="D9">
        <v>40</v>
      </c>
      <c r="E9">
        <v>-0.7</v>
      </c>
      <c r="F9">
        <v>-28.05</v>
      </c>
      <c r="G9">
        <v>93.58</v>
      </c>
      <c r="H9">
        <v>16.2</v>
      </c>
      <c r="I9">
        <v>73.599999999999994</v>
      </c>
      <c r="J9">
        <v>10.199999999999999</v>
      </c>
      <c r="K9">
        <v>100</v>
      </c>
      <c r="L9">
        <v>36.35</v>
      </c>
      <c r="M9">
        <v>-1.9300000000000001E-2</v>
      </c>
      <c r="N9">
        <v>2.5743999999999998</v>
      </c>
    </row>
    <row r="10" spans="1:14" x14ac:dyDescent="0.25">
      <c r="A10" t="s">
        <v>81</v>
      </c>
      <c r="B10">
        <v>10</v>
      </c>
      <c r="C10" s="2">
        <v>5000</v>
      </c>
      <c r="D10">
        <v>50</v>
      </c>
      <c r="E10">
        <v>-0.75</v>
      </c>
      <c r="F10">
        <v>-37.26</v>
      </c>
      <c r="G10">
        <v>95.26</v>
      </c>
      <c r="H10">
        <v>16.2</v>
      </c>
      <c r="I10">
        <v>73.599999999999994</v>
      </c>
      <c r="J10">
        <v>10.199999999999999</v>
      </c>
      <c r="K10">
        <v>100</v>
      </c>
      <c r="L10">
        <v>36.36</v>
      </c>
      <c r="M10">
        <v>-2.0500000000000001E-2</v>
      </c>
      <c r="N10">
        <v>2.6202999999999999</v>
      </c>
    </row>
    <row r="11" spans="1:14" x14ac:dyDescent="0.25">
      <c r="A11" t="s">
        <v>81</v>
      </c>
      <c r="B11">
        <v>10</v>
      </c>
      <c r="C11" s="2">
        <v>5000</v>
      </c>
      <c r="D11">
        <v>60</v>
      </c>
      <c r="E11">
        <v>-0.75</v>
      </c>
      <c r="F11">
        <v>-44.83</v>
      </c>
      <c r="G11">
        <v>98.37</v>
      </c>
      <c r="H11">
        <v>16.2</v>
      </c>
      <c r="I11">
        <v>73.599999999999994</v>
      </c>
      <c r="J11">
        <v>10.199999999999999</v>
      </c>
      <c r="K11">
        <v>100</v>
      </c>
      <c r="L11">
        <v>36.380000000000003</v>
      </c>
      <c r="M11">
        <v>-2.0500000000000001E-2</v>
      </c>
      <c r="N11">
        <v>2.7040999999999999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E8" sqref="E8"/>
    </sheetView>
  </sheetViews>
  <sheetFormatPr defaultRowHeight="15" x14ac:dyDescent="0.25"/>
  <cols>
    <col min="1" max="11" width="14" customWidth="1"/>
    <col min="12" max="12" width="15" customWidth="1"/>
    <col min="13" max="14" width="1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5</v>
      </c>
      <c r="C2">
        <v>5000</v>
      </c>
      <c r="D2">
        <v>20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14</v>
      </c>
      <c r="B3">
        <v>5</v>
      </c>
      <c r="C3">
        <v>5000</v>
      </c>
      <c r="D3">
        <v>30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32</v>
      </c>
    </row>
    <row r="4" spans="1:14" x14ac:dyDescent="0.25">
      <c r="A4" t="s">
        <v>14</v>
      </c>
      <c r="B4">
        <v>5</v>
      </c>
      <c r="C4">
        <v>5000</v>
      </c>
      <c r="D4">
        <v>40</v>
      </c>
      <c r="E4" t="s">
        <v>33</v>
      </c>
      <c r="F4" t="s">
        <v>34</v>
      </c>
      <c r="G4" t="s">
        <v>35</v>
      </c>
      <c r="H4" t="s">
        <v>18</v>
      </c>
      <c r="I4" t="s">
        <v>19</v>
      </c>
      <c r="J4" t="s">
        <v>20</v>
      </c>
      <c r="K4" t="s">
        <v>36</v>
      </c>
      <c r="L4" t="s">
        <v>22</v>
      </c>
      <c r="M4" t="s">
        <v>37</v>
      </c>
      <c r="N4" t="s">
        <v>38</v>
      </c>
    </row>
    <row r="5" spans="1:14" x14ac:dyDescent="0.25">
      <c r="A5" t="s">
        <v>14</v>
      </c>
      <c r="B5">
        <v>5</v>
      </c>
      <c r="C5">
        <v>5000</v>
      </c>
      <c r="D5">
        <v>50</v>
      </c>
      <c r="E5" t="s">
        <v>15</v>
      </c>
      <c r="F5" t="s">
        <v>39</v>
      </c>
      <c r="G5" t="s">
        <v>40</v>
      </c>
      <c r="H5" t="s">
        <v>18</v>
      </c>
      <c r="I5" t="s">
        <v>28</v>
      </c>
      <c r="J5" t="s">
        <v>20</v>
      </c>
      <c r="K5" t="s">
        <v>41</v>
      </c>
      <c r="L5" t="s">
        <v>42</v>
      </c>
      <c r="M5" t="s">
        <v>43</v>
      </c>
      <c r="N5" t="s">
        <v>44</v>
      </c>
    </row>
    <row r="6" spans="1:14" x14ac:dyDescent="0.25">
      <c r="A6" t="s">
        <v>14</v>
      </c>
      <c r="B6">
        <v>5</v>
      </c>
      <c r="C6">
        <v>5000</v>
      </c>
      <c r="D6">
        <v>60</v>
      </c>
      <c r="E6" t="s">
        <v>33</v>
      </c>
      <c r="F6" t="s">
        <v>45</v>
      </c>
      <c r="G6" t="s">
        <v>46</v>
      </c>
      <c r="H6" t="s">
        <v>18</v>
      </c>
      <c r="I6" t="s">
        <v>28</v>
      </c>
      <c r="J6" t="s">
        <v>20</v>
      </c>
      <c r="K6" t="s">
        <v>21</v>
      </c>
      <c r="L6" t="s">
        <v>30</v>
      </c>
      <c r="M6" t="s">
        <v>47</v>
      </c>
      <c r="N6" t="s">
        <v>48</v>
      </c>
    </row>
    <row r="7" spans="1:14" x14ac:dyDescent="0.25">
      <c r="A7" t="s">
        <v>14</v>
      </c>
      <c r="B7">
        <v>10</v>
      </c>
      <c r="C7">
        <v>5000</v>
      </c>
      <c r="D7">
        <v>20</v>
      </c>
      <c r="E7" t="s">
        <v>49</v>
      </c>
      <c r="F7" t="s">
        <v>50</v>
      </c>
      <c r="G7" t="s">
        <v>51</v>
      </c>
      <c r="H7" t="s">
        <v>18</v>
      </c>
      <c r="I7" t="s">
        <v>28</v>
      </c>
      <c r="J7" t="s">
        <v>20</v>
      </c>
      <c r="K7" t="s">
        <v>52</v>
      </c>
      <c r="L7" t="s">
        <v>53</v>
      </c>
      <c r="M7" t="s">
        <v>54</v>
      </c>
      <c r="N7" t="s">
        <v>55</v>
      </c>
    </row>
    <row r="8" spans="1:14" x14ac:dyDescent="0.25">
      <c r="A8" t="s">
        <v>14</v>
      </c>
      <c r="B8">
        <v>10</v>
      </c>
      <c r="C8">
        <v>5000</v>
      </c>
      <c r="D8">
        <v>30</v>
      </c>
      <c r="E8" t="s">
        <v>56</v>
      </c>
      <c r="F8" t="s">
        <v>57</v>
      </c>
      <c r="G8" t="s">
        <v>58</v>
      </c>
      <c r="H8" t="s">
        <v>18</v>
      </c>
      <c r="I8" t="s">
        <v>19</v>
      </c>
      <c r="J8" t="s">
        <v>20</v>
      </c>
      <c r="K8" t="s">
        <v>59</v>
      </c>
      <c r="L8" t="s">
        <v>60</v>
      </c>
      <c r="M8" t="s">
        <v>61</v>
      </c>
      <c r="N8" t="s">
        <v>62</v>
      </c>
    </row>
    <row r="9" spans="1:14" x14ac:dyDescent="0.25">
      <c r="A9" t="s">
        <v>14</v>
      </c>
      <c r="B9">
        <v>10</v>
      </c>
      <c r="C9">
        <v>5000</v>
      </c>
      <c r="D9">
        <v>40</v>
      </c>
      <c r="E9" t="s">
        <v>63</v>
      </c>
      <c r="F9" t="s">
        <v>64</v>
      </c>
      <c r="G9" t="s">
        <v>65</v>
      </c>
      <c r="H9" t="s">
        <v>18</v>
      </c>
      <c r="I9" t="s">
        <v>28</v>
      </c>
      <c r="J9" t="s">
        <v>20</v>
      </c>
      <c r="K9" t="s">
        <v>66</v>
      </c>
      <c r="L9" t="s">
        <v>53</v>
      </c>
      <c r="M9" t="s">
        <v>67</v>
      </c>
      <c r="N9" t="s">
        <v>68</v>
      </c>
    </row>
    <row r="10" spans="1:14" x14ac:dyDescent="0.25">
      <c r="A10" t="s">
        <v>14</v>
      </c>
      <c r="B10">
        <v>10</v>
      </c>
      <c r="C10">
        <v>5000</v>
      </c>
      <c r="D10">
        <v>50</v>
      </c>
      <c r="E10" t="s">
        <v>69</v>
      </c>
      <c r="F10" t="s">
        <v>70</v>
      </c>
      <c r="G10" t="s">
        <v>71</v>
      </c>
      <c r="H10" t="s">
        <v>18</v>
      </c>
      <c r="I10" t="s">
        <v>28</v>
      </c>
      <c r="J10" t="s">
        <v>20</v>
      </c>
      <c r="K10" t="s">
        <v>72</v>
      </c>
      <c r="L10" t="s">
        <v>73</v>
      </c>
      <c r="M10" t="s">
        <v>37</v>
      </c>
      <c r="N10" t="s">
        <v>74</v>
      </c>
    </row>
    <row r="11" spans="1:14" x14ac:dyDescent="0.25">
      <c r="A11" t="s">
        <v>14</v>
      </c>
      <c r="B11">
        <v>10</v>
      </c>
      <c r="C11">
        <v>5000</v>
      </c>
      <c r="D11">
        <v>60</v>
      </c>
      <c r="E11" t="s">
        <v>75</v>
      </c>
      <c r="F11" t="s">
        <v>76</v>
      </c>
      <c r="G11" t="s">
        <v>77</v>
      </c>
      <c r="H11" t="s">
        <v>18</v>
      </c>
      <c r="I11" t="s">
        <v>28</v>
      </c>
      <c r="J11" t="s">
        <v>20</v>
      </c>
      <c r="K11" t="s">
        <v>78</v>
      </c>
      <c r="L11" t="s">
        <v>53</v>
      </c>
      <c r="M11" t="s">
        <v>79</v>
      </c>
      <c r="N11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EA6-9319-4434-84D1-4795393FC3D9}">
  <dimension ref="A1:N11"/>
  <sheetViews>
    <sheetView workbookViewId="0">
      <selection activeCell="R21" sqref="R2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82</v>
      </c>
      <c r="B2">
        <v>5</v>
      </c>
      <c r="C2" s="2">
        <v>5000</v>
      </c>
      <c r="D2">
        <v>20</v>
      </c>
      <c r="E2">
        <v>4.7699999999999996</v>
      </c>
      <c r="F2">
        <v>95.45</v>
      </c>
      <c r="G2">
        <v>60.19</v>
      </c>
      <c r="H2">
        <v>17.8</v>
      </c>
      <c r="I2">
        <v>71.099999999999994</v>
      </c>
      <c r="J2">
        <v>11.1</v>
      </c>
      <c r="K2">
        <v>0</v>
      </c>
      <c r="L2">
        <v>20.27</v>
      </c>
      <c r="M2">
        <v>0.2354</v>
      </c>
      <c r="N2">
        <v>2.9691000000000001</v>
      </c>
    </row>
    <row r="3" spans="1:14" x14ac:dyDescent="0.25">
      <c r="A3" t="s">
        <v>82</v>
      </c>
      <c r="B3">
        <v>5</v>
      </c>
      <c r="C3" s="2">
        <v>5000</v>
      </c>
      <c r="D3">
        <v>30</v>
      </c>
      <c r="E3">
        <v>4.8099999999999996</v>
      </c>
      <c r="F3">
        <v>144.28</v>
      </c>
      <c r="G3">
        <v>59.57</v>
      </c>
      <c r="H3">
        <v>17.899999999999999</v>
      </c>
      <c r="I3">
        <v>71.099999999999994</v>
      </c>
      <c r="J3">
        <v>11.1</v>
      </c>
      <c r="K3">
        <v>0</v>
      </c>
      <c r="L3">
        <v>20.28</v>
      </c>
      <c r="M3">
        <v>0.23719999999999999</v>
      </c>
      <c r="N3">
        <v>2.9377</v>
      </c>
    </row>
    <row r="4" spans="1:14" x14ac:dyDescent="0.25">
      <c r="A4" t="s">
        <v>82</v>
      </c>
      <c r="B4">
        <v>5</v>
      </c>
      <c r="C4" s="2">
        <v>5000</v>
      </c>
      <c r="D4">
        <v>40</v>
      </c>
      <c r="E4">
        <v>4.7699999999999996</v>
      </c>
      <c r="F4">
        <v>190.9</v>
      </c>
      <c r="G4">
        <v>54.54</v>
      </c>
      <c r="H4">
        <v>17.899999999999999</v>
      </c>
      <c r="I4">
        <v>71.099999999999994</v>
      </c>
      <c r="J4">
        <v>11.1</v>
      </c>
      <c r="K4">
        <v>0</v>
      </c>
      <c r="L4">
        <v>20.27</v>
      </c>
      <c r="M4">
        <v>0.2354</v>
      </c>
      <c r="N4">
        <v>2.6903999999999999</v>
      </c>
    </row>
    <row r="5" spans="1:14" x14ac:dyDescent="0.25">
      <c r="A5" t="s">
        <v>82</v>
      </c>
      <c r="B5">
        <v>5</v>
      </c>
      <c r="C5" s="2">
        <v>5000</v>
      </c>
      <c r="D5">
        <v>50</v>
      </c>
      <c r="E5">
        <v>4.78</v>
      </c>
      <c r="F5">
        <v>238.9</v>
      </c>
      <c r="G5">
        <v>57.4</v>
      </c>
      <c r="H5">
        <v>17.899999999999999</v>
      </c>
      <c r="I5">
        <v>71.099999999999994</v>
      </c>
      <c r="J5">
        <v>11.1</v>
      </c>
      <c r="K5">
        <v>0</v>
      </c>
      <c r="L5">
        <v>20.27</v>
      </c>
      <c r="M5">
        <v>0.23569999999999999</v>
      </c>
      <c r="N5">
        <v>2.8315999999999999</v>
      </c>
    </row>
    <row r="6" spans="1:14" x14ac:dyDescent="0.25">
      <c r="A6" t="s">
        <v>82</v>
      </c>
      <c r="B6">
        <v>5</v>
      </c>
      <c r="C6" s="2">
        <v>5000</v>
      </c>
      <c r="D6">
        <v>60</v>
      </c>
      <c r="E6">
        <v>4.8099999999999996</v>
      </c>
      <c r="F6">
        <v>288.70999999999998</v>
      </c>
      <c r="G6">
        <v>62.49</v>
      </c>
      <c r="H6">
        <v>17.899999999999999</v>
      </c>
      <c r="I6">
        <v>71.099999999999994</v>
      </c>
      <c r="J6">
        <v>11.1</v>
      </c>
      <c r="K6">
        <v>0</v>
      </c>
      <c r="L6">
        <v>20.28</v>
      </c>
      <c r="M6">
        <v>0.23730000000000001</v>
      </c>
      <c r="N6">
        <v>3.0819999999999999</v>
      </c>
    </row>
    <row r="7" spans="1:14" x14ac:dyDescent="0.25">
      <c r="A7" t="s">
        <v>82</v>
      </c>
      <c r="B7">
        <v>10</v>
      </c>
      <c r="C7" s="2">
        <v>5000</v>
      </c>
      <c r="D7">
        <v>20</v>
      </c>
      <c r="E7">
        <v>9.5399999999999991</v>
      </c>
      <c r="F7">
        <v>190.7</v>
      </c>
      <c r="G7">
        <v>112.09</v>
      </c>
      <c r="H7">
        <v>17.899999999999999</v>
      </c>
      <c r="I7">
        <v>71.099999999999994</v>
      </c>
      <c r="J7">
        <v>11.1</v>
      </c>
      <c r="K7">
        <v>0.05</v>
      </c>
      <c r="L7">
        <v>40.549999999999997</v>
      </c>
      <c r="M7">
        <v>0.2351</v>
      </c>
      <c r="N7">
        <v>2.7641</v>
      </c>
    </row>
    <row r="8" spans="1:14" x14ac:dyDescent="0.25">
      <c r="A8" t="s">
        <v>82</v>
      </c>
      <c r="B8">
        <v>10</v>
      </c>
      <c r="C8" s="2">
        <v>5000</v>
      </c>
      <c r="D8">
        <v>30</v>
      </c>
      <c r="E8">
        <v>9.67</v>
      </c>
      <c r="F8">
        <v>290.18</v>
      </c>
      <c r="G8">
        <v>119.61</v>
      </c>
      <c r="H8">
        <v>17.899999999999999</v>
      </c>
      <c r="I8">
        <v>71.099999999999994</v>
      </c>
      <c r="J8">
        <v>11.1</v>
      </c>
      <c r="K8">
        <v>0.12</v>
      </c>
      <c r="L8">
        <v>40.549999999999997</v>
      </c>
      <c r="M8">
        <v>0.23849999999999999</v>
      </c>
      <c r="N8">
        <v>2.9495</v>
      </c>
    </row>
    <row r="9" spans="1:14" x14ac:dyDescent="0.25">
      <c r="A9" t="s">
        <v>82</v>
      </c>
      <c r="B9">
        <v>10</v>
      </c>
      <c r="C9" s="2">
        <v>5000</v>
      </c>
      <c r="D9">
        <v>40</v>
      </c>
      <c r="E9">
        <v>9.6300000000000008</v>
      </c>
      <c r="F9">
        <v>385.34</v>
      </c>
      <c r="G9">
        <v>121.54</v>
      </c>
      <c r="H9">
        <v>17.899999999999999</v>
      </c>
      <c r="I9">
        <v>71</v>
      </c>
      <c r="J9">
        <v>11.1</v>
      </c>
      <c r="K9">
        <v>0.15</v>
      </c>
      <c r="L9">
        <v>40.56</v>
      </c>
      <c r="M9">
        <v>0.23749999999999999</v>
      </c>
      <c r="N9">
        <v>2.9967000000000001</v>
      </c>
    </row>
    <row r="10" spans="1:14" x14ac:dyDescent="0.25">
      <c r="A10" t="s">
        <v>82</v>
      </c>
      <c r="B10">
        <v>10</v>
      </c>
      <c r="C10" s="2">
        <v>5000</v>
      </c>
      <c r="D10">
        <v>50</v>
      </c>
      <c r="E10">
        <v>9.65</v>
      </c>
      <c r="F10">
        <v>482.54</v>
      </c>
      <c r="G10">
        <v>124.53</v>
      </c>
      <c r="H10">
        <v>17.8</v>
      </c>
      <c r="I10">
        <v>71.099999999999994</v>
      </c>
      <c r="J10">
        <v>11.1</v>
      </c>
      <c r="K10">
        <v>0.2</v>
      </c>
      <c r="L10">
        <v>40.54</v>
      </c>
      <c r="M10">
        <v>0.23799999999999999</v>
      </c>
      <c r="N10">
        <v>3.0716000000000001</v>
      </c>
    </row>
    <row r="11" spans="1:14" x14ac:dyDescent="0.25">
      <c r="A11" t="s">
        <v>82</v>
      </c>
      <c r="B11">
        <v>10</v>
      </c>
      <c r="C11" s="2">
        <v>5000</v>
      </c>
      <c r="D11">
        <v>60</v>
      </c>
      <c r="E11">
        <v>9.56</v>
      </c>
      <c r="F11">
        <v>573.54</v>
      </c>
      <c r="G11">
        <v>114.43</v>
      </c>
      <c r="H11">
        <v>17.899999999999999</v>
      </c>
      <c r="I11">
        <v>71.099999999999994</v>
      </c>
      <c r="J11">
        <v>11.1</v>
      </c>
      <c r="K11">
        <v>7.0000000000000007E-2</v>
      </c>
      <c r="L11">
        <v>40.54</v>
      </c>
      <c r="M11">
        <v>0.23580000000000001</v>
      </c>
      <c r="N11">
        <v>2.8226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3556-9148-435D-ADB6-12681BB90B0D}">
  <dimension ref="A1:N23"/>
  <sheetViews>
    <sheetView workbookViewId="0">
      <selection activeCell="H18" sqref="H18"/>
    </sheetView>
  </sheetViews>
  <sheetFormatPr defaultRowHeight="15" x14ac:dyDescent="0.25"/>
  <cols>
    <col min="1" max="1" width="17.7109375" customWidth="1"/>
    <col min="2" max="2" width="13.85546875" customWidth="1"/>
    <col min="3" max="3" width="15.28515625" customWidth="1"/>
    <col min="11" max="11" width="14.85546875" customWidth="1"/>
  </cols>
  <sheetData>
    <row r="1" spans="1:14" x14ac:dyDescent="0.25">
      <c r="A1" t="s">
        <v>84</v>
      </c>
      <c r="B1" s="3">
        <v>0.7</v>
      </c>
      <c r="D1" t="s">
        <v>5</v>
      </c>
      <c r="E1" s="6">
        <f>F23</f>
        <v>23.459999999999997</v>
      </c>
    </row>
    <row r="2" spans="1:14" x14ac:dyDescent="0.25">
      <c r="A2" t="s">
        <v>83</v>
      </c>
      <c r="B2" s="3">
        <v>0</v>
      </c>
      <c r="D2" t="s">
        <v>10</v>
      </c>
      <c r="E2" s="5">
        <f>K23</f>
        <v>1.3059205577205526E-2</v>
      </c>
    </row>
    <row r="3" spans="1:14" x14ac:dyDescent="0.25">
      <c r="A3" t="s">
        <v>85</v>
      </c>
      <c r="B3" s="3">
        <f>1-(B2+B1)</f>
        <v>0.30000000000000004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A6" t="str" cm="1">
        <f t="array" ref="A6:N6">Basic!A2:N2</f>
        <v>basic</v>
      </c>
      <c r="B6" s="4">
        <v>5</v>
      </c>
      <c r="C6" s="4">
        <v>5000</v>
      </c>
      <c r="D6" s="4">
        <v>20</v>
      </c>
      <c r="E6" s="4">
        <v>-0.36</v>
      </c>
      <c r="F6" s="4">
        <v>-7.13</v>
      </c>
      <c r="G6" s="4">
        <v>47.98</v>
      </c>
      <c r="H6" s="4">
        <v>16.2</v>
      </c>
      <c r="I6" s="4">
        <v>73.599999999999994</v>
      </c>
      <c r="J6" s="4">
        <v>10.199999999999999</v>
      </c>
      <c r="K6" s="4">
        <v>100</v>
      </c>
      <c r="L6" s="4">
        <v>18.170000000000002</v>
      </c>
      <c r="M6" s="4">
        <v>-1.9599999999999999E-2</v>
      </c>
      <c r="N6" s="4">
        <v>2.6398999999999999</v>
      </c>
    </row>
    <row r="7" spans="1:14" x14ac:dyDescent="0.25">
      <c r="A7" t="str" cm="1">
        <f t="array" ref="A7:N7">'AP3'!A2:N2</f>
        <v>ap3</v>
      </c>
      <c r="B7" s="4">
        <v>5</v>
      </c>
      <c r="C7" s="4">
        <v>5000</v>
      </c>
      <c r="D7" s="4">
        <v>20</v>
      </c>
      <c r="E7" s="4" t="str">
        <v>1.83</v>
      </c>
      <c r="F7" s="4" t="str">
        <v>36.60</v>
      </c>
      <c r="G7" s="4" t="str">
        <v>59.06</v>
      </c>
      <c r="H7" s="4" t="str">
        <v>10.9</v>
      </c>
      <c r="I7" s="4" t="str">
        <v>82.9</v>
      </c>
      <c r="J7" s="4" t="str">
        <v>6.1</v>
      </c>
      <c r="K7" s="4" t="str">
        <v>0.53</v>
      </c>
      <c r="L7" s="4" t="str">
        <v>14.50</v>
      </c>
      <c r="M7" s="4" t="str">
        <v>0.1262</v>
      </c>
      <c r="N7" s="4" t="str">
        <v>4.0727</v>
      </c>
    </row>
    <row r="8" spans="1:14" x14ac:dyDescent="0.25">
      <c r="A8" t="str" cm="1">
        <f t="array" ref="A8:N8">'AP5'!A2:N2</f>
        <v>ap5</v>
      </c>
      <c r="B8" s="4">
        <v>5</v>
      </c>
      <c r="C8" s="4">
        <v>5000</v>
      </c>
      <c r="D8" s="4">
        <v>20</v>
      </c>
      <c r="E8" s="4">
        <v>4.7699999999999996</v>
      </c>
      <c r="F8" s="4">
        <v>95.45</v>
      </c>
      <c r="G8" s="4">
        <v>60.19</v>
      </c>
      <c r="H8" s="4">
        <v>17.8</v>
      </c>
      <c r="I8" s="4">
        <v>71.099999999999994</v>
      </c>
      <c r="J8" s="4">
        <v>11.1</v>
      </c>
      <c r="K8" s="4">
        <v>0</v>
      </c>
      <c r="L8" s="4">
        <v>20.27</v>
      </c>
      <c r="M8" s="4">
        <v>0.2354</v>
      </c>
      <c r="N8" s="4">
        <v>2.9691000000000001</v>
      </c>
    </row>
    <row r="10" spans="1:14" x14ac:dyDescent="0.25">
      <c r="B10" t="s">
        <v>12</v>
      </c>
      <c r="C10" t="s">
        <v>13</v>
      </c>
    </row>
    <row r="11" spans="1:14" x14ac:dyDescent="0.25">
      <c r="A11" t="s">
        <v>81</v>
      </c>
      <c r="B11" s="4">
        <f>E6</f>
        <v>-0.36</v>
      </c>
      <c r="C11" s="4">
        <f>G6</f>
        <v>47.98</v>
      </c>
    </row>
    <row r="12" spans="1:14" x14ac:dyDescent="0.25">
      <c r="A12" t="s">
        <v>14</v>
      </c>
      <c r="B12" s="4" t="str">
        <f t="shared" ref="B12:B13" si="0">E7</f>
        <v>1.83</v>
      </c>
      <c r="C12" s="4" t="str">
        <f t="shared" ref="C12:C13" si="1">G7</f>
        <v>59.06</v>
      </c>
    </row>
    <row r="13" spans="1:14" x14ac:dyDescent="0.25">
      <c r="A13" t="s">
        <v>82</v>
      </c>
      <c r="B13" s="4">
        <f t="shared" si="0"/>
        <v>4.7699999999999996</v>
      </c>
      <c r="C13" s="4">
        <f t="shared" si="1"/>
        <v>60.19</v>
      </c>
    </row>
    <row r="15" spans="1:14" x14ac:dyDescent="0.25">
      <c r="A15" t="s">
        <v>86</v>
      </c>
      <c r="B15">
        <f>B11*B3+B2*B13+B1*B12</f>
        <v>1.1729999999999998</v>
      </c>
    </row>
    <row r="16" spans="1:14" x14ac:dyDescent="0.25">
      <c r="A16" t="s">
        <v>87</v>
      </c>
      <c r="B16">
        <f>(B1*((B11)^2+(C11)^2))+(B2*((B12)^2+(C12)^2))+(B3*((B13)^2+(C13)^2)) - (B15)^2</f>
        <v>2703.8477710000002</v>
      </c>
    </row>
    <row r="17" spans="1:14" x14ac:dyDescent="0.25">
      <c r="A17" t="s">
        <v>88</v>
      </c>
      <c r="B17">
        <f>(B3*L6)+(B2*L8)+(B1*L7)</f>
        <v>15.600999999999999</v>
      </c>
    </row>
    <row r="18" spans="1:14" x14ac:dyDescent="0.25">
      <c r="A18" t="s">
        <v>90</v>
      </c>
      <c r="B18">
        <f>SQRT(B16)/B17</f>
        <v>3.3330258469978529</v>
      </c>
    </row>
    <row r="19" spans="1:14" x14ac:dyDescent="0.25">
      <c r="A19" t="s">
        <v>89</v>
      </c>
      <c r="B19">
        <f>B15/B17</f>
        <v>7.5187487981539639E-2</v>
      </c>
    </row>
    <row r="20" spans="1:14" x14ac:dyDescent="0.25">
      <c r="A20" t="s">
        <v>10</v>
      </c>
      <c r="B20" s="3">
        <f>EXP((-2*(B19)*(C6/B17))/(B18)^2)</f>
        <v>1.3059205577205526E-2</v>
      </c>
    </row>
    <row r="22" spans="1:14" x14ac:dyDescent="0.25">
      <c r="A22" t="s">
        <v>0</v>
      </c>
      <c r="B22" t="s">
        <v>1</v>
      </c>
      <c r="C22" t="s">
        <v>2</v>
      </c>
      <c r="D22" t="s">
        <v>92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93</v>
      </c>
      <c r="M22" t="s">
        <v>12</v>
      </c>
      <c r="N22" t="s">
        <v>13</v>
      </c>
    </row>
    <row r="23" spans="1:14" x14ac:dyDescent="0.25">
      <c r="A23" t="s">
        <v>91</v>
      </c>
      <c r="B23">
        <f>B6</f>
        <v>5</v>
      </c>
      <c r="C23">
        <f>C6</f>
        <v>5000</v>
      </c>
      <c r="D23">
        <f>D6</f>
        <v>20</v>
      </c>
      <c r="E23">
        <f>B15</f>
        <v>1.1729999999999998</v>
      </c>
      <c r="F23">
        <f>E23*D23</f>
        <v>23.459999999999997</v>
      </c>
      <c r="G23">
        <f>SQRT(B16)</f>
        <v>51.998536239013497</v>
      </c>
      <c r="H23">
        <f>$B$1*H7+$B$2*H8+$B$3*H6</f>
        <v>12.49</v>
      </c>
      <c r="I23">
        <f>$B$1*I7+$B$2*I8+$B$3*I6</f>
        <v>80.11</v>
      </c>
      <c r="J23">
        <f>$B$1*J7+$B$2*J8+$B$3*J6</f>
        <v>7.33</v>
      </c>
      <c r="K23" s="5">
        <f>B20</f>
        <v>1.3059205577205526E-2</v>
      </c>
      <c r="L23">
        <f>B17</f>
        <v>15.600999999999999</v>
      </c>
      <c r="M23">
        <f>B19</f>
        <v>7.5187487981539639E-2</v>
      </c>
      <c r="N23">
        <f>B18</f>
        <v>3.3330258469978529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AP3</vt:lpstr>
      <vt:lpstr>AP5</vt:lpstr>
      <vt:lpstr>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Albanese, Nolan J.</cp:lastModifiedBy>
  <dcterms:created xsi:type="dcterms:W3CDTF">2025-08-12T17:45:02Z</dcterms:created>
  <dcterms:modified xsi:type="dcterms:W3CDTF">2025-08-12T21:11:18Z</dcterms:modified>
</cp:coreProperties>
</file>