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sm\Downloads\"/>
    </mc:Choice>
  </mc:AlternateContent>
  <xr:revisionPtr revIDLastSave="0" documentId="13_ncr:1_{69BBC7B8-29AF-41EA-8FFF-226E62B3D69A}" xr6:coauthVersionLast="47" xr6:coauthVersionMax="47" xr10:uidLastSave="{00000000-0000-0000-0000-000000000000}"/>
  <bookViews>
    <workbookView xWindow="-120" yWindow="-120" windowWidth="29040" windowHeight="15840" xr2:uid="{12782933-1C38-40E1-B05F-5610B9A6513D}"/>
  </bookViews>
  <sheets>
    <sheet name="ASSUMPTIONS" sheetId="10" r:id="rId1"/>
    <sheet name="HGH_LVL_SUMMARY" sheetId="9" r:id="rId2"/>
    <sheet name="DETAILED_SUMMARY" sheetId="8" r:id="rId3"/>
    <sheet name="WAREHOUSE (C)" sheetId="7" r:id="rId4"/>
    <sheet name="WAREHOUSE (B)" sheetId="6" r:id="rId5"/>
    <sheet name="WAREHOUSE (A)" sheetId="5" r:id="rId6"/>
    <sheet name="Support --&gt;" sheetId="4" r:id="rId7"/>
    <sheet name="DEMAND_PLAN" sheetId="3" r:id="rId8"/>
    <sheet name="INVENTORY_DATA" sheetId="1" r:id="rId9"/>
    <sheet name="KEY" sheetId="2" r:id="rId10"/>
  </sheets>
  <definedNames>
    <definedName name="_xlnm._FilterDatabase" localSheetId="8" hidden="1">INVENTORY_DATA!$B$2:$E$102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3" i="3"/>
  <c r="E3" i="9" l="1"/>
  <c r="E4" i="9"/>
  <c r="E5" i="9"/>
  <c r="C4" i="9"/>
  <c r="C5" i="9"/>
  <c r="C3" i="9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3" i="8"/>
  <c r="F10" i="8"/>
  <c r="F80" i="8"/>
  <c r="F81" i="8"/>
  <c r="F12" i="8"/>
  <c r="F19" i="8"/>
  <c r="F37" i="8"/>
  <c r="D53" i="8"/>
  <c r="F53" i="8" s="1"/>
  <c r="D96" i="8"/>
  <c r="F96" i="8" s="1"/>
  <c r="D86" i="8"/>
  <c r="F86" i="8" s="1"/>
  <c r="D95" i="8"/>
  <c r="F95" i="8" s="1"/>
  <c r="D56" i="8"/>
  <c r="F56" i="8" s="1"/>
  <c r="D46" i="8"/>
  <c r="F46" i="8" s="1"/>
  <c r="D9" i="8"/>
  <c r="F9" i="8" s="1"/>
  <c r="D51" i="8"/>
  <c r="F51" i="8" s="1"/>
  <c r="D48" i="8"/>
  <c r="F48" i="8" s="1"/>
  <c r="D8" i="8"/>
  <c r="F8" i="8" s="1"/>
  <c r="D90" i="8"/>
  <c r="F90" i="8" s="1"/>
  <c r="D58" i="8"/>
  <c r="F58" i="8" s="1"/>
  <c r="D98" i="8"/>
  <c r="F98" i="8" s="1"/>
  <c r="D64" i="8"/>
  <c r="F64" i="8" s="1"/>
  <c r="D69" i="8"/>
  <c r="F69" i="8" s="1"/>
  <c r="D32" i="8"/>
  <c r="F32" i="8" s="1"/>
  <c r="D49" i="8"/>
  <c r="F49" i="8" s="1"/>
  <c r="D75" i="8"/>
  <c r="F75" i="8" s="1"/>
  <c r="D82" i="8"/>
  <c r="F82" i="8" s="1"/>
  <c r="D99" i="8"/>
  <c r="F99" i="8" s="1"/>
  <c r="D72" i="8"/>
  <c r="F72" i="8" s="1"/>
  <c r="D47" i="8"/>
  <c r="F47" i="8" s="1"/>
  <c r="D44" i="8"/>
  <c r="F44" i="8" s="1"/>
  <c r="D42" i="8"/>
  <c r="F42" i="8" s="1"/>
  <c r="D26" i="8"/>
  <c r="F26" i="8" s="1"/>
  <c r="D41" i="8"/>
  <c r="F41" i="8" s="1"/>
  <c r="D7" i="8"/>
  <c r="F7" i="8" s="1"/>
  <c r="D66" i="8"/>
  <c r="F66" i="8" s="1"/>
  <c r="D17" i="8"/>
  <c r="F17" i="8" s="1"/>
  <c r="D100" i="8"/>
  <c r="F100" i="8" s="1"/>
  <c r="D18" i="8"/>
  <c r="F18" i="8" s="1"/>
  <c r="D52" i="8"/>
  <c r="F52" i="8" s="1"/>
  <c r="D29" i="8"/>
  <c r="F29" i="8" s="1"/>
  <c r="D102" i="8"/>
  <c r="F102" i="8" s="1"/>
  <c r="D87" i="8"/>
  <c r="F87" i="8" s="1"/>
  <c r="D77" i="8"/>
  <c r="F77" i="8" s="1"/>
  <c r="D88" i="8"/>
  <c r="F88" i="8" s="1"/>
  <c r="D24" i="8"/>
  <c r="F24" i="8" s="1"/>
  <c r="D78" i="8"/>
  <c r="F78" i="8" s="1"/>
  <c r="D71" i="8"/>
  <c r="F71" i="8" s="1"/>
  <c r="D59" i="8"/>
  <c r="F59" i="8" s="1"/>
  <c r="D20" i="8"/>
  <c r="F20" i="8" s="1"/>
  <c r="D14" i="8"/>
  <c r="F14" i="8" s="1"/>
  <c r="D57" i="8"/>
  <c r="F57" i="8" s="1"/>
  <c r="D6" i="8"/>
  <c r="F6" i="8" s="1"/>
  <c r="D97" i="8"/>
  <c r="F97" i="8" s="1"/>
  <c r="D93" i="8"/>
  <c r="F93" i="8" s="1"/>
  <c r="D21" i="8"/>
  <c r="F21" i="8" s="1"/>
  <c r="D61" i="8"/>
  <c r="F61" i="8" s="1"/>
  <c r="D45" i="8"/>
  <c r="F45" i="8" s="1"/>
  <c r="D67" i="8"/>
  <c r="F67" i="8" s="1"/>
  <c r="D62" i="8"/>
  <c r="F62" i="8" s="1"/>
  <c r="D84" i="8"/>
  <c r="F84" i="8" s="1"/>
  <c r="D16" i="8"/>
  <c r="F16" i="8" s="1"/>
  <c r="D34" i="8"/>
  <c r="F34" i="8" s="1"/>
  <c r="D28" i="8"/>
  <c r="F28" i="8" s="1"/>
  <c r="D55" i="8"/>
  <c r="F55" i="8" s="1"/>
  <c r="D79" i="8"/>
  <c r="F79" i="8" s="1"/>
  <c r="D15" i="8"/>
  <c r="F15" i="8" s="1"/>
  <c r="D70" i="8"/>
  <c r="F70" i="8" s="1"/>
  <c r="D13" i="8"/>
  <c r="F13" i="8" s="1"/>
  <c r="D73" i="8"/>
  <c r="F73" i="8" s="1"/>
  <c r="D85" i="8"/>
  <c r="F85" i="8" s="1"/>
  <c r="D101" i="8"/>
  <c r="F101" i="8" s="1"/>
  <c r="D40" i="8"/>
  <c r="F40" i="8" s="1"/>
  <c r="D91" i="8"/>
  <c r="F91" i="8" s="1"/>
  <c r="D68" i="8"/>
  <c r="F68" i="8" s="1"/>
  <c r="D30" i="8"/>
  <c r="F30" i="8" s="1"/>
  <c r="D89" i="8"/>
  <c r="F89" i="8" s="1"/>
  <c r="D60" i="8"/>
  <c r="F60" i="8" s="1"/>
  <c r="D10" i="8"/>
  <c r="D50" i="8"/>
  <c r="F50" i="8" s="1"/>
  <c r="D3" i="8"/>
  <c r="F3" i="8" s="1"/>
  <c r="D4" i="8"/>
  <c r="F4" i="8" s="1"/>
  <c r="D80" i="8"/>
  <c r="D33" i="8"/>
  <c r="F33" i="8" s="1"/>
  <c r="D65" i="8"/>
  <c r="F65" i="8" s="1"/>
  <c r="D94" i="8"/>
  <c r="F94" i="8" s="1"/>
  <c r="D35" i="8"/>
  <c r="F35" i="8" s="1"/>
  <c r="D25" i="8"/>
  <c r="F25" i="8" s="1"/>
  <c r="D54" i="8"/>
  <c r="F54" i="8" s="1"/>
  <c r="D36" i="8"/>
  <c r="F36" i="8" s="1"/>
  <c r="D81" i="8"/>
  <c r="D43" i="8"/>
  <c r="F43" i="8" s="1"/>
  <c r="D22" i="8"/>
  <c r="F22" i="8" s="1"/>
  <c r="D38" i="8"/>
  <c r="F38" i="8" s="1"/>
  <c r="D12" i="8"/>
  <c r="D39" i="8"/>
  <c r="F39" i="8" s="1"/>
  <c r="D92" i="8"/>
  <c r="F92" i="8" s="1"/>
  <c r="D63" i="8"/>
  <c r="F63" i="8" s="1"/>
  <c r="D19" i="8"/>
  <c r="D31" i="8"/>
  <c r="F31" i="8" s="1"/>
  <c r="D23" i="8"/>
  <c r="F23" i="8" s="1"/>
  <c r="D76" i="8"/>
  <c r="F76" i="8" s="1"/>
  <c r="D11" i="8"/>
  <c r="F11" i="8" s="1"/>
  <c r="D83" i="8"/>
  <c r="F83" i="8" s="1"/>
  <c r="D5" i="8"/>
  <c r="F5" i="8" s="1"/>
  <c r="D27" i="8"/>
  <c r="F27" i="8" s="1"/>
  <c r="D37" i="8"/>
  <c r="D74" i="8"/>
  <c r="F74" i="8" s="1"/>
  <c r="BF37" i="6"/>
  <c r="BF36" i="6"/>
  <c r="BF35" i="6"/>
  <c r="BF34" i="6"/>
  <c r="BF33" i="6"/>
  <c r="BF32" i="6"/>
  <c r="BF31" i="6"/>
  <c r="BF30" i="6"/>
  <c r="BF29" i="6"/>
  <c r="BF28" i="6"/>
  <c r="BF27" i="6"/>
  <c r="BF26" i="6"/>
  <c r="BF25" i="6"/>
  <c r="BF24" i="6"/>
  <c r="BF23" i="6"/>
  <c r="BF22" i="6"/>
  <c r="BF21" i="6"/>
  <c r="BF20" i="6"/>
  <c r="BF19" i="6"/>
  <c r="BF18" i="6"/>
  <c r="BF17" i="6"/>
  <c r="BF16" i="6"/>
  <c r="BF15" i="6"/>
  <c r="BF14" i="6"/>
  <c r="BF13" i="6"/>
  <c r="BF12" i="6"/>
  <c r="BF11" i="6"/>
  <c r="BF10" i="6"/>
  <c r="BF9" i="6"/>
  <c r="BF8" i="6"/>
  <c r="BF7" i="6"/>
  <c r="BF6" i="6"/>
  <c r="BF5" i="6"/>
  <c r="BF4" i="6"/>
  <c r="BF36" i="7"/>
  <c r="BF35" i="7"/>
  <c r="BF34" i="7"/>
  <c r="BF33" i="7"/>
  <c r="BF32" i="7"/>
  <c r="BF31" i="7"/>
  <c r="BF30" i="7"/>
  <c r="BF29" i="7"/>
  <c r="BF28" i="7"/>
  <c r="BF27" i="7"/>
  <c r="BF26" i="7"/>
  <c r="BF25" i="7"/>
  <c r="BF24" i="7"/>
  <c r="BF23" i="7"/>
  <c r="BF22" i="7"/>
  <c r="BF21" i="7"/>
  <c r="BF20" i="7"/>
  <c r="BF19" i="7"/>
  <c r="BF18" i="7"/>
  <c r="BF17" i="7"/>
  <c r="BF16" i="7"/>
  <c r="BF15" i="7"/>
  <c r="BF14" i="7"/>
  <c r="BF13" i="7"/>
  <c r="BF12" i="7"/>
  <c r="BF11" i="7"/>
  <c r="BF10" i="7"/>
  <c r="BF9" i="7"/>
  <c r="BF8" i="7"/>
  <c r="BF7" i="7"/>
  <c r="BF6" i="7"/>
  <c r="BF5" i="7"/>
  <c r="BF4" i="7"/>
  <c r="D37" i="6"/>
  <c r="E37" i="6"/>
  <c r="F37" i="6"/>
  <c r="G37" i="6"/>
  <c r="FF37" i="6" s="1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F4" i="5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3" i="3"/>
  <c r="E5" i="5"/>
  <c r="E6" i="5"/>
  <c r="E7" i="5"/>
  <c r="E8" i="5"/>
  <c r="E9" i="5"/>
  <c r="E10" i="5"/>
  <c r="E11" i="5"/>
  <c r="E12" i="5"/>
  <c r="E13" i="5"/>
  <c r="FF13" i="5" s="1"/>
  <c r="BF13" i="5" s="1"/>
  <c r="E14" i="5"/>
  <c r="E15" i="5"/>
  <c r="E16" i="5"/>
  <c r="E17" i="5"/>
  <c r="FF17" i="5" s="1"/>
  <c r="BF17" i="5" s="1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4" i="5"/>
  <c r="I3" i="3"/>
  <c r="H4" i="3"/>
  <c r="H5" i="3" s="1"/>
  <c r="G4" i="9" l="1"/>
  <c r="DF37" i="6"/>
  <c r="G3" i="9"/>
  <c r="G5" i="9"/>
  <c r="C6" i="9"/>
  <c r="E6" i="9"/>
  <c r="FF33" i="5"/>
  <c r="BF33" i="5" s="1"/>
  <c r="DF33" i="5" s="1"/>
  <c r="FG33" i="5" s="1"/>
  <c r="BG33" i="5" s="1"/>
  <c r="FF29" i="5"/>
  <c r="BF29" i="5" s="1"/>
  <c r="DF29" i="5" s="1"/>
  <c r="FG29" i="5" s="1"/>
  <c r="BG29" i="5" s="1"/>
  <c r="FF15" i="6"/>
  <c r="FF17" i="6"/>
  <c r="DF17" i="6" s="1"/>
  <c r="FG17" i="6" s="1"/>
  <c r="FG37" i="6"/>
  <c r="FF36" i="6"/>
  <c r="DF36" i="6" s="1"/>
  <c r="FG36" i="6" s="1"/>
  <c r="FF7" i="6"/>
  <c r="FF23" i="6"/>
  <c r="FF10" i="7"/>
  <c r="DF10" i="7" s="1"/>
  <c r="FG10" i="7" s="1"/>
  <c r="FF24" i="7"/>
  <c r="FF28" i="7"/>
  <c r="FF32" i="7"/>
  <c r="DF32" i="7" s="1"/>
  <c r="FF36" i="7"/>
  <c r="DF36" i="7" s="1"/>
  <c r="FF16" i="7"/>
  <c r="DF16" i="7" s="1"/>
  <c r="FG16" i="7" s="1"/>
  <c r="FF18" i="7"/>
  <c r="FF13" i="7"/>
  <c r="DF13" i="7" s="1"/>
  <c r="FF14" i="7"/>
  <c r="FF35" i="5"/>
  <c r="BF35" i="5" s="1"/>
  <c r="DF35" i="5" s="1"/>
  <c r="FG35" i="5" s="1"/>
  <c r="BG35" i="5" s="1"/>
  <c r="FF27" i="5"/>
  <c r="BF27" i="5" s="1"/>
  <c r="DF27" i="5" s="1"/>
  <c r="FG27" i="5" s="1"/>
  <c r="BG27" i="5" s="1"/>
  <c r="FF19" i="5"/>
  <c r="BF19" i="5" s="1"/>
  <c r="FF11" i="5"/>
  <c r="BF11" i="5" s="1"/>
  <c r="DF11" i="5" s="1"/>
  <c r="FG11" i="5" s="1"/>
  <c r="BG11" i="5" s="1"/>
  <c r="FF7" i="5"/>
  <c r="BF7" i="5" s="1"/>
  <c r="DF7" i="5" s="1"/>
  <c r="FG7" i="5" s="1"/>
  <c r="BG7" i="5" s="1"/>
  <c r="FF17" i="7"/>
  <c r="DF17" i="7" s="1"/>
  <c r="FF16" i="6"/>
  <c r="DF16" i="6" s="1"/>
  <c r="FF19" i="6"/>
  <c r="DF19" i="6" s="1"/>
  <c r="FF31" i="5"/>
  <c r="BF31" i="5" s="1"/>
  <c r="DF31" i="5" s="1"/>
  <c r="FG31" i="5" s="1"/>
  <c r="BG31" i="5" s="1"/>
  <c r="FF23" i="5"/>
  <c r="BF23" i="5" s="1"/>
  <c r="DF23" i="5" s="1"/>
  <c r="FG23" i="5" s="1"/>
  <c r="BG23" i="5" s="1"/>
  <c r="FF15" i="5"/>
  <c r="BF15" i="5" s="1"/>
  <c r="DF15" i="5" s="1"/>
  <c r="FG15" i="5" s="1"/>
  <c r="BG15" i="5" s="1"/>
  <c r="FF18" i="5"/>
  <c r="BF18" i="5" s="1"/>
  <c r="DF18" i="5" s="1"/>
  <c r="FG18" i="5" s="1"/>
  <c r="BG18" i="5" s="1"/>
  <c r="FF14" i="5"/>
  <c r="BF14" i="5" s="1"/>
  <c r="DF14" i="5" s="1"/>
  <c r="FF10" i="5"/>
  <c r="BF10" i="5" s="1"/>
  <c r="DF10" i="5" s="1"/>
  <c r="FG10" i="5" s="1"/>
  <c r="BG10" i="5" s="1"/>
  <c r="DG10" i="5" s="1"/>
  <c r="FF6" i="5"/>
  <c r="BF6" i="5" s="1"/>
  <c r="DF6" i="5" s="1"/>
  <c r="FG6" i="5" s="1"/>
  <c r="BG6" i="5" s="1"/>
  <c r="FF21" i="7"/>
  <c r="DF21" i="7" s="1"/>
  <c r="FG21" i="7" s="1"/>
  <c r="FF6" i="6"/>
  <c r="DF6" i="6" s="1"/>
  <c r="FG6" i="6" s="1"/>
  <c r="FF8" i="6"/>
  <c r="DF8" i="6" s="1"/>
  <c r="FG8" i="6" s="1"/>
  <c r="FF10" i="6"/>
  <c r="DF10" i="6" s="1"/>
  <c r="FF22" i="6"/>
  <c r="FF4" i="7"/>
  <c r="DF4" i="7" s="1"/>
  <c r="FF5" i="7"/>
  <c r="DF5" i="7" s="1"/>
  <c r="FF8" i="7"/>
  <c r="DF8" i="7" s="1"/>
  <c r="FG8" i="7" s="1"/>
  <c r="FF9" i="7"/>
  <c r="DF9" i="7" s="1"/>
  <c r="FF12" i="7"/>
  <c r="DF12" i="7" s="1"/>
  <c r="FG12" i="7" s="1"/>
  <c r="DF14" i="7"/>
  <c r="FG14" i="7" s="1"/>
  <c r="FF12" i="6"/>
  <c r="DF12" i="6" s="1"/>
  <c r="FF26" i="6"/>
  <c r="FF32" i="6"/>
  <c r="DF32" i="6" s="1"/>
  <c r="FG32" i="6" s="1"/>
  <c r="DF18" i="7"/>
  <c r="FF6" i="7"/>
  <c r="DF6" i="7" s="1"/>
  <c r="FF11" i="7"/>
  <c r="DF11" i="7" s="1"/>
  <c r="FF15" i="7"/>
  <c r="DF15" i="7" s="1"/>
  <c r="FF19" i="7"/>
  <c r="DF19" i="7" s="1"/>
  <c r="FF7" i="7"/>
  <c r="DF7" i="7" s="1"/>
  <c r="FF20" i="7"/>
  <c r="DF20" i="7" s="1"/>
  <c r="FF22" i="7"/>
  <c r="DF22" i="7" s="1"/>
  <c r="FF25" i="7"/>
  <c r="DF25" i="7" s="1"/>
  <c r="FF29" i="7"/>
  <c r="DF29" i="7" s="1"/>
  <c r="FF33" i="7"/>
  <c r="DF33" i="7" s="1"/>
  <c r="FF26" i="7"/>
  <c r="DF26" i="7" s="1"/>
  <c r="FF30" i="7"/>
  <c r="DF30" i="7" s="1"/>
  <c r="FF34" i="7"/>
  <c r="DF34" i="7" s="1"/>
  <c r="FF23" i="7"/>
  <c r="DF23" i="7" s="1"/>
  <c r="FF27" i="7"/>
  <c r="DF27" i="7" s="1"/>
  <c r="FF31" i="7"/>
  <c r="DF31" i="7" s="1"/>
  <c r="FF35" i="7"/>
  <c r="DF35" i="7" s="1"/>
  <c r="FF4" i="6"/>
  <c r="DF4" i="6" s="1"/>
  <c r="FF13" i="6"/>
  <c r="DF13" i="6" s="1"/>
  <c r="FF5" i="6"/>
  <c r="DF5" i="6" s="1"/>
  <c r="FF9" i="6"/>
  <c r="DF9" i="6" s="1"/>
  <c r="DF24" i="7"/>
  <c r="DF28" i="7"/>
  <c r="DF7" i="6"/>
  <c r="FF11" i="6"/>
  <c r="DF11" i="6" s="1"/>
  <c r="DF15" i="6"/>
  <c r="DF23" i="6"/>
  <c r="FF25" i="6"/>
  <c r="DF25" i="6" s="1"/>
  <c r="FF14" i="6"/>
  <c r="DF14" i="6" s="1"/>
  <c r="FF18" i="6"/>
  <c r="DF18" i="6" s="1"/>
  <c r="FF21" i="6"/>
  <c r="DF21" i="6" s="1"/>
  <c r="FF20" i="6"/>
  <c r="DF20" i="6" s="1"/>
  <c r="FF24" i="6"/>
  <c r="DF24" i="6" s="1"/>
  <c r="FF27" i="6"/>
  <c r="DF27" i="6" s="1"/>
  <c r="DF22" i="6"/>
  <c r="FF28" i="6"/>
  <c r="DF28" i="6" s="1"/>
  <c r="FF29" i="6"/>
  <c r="DF29" i="6" s="1"/>
  <c r="FF30" i="6"/>
  <c r="DF30" i="6" s="1"/>
  <c r="DF26" i="6"/>
  <c r="FF31" i="6"/>
  <c r="DF31" i="6" s="1"/>
  <c r="FF33" i="6"/>
  <c r="DF33" i="6" s="1"/>
  <c r="FF34" i="6"/>
  <c r="DF34" i="6" s="1"/>
  <c r="FF35" i="6"/>
  <c r="DF35" i="6" s="1"/>
  <c r="FF26" i="5"/>
  <c r="FF30" i="5"/>
  <c r="BF30" i="5" s="1"/>
  <c r="DF30" i="5" s="1"/>
  <c r="FG30" i="5" s="1"/>
  <c r="BG30" i="5" s="1"/>
  <c r="FF25" i="5"/>
  <c r="FF9" i="5"/>
  <c r="BF9" i="5" s="1"/>
  <c r="DF9" i="5" s="1"/>
  <c r="FG9" i="5" s="1"/>
  <c r="BG9" i="5" s="1"/>
  <c r="FF34" i="5"/>
  <c r="FF22" i="5"/>
  <c r="BF22" i="5" s="1"/>
  <c r="FF4" i="5"/>
  <c r="FF21" i="5"/>
  <c r="FF5" i="5"/>
  <c r="DF17" i="5"/>
  <c r="FG17" i="5" s="1"/>
  <c r="BG17" i="5" s="1"/>
  <c r="DF13" i="5"/>
  <c r="DF19" i="5"/>
  <c r="FG19" i="5" s="1"/>
  <c r="BG19" i="5" s="1"/>
  <c r="FF36" i="5"/>
  <c r="FF32" i="5"/>
  <c r="FF28" i="5"/>
  <c r="FF24" i="5"/>
  <c r="FF20" i="5"/>
  <c r="FF16" i="5"/>
  <c r="FF12" i="5"/>
  <c r="FF8" i="5"/>
  <c r="DF22" i="5"/>
  <c r="FG22" i="5" s="1"/>
  <c r="BG22" i="5" s="1"/>
  <c r="I4" i="3"/>
  <c r="H6" i="3"/>
  <c r="I5" i="3"/>
  <c r="G6" i="9" l="1"/>
  <c r="BG17" i="6"/>
  <c r="DG17" i="6" s="1"/>
  <c r="FH17" i="6" s="1"/>
  <c r="BG8" i="6"/>
  <c r="DG8" i="6" s="1"/>
  <c r="FH8" i="6" s="1"/>
  <c r="BG32" i="6"/>
  <c r="DG32" i="6" s="1"/>
  <c r="FH32" i="6" s="1"/>
  <c r="BG6" i="6"/>
  <c r="DG6" i="6" s="1"/>
  <c r="FH6" i="6" s="1"/>
  <c r="BG36" i="6"/>
  <c r="DG36" i="6" s="1"/>
  <c r="FH36" i="6" s="1"/>
  <c r="BH36" i="6" s="1"/>
  <c r="DH36" i="6" s="1"/>
  <c r="BG37" i="6"/>
  <c r="DG37" i="6" s="1"/>
  <c r="FH37" i="6" s="1"/>
  <c r="BG14" i="7"/>
  <c r="DG14" i="7" s="1"/>
  <c r="FH14" i="7" s="1"/>
  <c r="BG12" i="7"/>
  <c r="DG12" i="7" s="1"/>
  <c r="FH12" i="7" s="1"/>
  <c r="BG16" i="7"/>
  <c r="DG16" i="7" s="1"/>
  <c r="FH16" i="7" s="1"/>
  <c r="BG8" i="7"/>
  <c r="DG8" i="7" s="1"/>
  <c r="FH8" i="7" s="1"/>
  <c r="BG21" i="7"/>
  <c r="DG21" i="7" s="1"/>
  <c r="FH21" i="7" s="1"/>
  <c r="BG10" i="7"/>
  <c r="DG10" i="7" s="1"/>
  <c r="FH10" i="7" s="1"/>
  <c r="FG12" i="6"/>
  <c r="FG10" i="6"/>
  <c r="BF16" i="5"/>
  <c r="DF16" i="5" s="1"/>
  <c r="FG16" i="5" s="1"/>
  <c r="BG16" i="5" s="1"/>
  <c r="BF32" i="5"/>
  <c r="DF32" i="5" s="1"/>
  <c r="BF4" i="5"/>
  <c r="DF4" i="5" s="1"/>
  <c r="BF20" i="5"/>
  <c r="DF20" i="5" s="1"/>
  <c r="FG20" i="5" s="1"/>
  <c r="BG20" i="5" s="1"/>
  <c r="BF25" i="5"/>
  <c r="DF25" i="5" s="1"/>
  <c r="BF36" i="5"/>
  <c r="DF36" i="5" s="1"/>
  <c r="FG36" i="5" s="1"/>
  <c r="BF8" i="5"/>
  <c r="DF8" i="5" s="1"/>
  <c r="BF24" i="5"/>
  <c r="DF24" i="5" s="1"/>
  <c r="FG24" i="5" s="1"/>
  <c r="BF5" i="5"/>
  <c r="DF5" i="5" s="1"/>
  <c r="FG5" i="5" s="1"/>
  <c r="BG5" i="5" s="1"/>
  <c r="BF34" i="5"/>
  <c r="DF34" i="5" s="1"/>
  <c r="BF12" i="5"/>
  <c r="DF12" i="5" s="1"/>
  <c r="FG12" i="5" s="1"/>
  <c r="BG12" i="5" s="1"/>
  <c r="BF28" i="5"/>
  <c r="DF28" i="5" s="1"/>
  <c r="BF21" i="5"/>
  <c r="DF21" i="5" s="1"/>
  <c r="BF26" i="5"/>
  <c r="DF26" i="5" s="1"/>
  <c r="FG24" i="6"/>
  <c r="FG34" i="6"/>
  <c r="FG31" i="7"/>
  <c r="FG34" i="7"/>
  <c r="FG14" i="6"/>
  <c r="FG23" i="7"/>
  <c r="FG30" i="6"/>
  <c r="FG33" i="6"/>
  <c r="FG6" i="7"/>
  <c r="FG28" i="6"/>
  <c r="FG35" i="7"/>
  <c r="FG35" i="6"/>
  <c r="FG31" i="6"/>
  <c r="FG27" i="6"/>
  <c r="FG9" i="6"/>
  <c r="FG4" i="6"/>
  <c r="FG26" i="7"/>
  <c r="FG29" i="6"/>
  <c r="FG21" i="6"/>
  <c r="FG22" i="7"/>
  <c r="FG13" i="6"/>
  <c r="FG19" i="7"/>
  <c r="FG26" i="6"/>
  <c r="FG20" i="6"/>
  <c r="FG5" i="6"/>
  <c r="FG7" i="6"/>
  <c r="FG28" i="7"/>
  <c r="FG20" i="7"/>
  <c r="FG27" i="7"/>
  <c r="FG17" i="7"/>
  <c r="FG9" i="7"/>
  <c r="FG4" i="7"/>
  <c r="FG30" i="7"/>
  <c r="FG5" i="7"/>
  <c r="FG22" i="6"/>
  <c r="FG23" i="6"/>
  <c r="FG36" i="7"/>
  <c r="FG19" i="6"/>
  <c r="FG15" i="7"/>
  <c r="FG33" i="7"/>
  <c r="FG25" i="7"/>
  <c r="FG7" i="7"/>
  <c r="FG18" i="7"/>
  <c r="FG16" i="6"/>
  <c r="FG25" i="6"/>
  <c r="FG11" i="6"/>
  <c r="FG11" i="7"/>
  <c r="FG29" i="7"/>
  <c r="FG18" i="6"/>
  <c r="FG15" i="6"/>
  <c r="FG32" i="7"/>
  <c r="FG24" i="7"/>
  <c r="FG13" i="7"/>
  <c r="DG33" i="5"/>
  <c r="FH33" i="5" s="1"/>
  <c r="BH33" i="5" s="1"/>
  <c r="DG7" i="5"/>
  <c r="FH7" i="5" s="1"/>
  <c r="BH7" i="5" s="1"/>
  <c r="DG29" i="5"/>
  <c r="DG9" i="5"/>
  <c r="FH9" i="5" s="1"/>
  <c r="BH9" i="5" s="1"/>
  <c r="DG23" i="5"/>
  <c r="FH23" i="5" s="1"/>
  <c r="BH23" i="5" s="1"/>
  <c r="DG15" i="5"/>
  <c r="FH15" i="5" s="1"/>
  <c r="BH15" i="5" s="1"/>
  <c r="DG6" i="5"/>
  <c r="FH6" i="5" s="1"/>
  <c r="BH6" i="5" s="1"/>
  <c r="DG11" i="5"/>
  <c r="FH11" i="5" s="1"/>
  <c r="BH11" i="5" s="1"/>
  <c r="DG35" i="5"/>
  <c r="FH35" i="5" s="1"/>
  <c r="BH35" i="5" s="1"/>
  <c r="DG22" i="5"/>
  <c r="FH22" i="5" s="1"/>
  <c r="BH22" i="5" s="1"/>
  <c r="DG27" i="5"/>
  <c r="FH27" i="5" s="1"/>
  <c r="BH27" i="5" s="1"/>
  <c r="DG18" i="5"/>
  <c r="FG14" i="5"/>
  <c r="FG13" i="5"/>
  <c r="BG13" i="5" s="1"/>
  <c r="DG17" i="5"/>
  <c r="FH17" i="5" s="1"/>
  <c r="BH17" i="5" s="1"/>
  <c r="DG30" i="5"/>
  <c r="FH30" i="5" s="1"/>
  <c r="BH30" i="5" s="1"/>
  <c r="DG19" i="5"/>
  <c r="FH19" i="5" s="1"/>
  <c r="BH19" i="5" s="1"/>
  <c r="DG31" i="5"/>
  <c r="FH31" i="5" s="1"/>
  <c r="BH31" i="5" s="1"/>
  <c r="FH10" i="5"/>
  <c r="BH10" i="5" s="1"/>
  <c r="H7" i="3"/>
  <c r="I6" i="3"/>
  <c r="BH6" i="6" l="1"/>
  <c r="DH6" i="6" s="1"/>
  <c r="FI6" i="6" s="1"/>
  <c r="BG16" i="6"/>
  <c r="DG16" i="6" s="1"/>
  <c r="FH16" i="6" s="1"/>
  <c r="BG23" i="6"/>
  <c r="DG23" i="6" s="1"/>
  <c r="FH23" i="6" s="1"/>
  <c r="BG20" i="6"/>
  <c r="DG20" i="6" s="1"/>
  <c r="FH20" i="6" s="1"/>
  <c r="BG4" i="6"/>
  <c r="DG4" i="6" s="1"/>
  <c r="FH4" i="6" s="1"/>
  <c r="BG31" i="6"/>
  <c r="DG31" i="6" s="1"/>
  <c r="FH31" i="6" s="1"/>
  <c r="BG14" i="6"/>
  <c r="DG14" i="6" s="1"/>
  <c r="FH14" i="6" s="1"/>
  <c r="BH32" i="6"/>
  <c r="DH32" i="6" s="1"/>
  <c r="FI32" i="6" s="1"/>
  <c r="BG10" i="6"/>
  <c r="DG10" i="6" s="1"/>
  <c r="FH10" i="6" s="1"/>
  <c r="BG22" i="6"/>
  <c r="DG22" i="6" s="1"/>
  <c r="FH22" i="6" s="1"/>
  <c r="BG26" i="6"/>
  <c r="DG26" i="6" s="1"/>
  <c r="FH26" i="6" s="1"/>
  <c r="BG21" i="6"/>
  <c r="DG21" i="6" s="1"/>
  <c r="FH21" i="6" s="1"/>
  <c r="BG9" i="6"/>
  <c r="DG9" i="6" s="1"/>
  <c r="FH9" i="6" s="1"/>
  <c r="BG35" i="6"/>
  <c r="DG35" i="6" s="1"/>
  <c r="FH35" i="6" s="1"/>
  <c r="BG33" i="6"/>
  <c r="DG33" i="6" s="1"/>
  <c r="FH33" i="6" s="1"/>
  <c r="BG34" i="6"/>
  <c r="DG34" i="6" s="1"/>
  <c r="FH34" i="6" s="1"/>
  <c r="BH34" i="6" s="1"/>
  <c r="DH34" i="6" s="1"/>
  <c r="BG12" i="6"/>
  <c r="DG12" i="6" s="1"/>
  <c r="FH12" i="6" s="1"/>
  <c r="BG15" i="6"/>
  <c r="DG15" i="6" s="1"/>
  <c r="BG11" i="6"/>
  <c r="DG11" i="6" s="1"/>
  <c r="FH11" i="6" s="1"/>
  <c r="BG19" i="6"/>
  <c r="DG19" i="6" s="1"/>
  <c r="FH19" i="6" s="1"/>
  <c r="BG7" i="6"/>
  <c r="DG7" i="6" s="1"/>
  <c r="FH7" i="6" s="1"/>
  <c r="BG29" i="6"/>
  <c r="DG29" i="6" s="1"/>
  <c r="FH29" i="6" s="1"/>
  <c r="BH8" i="6"/>
  <c r="DH8" i="6" s="1"/>
  <c r="FI8" i="6" s="1"/>
  <c r="BG30" i="6"/>
  <c r="DG30" i="6" s="1"/>
  <c r="FH30" i="6" s="1"/>
  <c r="BH17" i="6"/>
  <c r="DH17" i="6" s="1"/>
  <c r="FI17" i="6" s="1"/>
  <c r="BH37" i="6"/>
  <c r="DH37" i="6" s="1"/>
  <c r="FI37" i="6" s="1"/>
  <c r="BG18" i="6"/>
  <c r="DG18" i="6" s="1"/>
  <c r="FH18" i="6" s="1"/>
  <c r="BG25" i="6"/>
  <c r="DG25" i="6" s="1"/>
  <c r="FH25" i="6" s="1"/>
  <c r="BG5" i="6"/>
  <c r="DG5" i="6" s="1"/>
  <c r="FH5" i="6" s="1"/>
  <c r="BG13" i="6"/>
  <c r="DG13" i="6" s="1"/>
  <c r="FH13" i="6" s="1"/>
  <c r="BG27" i="6"/>
  <c r="DG27" i="6" s="1"/>
  <c r="FH27" i="6" s="1"/>
  <c r="BG28" i="6"/>
  <c r="DG28" i="6" s="1"/>
  <c r="FH28" i="6" s="1"/>
  <c r="BG24" i="6"/>
  <c r="DG24" i="6" s="1"/>
  <c r="FH24" i="6" s="1"/>
  <c r="BH8" i="7"/>
  <c r="DH8" i="7" s="1"/>
  <c r="FI8" i="7" s="1"/>
  <c r="BH16" i="7"/>
  <c r="DH16" i="7" s="1"/>
  <c r="FI16" i="7" s="1"/>
  <c r="BH10" i="7"/>
  <c r="DH10" i="7" s="1"/>
  <c r="FI10" i="7" s="1"/>
  <c r="BH12" i="7"/>
  <c r="DH12" i="7" s="1"/>
  <c r="FI12" i="7" s="1"/>
  <c r="BH21" i="7"/>
  <c r="DH21" i="7" s="1"/>
  <c r="FI21" i="7" s="1"/>
  <c r="BH14" i="7"/>
  <c r="DH14" i="7" s="1"/>
  <c r="FI14" i="7" s="1"/>
  <c r="BG11" i="7"/>
  <c r="DG11" i="7" s="1"/>
  <c r="FH11" i="7" s="1"/>
  <c r="BG9" i="7"/>
  <c r="DG9" i="7" s="1"/>
  <c r="FH9" i="7" s="1"/>
  <c r="BG7" i="7"/>
  <c r="DG7" i="7" s="1"/>
  <c r="FH7" i="7" s="1"/>
  <c r="BG5" i="7"/>
  <c r="DG5" i="7" s="1"/>
  <c r="FH5" i="7" s="1"/>
  <c r="BG17" i="7"/>
  <c r="DG17" i="7" s="1"/>
  <c r="FH17" i="7" s="1"/>
  <c r="BG19" i="7"/>
  <c r="DG19" i="7" s="1"/>
  <c r="FH19" i="7" s="1"/>
  <c r="BG32" i="7"/>
  <c r="DG32" i="7" s="1"/>
  <c r="FH32" i="7" s="1"/>
  <c r="BG15" i="7"/>
  <c r="DG15" i="7" s="1"/>
  <c r="FH15" i="7" s="1"/>
  <c r="BG36" i="7"/>
  <c r="DG36" i="7" s="1"/>
  <c r="FH36" i="7" s="1"/>
  <c r="BG27" i="7"/>
  <c r="DG27" i="7" s="1"/>
  <c r="FH27" i="7" s="1"/>
  <c r="BG6" i="7"/>
  <c r="DG6" i="7" s="1"/>
  <c r="FH6" i="7" s="1"/>
  <c r="BG23" i="7"/>
  <c r="DG23" i="7" s="1"/>
  <c r="FH23" i="7" s="1"/>
  <c r="BG34" i="7"/>
  <c r="DG34" i="7" s="1"/>
  <c r="FH34" i="7" s="1"/>
  <c r="BG18" i="7"/>
  <c r="DG18" i="7" s="1"/>
  <c r="FH18" i="7" s="1"/>
  <c r="BG28" i="7"/>
  <c r="DG28" i="7" s="1"/>
  <c r="FH28" i="7" s="1"/>
  <c r="BG13" i="7"/>
  <c r="DG13" i="7" s="1"/>
  <c r="FH13" i="7" s="1"/>
  <c r="BG25" i="7"/>
  <c r="DG25" i="7" s="1"/>
  <c r="FH25" i="7" s="1"/>
  <c r="BG30" i="7"/>
  <c r="DG30" i="7" s="1"/>
  <c r="FH30" i="7" s="1"/>
  <c r="BG24" i="7"/>
  <c r="DG24" i="7" s="1"/>
  <c r="FH24" i="7" s="1"/>
  <c r="BG29" i="7"/>
  <c r="DG29" i="7" s="1"/>
  <c r="FH29" i="7" s="1"/>
  <c r="BG33" i="7"/>
  <c r="DG33" i="7" s="1"/>
  <c r="FH33" i="7" s="1"/>
  <c r="BG4" i="7"/>
  <c r="DG4" i="7" s="1"/>
  <c r="FH4" i="7" s="1"/>
  <c r="BG20" i="7"/>
  <c r="DG20" i="7" s="1"/>
  <c r="FH20" i="7" s="1"/>
  <c r="BG22" i="7"/>
  <c r="DG22" i="7" s="1"/>
  <c r="FH22" i="7" s="1"/>
  <c r="BG26" i="7"/>
  <c r="DG26" i="7" s="1"/>
  <c r="FH26" i="7" s="1"/>
  <c r="BG35" i="7"/>
  <c r="DG35" i="7" s="1"/>
  <c r="FH35" i="7" s="1"/>
  <c r="BG31" i="7"/>
  <c r="DG31" i="7" s="1"/>
  <c r="FH31" i="7" s="1"/>
  <c r="BG24" i="5"/>
  <c r="DG24" i="5" s="1"/>
  <c r="FG21" i="5"/>
  <c r="BG21" i="5" s="1"/>
  <c r="DG21" i="5" s="1"/>
  <c r="FH21" i="5" s="1"/>
  <c r="BH21" i="5" s="1"/>
  <c r="FG25" i="5"/>
  <c r="BG25" i="5" s="1"/>
  <c r="DG25" i="5" s="1"/>
  <c r="FH25" i="5" s="1"/>
  <c r="FG28" i="5"/>
  <c r="BG28" i="5" s="1"/>
  <c r="DG28" i="5" s="1"/>
  <c r="FH28" i="5" s="1"/>
  <c r="BH28" i="5" s="1"/>
  <c r="DH28" i="5" s="1"/>
  <c r="FI28" i="5" s="1"/>
  <c r="BI28" i="5" s="1"/>
  <c r="FG8" i="5"/>
  <c r="BG8" i="5" s="1"/>
  <c r="DG8" i="5" s="1"/>
  <c r="FG4" i="5"/>
  <c r="BG4" i="5" s="1"/>
  <c r="DG4" i="5" s="1"/>
  <c r="FG26" i="5"/>
  <c r="BG26" i="5" s="1"/>
  <c r="DG26" i="5" s="1"/>
  <c r="FG34" i="5"/>
  <c r="BG34" i="5" s="1"/>
  <c r="DG34" i="5" s="1"/>
  <c r="FH34" i="5" s="1"/>
  <c r="BG36" i="5"/>
  <c r="DG36" i="5" s="1"/>
  <c r="FG32" i="5"/>
  <c r="BG32" i="5" s="1"/>
  <c r="DG32" i="5" s="1"/>
  <c r="FH32" i="5" s="1"/>
  <c r="BH32" i="5" s="1"/>
  <c r="BG14" i="5"/>
  <c r="DG14" i="5" s="1"/>
  <c r="FI36" i="6"/>
  <c r="FH18" i="5"/>
  <c r="FH29" i="5"/>
  <c r="DG20" i="5"/>
  <c r="DG12" i="5"/>
  <c r="FH12" i="5" s="1"/>
  <c r="BH12" i="5" s="1"/>
  <c r="DG5" i="5"/>
  <c r="DG13" i="5"/>
  <c r="DG16" i="5"/>
  <c r="DH11" i="5"/>
  <c r="FI11" i="5" s="1"/>
  <c r="BI11" i="5" s="1"/>
  <c r="DH22" i="5"/>
  <c r="FI22" i="5" s="1"/>
  <c r="BI22" i="5" s="1"/>
  <c r="DH9" i="5"/>
  <c r="FI9" i="5" s="1"/>
  <c r="BI9" i="5" s="1"/>
  <c r="DH33" i="5"/>
  <c r="FI33" i="5" s="1"/>
  <c r="BI33" i="5" s="1"/>
  <c r="DH17" i="5"/>
  <c r="FI17" i="5" s="1"/>
  <c r="BI17" i="5" s="1"/>
  <c r="DH30" i="5"/>
  <c r="FI30" i="5" s="1"/>
  <c r="BI30" i="5" s="1"/>
  <c r="DH27" i="5"/>
  <c r="FI27" i="5" s="1"/>
  <c r="BI27" i="5" s="1"/>
  <c r="DH23" i="5"/>
  <c r="FI23" i="5" s="1"/>
  <c r="BI23" i="5" s="1"/>
  <c r="DH31" i="5"/>
  <c r="FI31" i="5" s="1"/>
  <c r="BI31" i="5" s="1"/>
  <c r="DH10" i="5"/>
  <c r="FI10" i="5" s="1"/>
  <c r="BI10" i="5" s="1"/>
  <c r="DH35" i="5"/>
  <c r="FI35" i="5" s="1"/>
  <c r="BI35" i="5" s="1"/>
  <c r="DH6" i="5"/>
  <c r="FI6" i="5" s="1"/>
  <c r="BI6" i="5" s="1"/>
  <c r="DH19" i="5"/>
  <c r="FI19" i="5" s="1"/>
  <c r="BI19" i="5" s="1"/>
  <c r="DH7" i="5"/>
  <c r="FI7" i="5" s="1"/>
  <c r="BI7" i="5" s="1"/>
  <c r="DH15" i="5"/>
  <c r="FI15" i="5" s="1"/>
  <c r="BI15" i="5" s="1"/>
  <c r="H8" i="3"/>
  <c r="I7" i="3"/>
  <c r="FH15" i="6" l="1"/>
  <c r="BH15" i="6" s="1"/>
  <c r="DH15" i="6" s="1"/>
  <c r="FI15" i="6" s="1"/>
  <c r="BH25" i="6"/>
  <c r="DH25" i="6" s="1"/>
  <c r="FI25" i="6" s="1"/>
  <c r="BH24" i="6"/>
  <c r="DH24" i="6" s="1"/>
  <c r="FI24" i="6" s="1"/>
  <c r="BH27" i="6"/>
  <c r="DH27" i="6" s="1"/>
  <c r="FI27" i="6" s="1"/>
  <c r="BH18" i="6"/>
  <c r="DH18" i="6" s="1"/>
  <c r="FI18" i="6" s="1"/>
  <c r="BH11" i="6"/>
  <c r="DH11" i="6" s="1"/>
  <c r="FI11" i="6" s="1"/>
  <c r="BH33" i="6"/>
  <c r="DH33" i="6" s="1"/>
  <c r="FI33" i="6" s="1"/>
  <c r="BH4" i="6"/>
  <c r="DH4" i="6" s="1"/>
  <c r="FI4" i="6" s="1"/>
  <c r="BH23" i="6"/>
  <c r="DH23" i="6" s="1"/>
  <c r="FI23" i="6" s="1"/>
  <c r="BH28" i="6"/>
  <c r="DH28" i="6" s="1"/>
  <c r="FI28" i="6" s="1"/>
  <c r="BH13" i="6"/>
  <c r="DH13" i="6" s="1"/>
  <c r="FI13" i="6" s="1"/>
  <c r="BI37" i="6"/>
  <c r="DI37" i="6" s="1"/>
  <c r="FJ37" i="6" s="1"/>
  <c r="BH35" i="6"/>
  <c r="DH35" i="6" s="1"/>
  <c r="FI35" i="6" s="1"/>
  <c r="BH22" i="6"/>
  <c r="DH22" i="6" s="1"/>
  <c r="FI22" i="6" s="1"/>
  <c r="BI32" i="6"/>
  <c r="DI32" i="6" s="1"/>
  <c r="FJ32" i="6" s="1"/>
  <c r="BH31" i="6"/>
  <c r="DH31" i="6" s="1"/>
  <c r="FI31" i="6" s="1"/>
  <c r="BH30" i="6"/>
  <c r="DH30" i="6" s="1"/>
  <c r="FI30" i="6" s="1"/>
  <c r="BH26" i="6"/>
  <c r="DH26" i="6" s="1"/>
  <c r="FI26" i="6" s="1"/>
  <c r="BH14" i="6"/>
  <c r="DH14" i="6" s="1"/>
  <c r="FI14" i="6" s="1"/>
  <c r="BI6" i="6"/>
  <c r="DI6" i="6" s="1"/>
  <c r="FJ6" i="6" s="1"/>
  <c r="BH29" i="6"/>
  <c r="DH29" i="6" s="1"/>
  <c r="FI29" i="6" s="1"/>
  <c r="BH12" i="6"/>
  <c r="DH12" i="6" s="1"/>
  <c r="FI12" i="6" s="1"/>
  <c r="BH10" i="6"/>
  <c r="DH10" i="6" s="1"/>
  <c r="FI10" i="6" s="1"/>
  <c r="BI17" i="6"/>
  <c r="DI17" i="6" s="1"/>
  <c r="FJ17" i="6" s="1"/>
  <c r="BH21" i="6"/>
  <c r="DH21" i="6" s="1"/>
  <c r="FI21" i="6" s="1"/>
  <c r="BH20" i="6"/>
  <c r="DH20" i="6" s="1"/>
  <c r="FI20" i="6" s="1"/>
  <c r="BI8" i="6"/>
  <c r="DI8" i="6" s="1"/>
  <c r="FJ8" i="6" s="1"/>
  <c r="BH5" i="6"/>
  <c r="DH5" i="6" s="1"/>
  <c r="FI5" i="6" s="1"/>
  <c r="BH16" i="6"/>
  <c r="DH16" i="6" s="1"/>
  <c r="FI16" i="6" s="1"/>
  <c r="BH9" i="6"/>
  <c r="DH9" i="6" s="1"/>
  <c r="FI9" i="6" s="1"/>
  <c r="BH19" i="6"/>
  <c r="DH19" i="6" s="1"/>
  <c r="FI19" i="6" s="1"/>
  <c r="BH7" i="6"/>
  <c r="DH7" i="6" s="1"/>
  <c r="FI7" i="6" s="1"/>
  <c r="BI36" i="6"/>
  <c r="DI36" i="6" s="1"/>
  <c r="FJ36" i="6" s="1"/>
  <c r="BH4" i="7"/>
  <c r="DH4" i="7" s="1"/>
  <c r="FI4" i="7" s="1"/>
  <c r="BH27" i="7"/>
  <c r="DH27" i="7" s="1"/>
  <c r="FI27" i="7" s="1"/>
  <c r="BH9" i="7"/>
  <c r="DH9" i="7" s="1"/>
  <c r="FI9" i="7" s="1"/>
  <c r="BI12" i="7"/>
  <c r="DI12" i="7" s="1"/>
  <c r="FJ12" i="7" s="1"/>
  <c r="BH26" i="7"/>
  <c r="DH26" i="7" s="1"/>
  <c r="FI26" i="7" s="1"/>
  <c r="BH33" i="7"/>
  <c r="DH33" i="7" s="1"/>
  <c r="FI33" i="7" s="1"/>
  <c r="BH25" i="7"/>
  <c r="DH25" i="7" s="1"/>
  <c r="FI25" i="7" s="1"/>
  <c r="BH34" i="7"/>
  <c r="DH34" i="7" s="1"/>
  <c r="FI34" i="7" s="1"/>
  <c r="BH36" i="7"/>
  <c r="DH36" i="7" s="1"/>
  <c r="FI36" i="7" s="1"/>
  <c r="BH17" i="7"/>
  <c r="DH17" i="7" s="1"/>
  <c r="FI17" i="7" s="1"/>
  <c r="BH11" i="7"/>
  <c r="DH11" i="7" s="1"/>
  <c r="FI11" i="7" s="1"/>
  <c r="BI10" i="7"/>
  <c r="DI10" i="7" s="1"/>
  <c r="FJ10" i="7" s="1"/>
  <c r="BH18" i="7"/>
  <c r="DH18" i="7" s="1"/>
  <c r="FI18" i="7" s="1"/>
  <c r="BH22" i="7"/>
  <c r="DH22" i="7" s="1"/>
  <c r="FI22" i="7" s="1"/>
  <c r="BH29" i="7"/>
  <c r="DH29" i="7" s="1"/>
  <c r="FI29" i="7" s="1"/>
  <c r="BH13" i="7"/>
  <c r="DH13" i="7" s="1"/>
  <c r="FI13" i="7" s="1"/>
  <c r="BH23" i="7"/>
  <c r="DH23" i="7" s="1"/>
  <c r="FI23" i="7" s="1"/>
  <c r="BH15" i="7"/>
  <c r="DH15" i="7" s="1"/>
  <c r="FI15" i="7" s="1"/>
  <c r="BH5" i="7"/>
  <c r="DH5" i="7" s="1"/>
  <c r="FI5" i="7" s="1"/>
  <c r="BI14" i="7"/>
  <c r="DI14" i="7" s="1"/>
  <c r="FJ14" i="7" s="1"/>
  <c r="BI16" i="7"/>
  <c r="DI16" i="7" s="1"/>
  <c r="FJ16" i="7" s="1"/>
  <c r="BH35" i="7"/>
  <c r="DH35" i="7" s="1"/>
  <c r="FI35" i="7" s="1"/>
  <c r="BH30" i="7"/>
  <c r="DH30" i="7" s="1"/>
  <c r="FI30" i="7" s="1"/>
  <c r="BH19" i="7"/>
  <c r="DH19" i="7" s="1"/>
  <c r="FI19" i="7" s="1"/>
  <c r="BH31" i="7"/>
  <c r="DH31" i="7" s="1"/>
  <c r="FI31" i="7" s="1"/>
  <c r="BH20" i="7"/>
  <c r="DH20" i="7" s="1"/>
  <c r="FI20" i="7" s="1"/>
  <c r="BH24" i="7"/>
  <c r="DH24" i="7" s="1"/>
  <c r="FI24" i="7" s="1"/>
  <c r="BH28" i="7"/>
  <c r="DH28" i="7" s="1"/>
  <c r="FI28" i="7" s="1"/>
  <c r="BH6" i="7"/>
  <c r="DH6" i="7" s="1"/>
  <c r="FI6" i="7" s="1"/>
  <c r="BH32" i="7"/>
  <c r="DH32" i="7" s="1"/>
  <c r="FI32" i="7" s="1"/>
  <c r="BH7" i="7"/>
  <c r="DH7" i="7" s="1"/>
  <c r="FI7" i="7" s="1"/>
  <c r="BI21" i="7"/>
  <c r="DI21" i="7" s="1"/>
  <c r="FJ21" i="7" s="1"/>
  <c r="BI8" i="7"/>
  <c r="DI8" i="7" s="1"/>
  <c r="FJ8" i="7" s="1"/>
  <c r="FH4" i="5"/>
  <c r="BH4" i="5" s="1"/>
  <c r="DH4" i="5" s="1"/>
  <c r="DH21" i="5"/>
  <c r="FI21" i="5" s="1"/>
  <c r="BI21" i="5" s="1"/>
  <c r="FH36" i="5"/>
  <c r="BH36" i="5" s="1"/>
  <c r="DH36" i="5" s="1"/>
  <c r="FH8" i="5"/>
  <c r="BH8" i="5" s="1"/>
  <c r="DH8" i="5" s="1"/>
  <c r="FH14" i="5"/>
  <c r="BH14" i="5" s="1"/>
  <c r="DH14" i="5" s="1"/>
  <c r="FI14" i="5" s="1"/>
  <c r="BI14" i="5" s="1"/>
  <c r="FH26" i="5"/>
  <c r="BH26" i="5" s="1"/>
  <c r="DH26" i="5" s="1"/>
  <c r="FH24" i="5"/>
  <c r="BH24" i="5" s="1"/>
  <c r="DH24" i="5" s="1"/>
  <c r="FI24" i="5" s="1"/>
  <c r="BI24" i="5" s="1"/>
  <c r="DH32" i="5"/>
  <c r="FI32" i="5" s="1"/>
  <c r="BI32" i="5" s="1"/>
  <c r="FI34" i="6"/>
  <c r="BH29" i="5"/>
  <c r="DH29" i="5" s="1"/>
  <c r="BH25" i="5"/>
  <c r="DH25" i="5" s="1"/>
  <c r="FI25" i="5" s="1"/>
  <c r="BH34" i="5"/>
  <c r="DH34" i="5" s="1"/>
  <c r="BH18" i="5"/>
  <c r="DH18" i="5" s="1"/>
  <c r="FH13" i="5"/>
  <c r="BH13" i="5" s="1"/>
  <c r="DH13" i="5" s="1"/>
  <c r="FI13" i="5" s="1"/>
  <c r="BI13" i="5" s="1"/>
  <c r="DI28" i="5"/>
  <c r="FJ28" i="5" s="1"/>
  <c r="BJ28" i="5" s="1"/>
  <c r="FH16" i="5"/>
  <c r="BH16" i="5" s="1"/>
  <c r="DH16" i="5" s="1"/>
  <c r="FI16" i="5" s="1"/>
  <c r="BI16" i="5" s="1"/>
  <c r="FH20" i="5"/>
  <c r="FH5" i="5"/>
  <c r="DI22" i="5"/>
  <c r="DI15" i="5"/>
  <c r="FJ15" i="5" s="1"/>
  <c r="BJ15" i="5" s="1"/>
  <c r="DI27" i="5"/>
  <c r="FJ27" i="5" s="1"/>
  <c r="BJ27" i="5" s="1"/>
  <c r="DI17" i="5"/>
  <c r="FJ17" i="5" s="1"/>
  <c r="BJ17" i="5" s="1"/>
  <c r="DI6" i="5"/>
  <c r="FJ6" i="5" s="1"/>
  <c r="BJ6" i="5" s="1"/>
  <c r="DI35" i="5"/>
  <c r="FJ35" i="5" s="1"/>
  <c r="BJ35" i="5" s="1"/>
  <c r="DI30" i="5"/>
  <c r="FJ30" i="5" s="1"/>
  <c r="BJ30" i="5" s="1"/>
  <c r="DI33" i="5"/>
  <c r="FJ33" i="5" s="1"/>
  <c r="BJ33" i="5" s="1"/>
  <c r="DI11" i="5"/>
  <c r="FJ11" i="5" s="1"/>
  <c r="BJ11" i="5" s="1"/>
  <c r="DI23" i="5"/>
  <c r="FJ23" i="5" s="1"/>
  <c r="BJ23" i="5" s="1"/>
  <c r="DI7" i="5"/>
  <c r="FJ7" i="5" s="1"/>
  <c r="BJ7" i="5" s="1"/>
  <c r="DI19" i="5"/>
  <c r="FJ19" i="5" s="1"/>
  <c r="BJ19" i="5" s="1"/>
  <c r="DI10" i="5"/>
  <c r="FJ10" i="5" s="1"/>
  <c r="BJ10" i="5" s="1"/>
  <c r="DI31" i="5"/>
  <c r="FJ31" i="5" s="1"/>
  <c r="BJ31" i="5" s="1"/>
  <c r="DI9" i="5"/>
  <c r="FJ9" i="5" s="1"/>
  <c r="BJ9" i="5" s="1"/>
  <c r="DH12" i="5"/>
  <c r="FI12" i="5" s="1"/>
  <c r="BI12" i="5" s="1"/>
  <c r="H9" i="3"/>
  <c r="I8" i="3"/>
  <c r="DI21" i="5" l="1"/>
  <c r="FJ21" i="5" s="1"/>
  <c r="BJ21" i="5" s="1"/>
  <c r="DJ21" i="5" s="1"/>
  <c r="FK21" i="5" s="1"/>
  <c r="BK21" i="5" s="1"/>
  <c r="BJ17" i="6"/>
  <c r="DJ17" i="6" s="1"/>
  <c r="FK17" i="6" s="1"/>
  <c r="BI12" i="6"/>
  <c r="DI12" i="6" s="1"/>
  <c r="FJ12" i="6" s="1"/>
  <c r="BJ6" i="6"/>
  <c r="DJ6" i="6" s="1"/>
  <c r="FK6" i="6" s="1"/>
  <c r="BI31" i="6"/>
  <c r="DI31" i="6" s="1"/>
  <c r="FJ31" i="6" s="1"/>
  <c r="BI22" i="6"/>
  <c r="DI22" i="6" s="1"/>
  <c r="FJ22" i="6" s="1"/>
  <c r="BI4" i="6"/>
  <c r="DI4" i="6" s="1"/>
  <c r="FJ4" i="6" s="1"/>
  <c r="BI27" i="6"/>
  <c r="DI27" i="6" s="1"/>
  <c r="FJ27" i="6" s="1"/>
  <c r="BI25" i="6"/>
  <c r="DI25" i="6" s="1"/>
  <c r="FJ25" i="6" s="1"/>
  <c r="BI16" i="6"/>
  <c r="DI16" i="6" s="1"/>
  <c r="FJ16" i="6" s="1"/>
  <c r="BJ8" i="6"/>
  <c r="DJ8" i="6" s="1"/>
  <c r="FK8" i="6" s="1"/>
  <c r="BI14" i="6"/>
  <c r="DI14" i="6" s="1"/>
  <c r="FJ14" i="6" s="1"/>
  <c r="BI30" i="6"/>
  <c r="DI30" i="6" s="1"/>
  <c r="FJ30" i="6" s="1"/>
  <c r="BI23" i="6"/>
  <c r="DI23" i="6" s="1"/>
  <c r="FJ23" i="6" s="1"/>
  <c r="BI33" i="6"/>
  <c r="DI33" i="6" s="1"/>
  <c r="FJ33" i="6" s="1"/>
  <c r="BI18" i="6"/>
  <c r="DI18" i="6" s="1"/>
  <c r="FJ18" i="6" s="1"/>
  <c r="BI24" i="6"/>
  <c r="DI24" i="6" s="1"/>
  <c r="FJ24" i="6" s="1"/>
  <c r="BI20" i="6"/>
  <c r="DI20" i="6" s="1"/>
  <c r="FJ20" i="6" s="1"/>
  <c r="BI13" i="6"/>
  <c r="DI13" i="6" s="1"/>
  <c r="FJ13" i="6" s="1"/>
  <c r="BI26" i="6"/>
  <c r="DI26" i="6" s="1"/>
  <c r="FJ26" i="6" s="1"/>
  <c r="BI35" i="6"/>
  <c r="DI35" i="6" s="1"/>
  <c r="FJ35" i="6" s="1"/>
  <c r="BI21" i="6"/>
  <c r="DI21" i="6" s="1"/>
  <c r="FJ21" i="6" s="1"/>
  <c r="BI28" i="6"/>
  <c r="DI28" i="6" s="1"/>
  <c r="FJ28" i="6" s="1"/>
  <c r="BI9" i="6"/>
  <c r="DI9" i="6" s="1"/>
  <c r="FJ9" i="6" s="1"/>
  <c r="BJ36" i="6"/>
  <c r="DJ36" i="6" s="1"/>
  <c r="FK36" i="6" s="1"/>
  <c r="BJ37" i="6"/>
  <c r="DJ37" i="6" s="1"/>
  <c r="BI29" i="6"/>
  <c r="DI29" i="6" s="1"/>
  <c r="FJ29" i="6" s="1"/>
  <c r="BI7" i="6"/>
  <c r="DI7" i="6" s="1"/>
  <c r="FJ7" i="6" s="1"/>
  <c r="BI15" i="6"/>
  <c r="DI15" i="6" s="1"/>
  <c r="FJ15" i="6" s="1"/>
  <c r="BI34" i="6"/>
  <c r="DI34" i="6" s="1"/>
  <c r="FJ34" i="6" s="1"/>
  <c r="BI5" i="6"/>
  <c r="DI5" i="6" s="1"/>
  <c r="FJ5" i="6" s="1"/>
  <c r="BI19" i="6"/>
  <c r="DI19" i="6" s="1"/>
  <c r="FJ19" i="6" s="1"/>
  <c r="BJ32" i="6"/>
  <c r="DJ32" i="6" s="1"/>
  <c r="FK32" i="6" s="1"/>
  <c r="BI11" i="6"/>
  <c r="DI11" i="6" s="1"/>
  <c r="FJ11" i="6" s="1"/>
  <c r="BI10" i="6"/>
  <c r="DI10" i="6" s="1"/>
  <c r="FJ10" i="6" s="1"/>
  <c r="BJ21" i="7"/>
  <c r="DJ21" i="7" s="1"/>
  <c r="FK21" i="7" s="1"/>
  <c r="BJ14" i="7"/>
  <c r="DJ14" i="7" s="1"/>
  <c r="FK14" i="7" s="1"/>
  <c r="BI13" i="7"/>
  <c r="DI13" i="7" s="1"/>
  <c r="FJ13" i="7" s="1"/>
  <c r="BI34" i="7"/>
  <c r="DI34" i="7" s="1"/>
  <c r="FJ34" i="7" s="1"/>
  <c r="BJ12" i="7"/>
  <c r="DJ12" i="7" s="1"/>
  <c r="FK12" i="7" s="1"/>
  <c r="BI7" i="7"/>
  <c r="DI7" i="7" s="1"/>
  <c r="FJ7" i="7" s="1"/>
  <c r="BI24" i="7"/>
  <c r="DI24" i="7" s="1"/>
  <c r="FJ24" i="7" s="1"/>
  <c r="BI30" i="7"/>
  <c r="DI30" i="7" s="1"/>
  <c r="FJ30" i="7" s="1"/>
  <c r="BI5" i="7"/>
  <c r="DI5" i="7" s="1"/>
  <c r="FJ5" i="7" s="1"/>
  <c r="BI29" i="7"/>
  <c r="DI29" i="7" s="1"/>
  <c r="FJ29" i="7" s="1"/>
  <c r="BI11" i="7"/>
  <c r="DI11" i="7" s="1"/>
  <c r="FJ11" i="7" s="1"/>
  <c r="BI25" i="7"/>
  <c r="DI25" i="7" s="1"/>
  <c r="FJ25" i="7" s="1"/>
  <c r="BI9" i="7"/>
  <c r="DI9" i="7" s="1"/>
  <c r="FJ9" i="7" s="1"/>
  <c r="BI28" i="7"/>
  <c r="DI28" i="7" s="1"/>
  <c r="FJ28" i="7" s="1"/>
  <c r="BI32" i="7"/>
  <c r="DI32" i="7" s="1"/>
  <c r="FJ32" i="7" s="1"/>
  <c r="BI20" i="7"/>
  <c r="DI20" i="7" s="1"/>
  <c r="FJ20" i="7" s="1"/>
  <c r="BI35" i="7"/>
  <c r="DI35" i="7" s="1"/>
  <c r="FJ35" i="7" s="1"/>
  <c r="BI15" i="7"/>
  <c r="DI15" i="7" s="1"/>
  <c r="FJ15" i="7" s="1"/>
  <c r="BI22" i="7"/>
  <c r="DI22" i="7" s="1"/>
  <c r="FJ22" i="7" s="1"/>
  <c r="BI17" i="7"/>
  <c r="DI17" i="7" s="1"/>
  <c r="FJ17" i="7" s="1"/>
  <c r="BI33" i="7"/>
  <c r="DI33" i="7" s="1"/>
  <c r="FJ33" i="7" s="1"/>
  <c r="BI27" i="7"/>
  <c r="DI27" i="7" s="1"/>
  <c r="FJ27" i="7" s="1"/>
  <c r="BI19" i="7"/>
  <c r="DI19" i="7" s="1"/>
  <c r="FJ19" i="7" s="1"/>
  <c r="BJ10" i="7"/>
  <c r="DJ10" i="7" s="1"/>
  <c r="FK10" i="7" s="1"/>
  <c r="BJ8" i="7"/>
  <c r="DJ8" i="7" s="1"/>
  <c r="FK8" i="7" s="1"/>
  <c r="BI6" i="7"/>
  <c r="DI6" i="7" s="1"/>
  <c r="FJ6" i="7" s="1"/>
  <c r="BI31" i="7"/>
  <c r="DI31" i="7" s="1"/>
  <c r="FJ31" i="7" s="1"/>
  <c r="BJ16" i="7"/>
  <c r="DJ16" i="7" s="1"/>
  <c r="FK16" i="7" s="1"/>
  <c r="BI23" i="7"/>
  <c r="DI23" i="7" s="1"/>
  <c r="FJ23" i="7" s="1"/>
  <c r="BI18" i="7"/>
  <c r="DI18" i="7" s="1"/>
  <c r="FJ18" i="7" s="1"/>
  <c r="BI36" i="7"/>
  <c r="DI36" i="7" s="1"/>
  <c r="FJ36" i="7" s="1"/>
  <c r="BI26" i="7"/>
  <c r="DI26" i="7" s="1"/>
  <c r="FJ26" i="7" s="1"/>
  <c r="BI4" i="7"/>
  <c r="DI4" i="7" s="1"/>
  <c r="FJ4" i="7" s="1"/>
  <c r="FI4" i="5"/>
  <c r="BI4" i="5" s="1"/>
  <c r="DI4" i="5" s="1"/>
  <c r="FI26" i="5"/>
  <c r="BI26" i="5" s="1"/>
  <c r="DI26" i="5" s="1"/>
  <c r="FI8" i="5"/>
  <c r="BI8" i="5" s="1"/>
  <c r="DI8" i="5" s="1"/>
  <c r="FJ8" i="5" s="1"/>
  <c r="BJ8" i="5" s="1"/>
  <c r="FI36" i="5"/>
  <c r="BI36" i="5" s="1"/>
  <c r="DI36" i="5" s="1"/>
  <c r="DI32" i="5"/>
  <c r="FJ32" i="5" s="1"/>
  <c r="BJ32" i="5" s="1"/>
  <c r="DI24" i="5"/>
  <c r="FJ24" i="5" s="1"/>
  <c r="BJ24" i="5" s="1"/>
  <c r="DI14" i="5"/>
  <c r="FJ14" i="5" s="1"/>
  <c r="BJ14" i="5" s="1"/>
  <c r="DJ28" i="5"/>
  <c r="FK28" i="5" s="1"/>
  <c r="BK28" i="5" s="1"/>
  <c r="DK28" i="5" s="1"/>
  <c r="FL28" i="5" s="1"/>
  <c r="BL28" i="5" s="1"/>
  <c r="FI34" i="5"/>
  <c r="BI34" i="5" s="1"/>
  <c r="DI34" i="5" s="1"/>
  <c r="FI18" i="5"/>
  <c r="BI18" i="5" s="1"/>
  <c r="DI18" i="5" s="1"/>
  <c r="BI25" i="5"/>
  <c r="DI25" i="5" s="1"/>
  <c r="FI29" i="5"/>
  <c r="BI29" i="5" s="1"/>
  <c r="DI29" i="5" s="1"/>
  <c r="BH20" i="5"/>
  <c r="DH20" i="5" s="1"/>
  <c r="BH5" i="5"/>
  <c r="DH5" i="5" s="1"/>
  <c r="DI13" i="5"/>
  <c r="FJ13" i="5" s="1"/>
  <c r="BJ13" i="5" s="1"/>
  <c r="DI16" i="5"/>
  <c r="FJ16" i="5" s="1"/>
  <c r="BJ16" i="5" s="1"/>
  <c r="DJ23" i="5"/>
  <c r="FK23" i="5" s="1"/>
  <c r="BK23" i="5" s="1"/>
  <c r="DJ17" i="5"/>
  <c r="FK17" i="5" s="1"/>
  <c r="BK17" i="5" s="1"/>
  <c r="DI12" i="5"/>
  <c r="FJ12" i="5" s="1"/>
  <c r="BJ12" i="5" s="1"/>
  <c r="DJ30" i="5"/>
  <c r="FK30" i="5" s="1"/>
  <c r="BK30" i="5" s="1"/>
  <c r="DJ6" i="5"/>
  <c r="FK6" i="5" s="1"/>
  <c r="BK6" i="5" s="1"/>
  <c r="DJ27" i="5"/>
  <c r="FK27" i="5" s="1"/>
  <c r="BK27" i="5" s="1"/>
  <c r="DJ19" i="5"/>
  <c r="FK19" i="5" s="1"/>
  <c r="BK19" i="5" s="1"/>
  <c r="DJ7" i="5"/>
  <c r="FK7" i="5" s="1"/>
  <c r="BK7" i="5" s="1"/>
  <c r="FJ22" i="5"/>
  <c r="BJ22" i="5" s="1"/>
  <c r="DJ9" i="5"/>
  <c r="FK9" i="5" s="1"/>
  <c r="BK9" i="5" s="1"/>
  <c r="DJ33" i="5"/>
  <c r="FK33" i="5" s="1"/>
  <c r="BK33" i="5" s="1"/>
  <c r="DJ15" i="5"/>
  <c r="FK15" i="5" s="1"/>
  <c r="BK15" i="5" s="1"/>
  <c r="DJ31" i="5"/>
  <c r="FK31" i="5" s="1"/>
  <c r="BK31" i="5" s="1"/>
  <c r="DJ10" i="5"/>
  <c r="FK10" i="5" s="1"/>
  <c r="BK10" i="5" s="1"/>
  <c r="DJ11" i="5"/>
  <c r="FK11" i="5" s="1"/>
  <c r="BK11" i="5" s="1"/>
  <c r="DJ35" i="5"/>
  <c r="FK35" i="5" s="1"/>
  <c r="BK35" i="5" s="1"/>
  <c r="H10" i="3"/>
  <c r="I9" i="3"/>
  <c r="DJ32" i="5" l="1"/>
  <c r="FK32" i="5" s="1"/>
  <c r="BK32" i="5" s="1"/>
  <c r="FJ4" i="5"/>
  <c r="BJ4" i="5" s="1"/>
  <c r="DJ4" i="5" s="1"/>
  <c r="FK4" i="5" s="1"/>
  <c r="BK4" i="5" s="1"/>
  <c r="FK37" i="6"/>
  <c r="BK37" i="6" s="1"/>
  <c r="DK37" i="6" s="1"/>
  <c r="FL37" i="6" s="1"/>
  <c r="DJ14" i="5"/>
  <c r="FK14" i="5" s="1"/>
  <c r="BK14" i="5" s="1"/>
  <c r="BJ19" i="6"/>
  <c r="DJ19" i="6" s="1"/>
  <c r="FK19" i="6" s="1"/>
  <c r="BJ34" i="6"/>
  <c r="DJ34" i="6" s="1"/>
  <c r="FK34" i="6" s="1"/>
  <c r="BJ26" i="6"/>
  <c r="DJ26" i="6" s="1"/>
  <c r="FK26" i="6" s="1"/>
  <c r="BJ18" i="6"/>
  <c r="DJ18" i="6" s="1"/>
  <c r="FK18" i="6" s="1"/>
  <c r="BJ14" i="6"/>
  <c r="DJ14" i="6" s="1"/>
  <c r="FK14" i="6" s="1"/>
  <c r="BJ16" i="6"/>
  <c r="DJ16" i="6" s="1"/>
  <c r="FK16" i="6" s="1"/>
  <c r="BJ27" i="6"/>
  <c r="DJ27" i="6" s="1"/>
  <c r="FK27" i="6" s="1"/>
  <c r="BK17" i="6"/>
  <c r="DK17" i="6" s="1"/>
  <c r="FL17" i="6" s="1"/>
  <c r="BK32" i="6"/>
  <c r="DK32" i="6" s="1"/>
  <c r="FL32" i="6" s="1"/>
  <c r="BJ5" i="6"/>
  <c r="DJ5" i="6" s="1"/>
  <c r="FK5" i="6" s="1"/>
  <c r="BJ15" i="6"/>
  <c r="DJ15" i="6" s="1"/>
  <c r="FK15" i="6" s="1"/>
  <c r="BJ28" i="6"/>
  <c r="DJ28" i="6" s="1"/>
  <c r="FK28" i="6" s="1"/>
  <c r="BJ24" i="6"/>
  <c r="DJ24" i="6" s="1"/>
  <c r="FK24" i="6" s="1"/>
  <c r="BJ30" i="6"/>
  <c r="DJ30" i="6" s="1"/>
  <c r="FK30" i="6" s="1"/>
  <c r="BK8" i="6"/>
  <c r="DK8" i="6" s="1"/>
  <c r="FL8" i="6" s="1"/>
  <c r="BJ31" i="6"/>
  <c r="DJ31" i="6" s="1"/>
  <c r="FK31" i="6" s="1"/>
  <c r="BJ4" i="6"/>
  <c r="DJ4" i="6" s="1"/>
  <c r="FK4" i="6" s="1"/>
  <c r="BJ11" i="6"/>
  <c r="DJ11" i="6" s="1"/>
  <c r="FK11" i="6" s="1"/>
  <c r="BJ13" i="6"/>
  <c r="DJ13" i="6" s="1"/>
  <c r="FK13" i="6" s="1"/>
  <c r="BJ21" i="6"/>
  <c r="DJ21" i="6" s="1"/>
  <c r="FK21" i="6" s="1"/>
  <c r="BJ20" i="6"/>
  <c r="DJ20" i="6" s="1"/>
  <c r="FK20" i="6" s="1"/>
  <c r="BJ33" i="6"/>
  <c r="DJ33" i="6" s="1"/>
  <c r="FK33" i="6" s="1"/>
  <c r="BJ25" i="6"/>
  <c r="DJ25" i="6" s="1"/>
  <c r="FK25" i="6" s="1"/>
  <c r="BJ7" i="6"/>
  <c r="DJ7" i="6" s="1"/>
  <c r="FK7" i="6" s="1"/>
  <c r="BJ35" i="6"/>
  <c r="DJ35" i="6" s="1"/>
  <c r="FK35" i="6" s="1"/>
  <c r="BJ9" i="6"/>
  <c r="DJ9" i="6" s="1"/>
  <c r="BJ29" i="6"/>
  <c r="DJ29" i="6" s="1"/>
  <c r="FK29" i="6" s="1"/>
  <c r="BK6" i="6"/>
  <c r="DK6" i="6" s="1"/>
  <c r="FL6" i="6" s="1"/>
  <c r="BJ22" i="6"/>
  <c r="DJ22" i="6" s="1"/>
  <c r="FK22" i="6" s="1"/>
  <c r="BJ23" i="6"/>
  <c r="DJ23" i="6" s="1"/>
  <c r="FK23" i="6" s="1"/>
  <c r="BK36" i="6"/>
  <c r="DK36" i="6" s="1"/>
  <c r="FL36" i="6" s="1"/>
  <c r="BJ10" i="6"/>
  <c r="DJ10" i="6" s="1"/>
  <c r="FK10" i="6" s="1"/>
  <c r="BJ12" i="6"/>
  <c r="DJ12" i="6" s="1"/>
  <c r="FK12" i="6" s="1"/>
  <c r="BJ26" i="7"/>
  <c r="DJ26" i="7" s="1"/>
  <c r="FK26" i="7" s="1"/>
  <c r="BK10" i="7"/>
  <c r="DK10" i="7" s="1"/>
  <c r="FL10" i="7" s="1"/>
  <c r="BJ20" i="7"/>
  <c r="DJ20" i="7" s="1"/>
  <c r="FK20" i="7" s="1"/>
  <c r="BJ30" i="7"/>
  <c r="DJ30" i="7" s="1"/>
  <c r="FK30" i="7" s="1"/>
  <c r="BJ34" i="7"/>
  <c r="DJ34" i="7" s="1"/>
  <c r="FK34" i="7" s="1"/>
  <c r="BJ36" i="7"/>
  <c r="DJ36" i="7" s="1"/>
  <c r="FK36" i="7" s="1"/>
  <c r="BJ31" i="7"/>
  <c r="DJ31" i="7" s="1"/>
  <c r="FK31" i="7" s="1"/>
  <c r="BJ19" i="7"/>
  <c r="DJ19" i="7" s="1"/>
  <c r="FK19" i="7" s="1"/>
  <c r="BJ22" i="7"/>
  <c r="DJ22" i="7" s="1"/>
  <c r="FK22" i="7" s="1"/>
  <c r="BJ32" i="7"/>
  <c r="DJ32" i="7" s="1"/>
  <c r="FK32" i="7" s="1"/>
  <c r="BJ11" i="7"/>
  <c r="DJ11" i="7" s="1"/>
  <c r="FK11" i="7" s="1"/>
  <c r="BJ24" i="7"/>
  <c r="DJ24" i="7" s="1"/>
  <c r="FK24" i="7" s="1"/>
  <c r="BJ13" i="7"/>
  <c r="DJ13" i="7" s="1"/>
  <c r="FK13" i="7" s="1"/>
  <c r="BJ18" i="7"/>
  <c r="DJ18" i="7" s="1"/>
  <c r="FK18" i="7" s="1"/>
  <c r="BJ6" i="7"/>
  <c r="DJ6" i="7" s="1"/>
  <c r="FK6" i="7" s="1"/>
  <c r="BJ27" i="7"/>
  <c r="DJ27" i="7" s="1"/>
  <c r="FK27" i="7" s="1"/>
  <c r="BJ15" i="7"/>
  <c r="DJ15" i="7" s="1"/>
  <c r="FK15" i="7" s="1"/>
  <c r="BJ28" i="7"/>
  <c r="DJ28" i="7" s="1"/>
  <c r="FK28" i="7" s="1"/>
  <c r="BJ29" i="7"/>
  <c r="DJ29" i="7" s="1"/>
  <c r="FK29" i="7" s="1"/>
  <c r="BJ7" i="7"/>
  <c r="DJ7" i="7" s="1"/>
  <c r="FK7" i="7" s="1"/>
  <c r="BK14" i="7"/>
  <c r="DK14" i="7" s="1"/>
  <c r="FL14" i="7" s="1"/>
  <c r="BK16" i="7"/>
  <c r="DK16" i="7" s="1"/>
  <c r="FL16" i="7" s="1"/>
  <c r="BJ17" i="7"/>
  <c r="DJ17" i="7" s="1"/>
  <c r="FK17" i="7" s="1"/>
  <c r="BJ25" i="7"/>
  <c r="DJ25" i="7" s="1"/>
  <c r="FK25" i="7" s="1"/>
  <c r="BJ4" i="7"/>
  <c r="DJ4" i="7" s="1"/>
  <c r="FK4" i="7" s="1"/>
  <c r="BJ23" i="7"/>
  <c r="DJ23" i="7" s="1"/>
  <c r="FK23" i="7" s="1"/>
  <c r="BK8" i="7"/>
  <c r="DK8" i="7" s="1"/>
  <c r="FL8" i="7" s="1"/>
  <c r="BJ33" i="7"/>
  <c r="DJ33" i="7" s="1"/>
  <c r="FK33" i="7" s="1"/>
  <c r="BJ35" i="7"/>
  <c r="DJ35" i="7" s="1"/>
  <c r="FK35" i="7" s="1"/>
  <c r="BJ9" i="7"/>
  <c r="DJ9" i="7" s="1"/>
  <c r="FK9" i="7" s="1"/>
  <c r="BJ5" i="7"/>
  <c r="DJ5" i="7" s="1"/>
  <c r="FK5" i="7" s="1"/>
  <c r="BK12" i="7"/>
  <c r="DK12" i="7" s="1"/>
  <c r="FL12" i="7" s="1"/>
  <c r="BK21" i="7"/>
  <c r="DK21" i="7" s="1"/>
  <c r="FL21" i="7" s="1"/>
  <c r="FJ36" i="5"/>
  <c r="BJ36" i="5" s="1"/>
  <c r="DJ36" i="5" s="1"/>
  <c r="FJ26" i="5"/>
  <c r="BJ26" i="5" s="1"/>
  <c r="DJ26" i="5" s="1"/>
  <c r="FK26" i="5" s="1"/>
  <c r="BK26" i="5" s="1"/>
  <c r="DJ24" i="5"/>
  <c r="FK24" i="5" s="1"/>
  <c r="BK24" i="5" s="1"/>
  <c r="DJ8" i="5"/>
  <c r="FK8" i="5" s="1"/>
  <c r="BK8" i="5" s="1"/>
  <c r="FJ29" i="5"/>
  <c r="BJ29" i="5" s="1"/>
  <c r="DJ29" i="5" s="1"/>
  <c r="FJ25" i="5"/>
  <c r="BJ25" i="5" s="1"/>
  <c r="DJ25" i="5" s="1"/>
  <c r="FJ18" i="5"/>
  <c r="BJ18" i="5" s="1"/>
  <c r="DJ18" i="5" s="1"/>
  <c r="FI5" i="5"/>
  <c r="BI5" i="5" s="1"/>
  <c r="DI5" i="5" s="1"/>
  <c r="FJ5" i="5" s="1"/>
  <c r="BJ5" i="5" s="1"/>
  <c r="FI20" i="5"/>
  <c r="BI20" i="5" s="1"/>
  <c r="DI20" i="5" s="1"/>
  <c r="FJ34" i="5"/>
  <c r="BJ34" i="5" s="1"/>
  <c r="DJ34" i="5" s="1"/>
  <c r="DJ13" i="5"/>
  <c r="FK13" i="5" s="1"/>
  <c r="BK13" i="5" s="1"/>
  <c r="DJ16" i="5"/>
  <c r="FK16" i="5" s="1"/>
  <c r="BK16" i="5" s="1"/>
  <c r="DJ22" i="5"/>
  <c r="FK22" i="5" s="1"/>
  <c r="BK22" i="5" s="1"/>
  <c r="DK31" i="5"/>
  <c r="FL31" i="5" s="1"/>
  <c r="BL31" i="5" s="1"/>
  <c r="DK19" i="5"/>
  <c r="FL19" i="5" s="1"/>
  <c r="BL19" i="5" s="1"/>
  <c r="DJ12" i="5"/>
  <c r="FK12" i="5" s="1"/>
  <c r="BK12" i="5" s="1"/>
  <c r="DK8" i="5"/>
  <c r="FL8" i="5" s="1"/>
  <c r="BL8" i="5" s="1"/>
  <c r="DK15" i="5"/>
  <c r="FL15" i="5" s="1"/>
  <c r="BL15" i="5" s="1"/>
  <c r="DK7" i="5"/>
  <c r="DL28" i="5"/>
  <c r="FM28" i="5" s="1"/>
  <c r="BM28" i="5" s="1"/>
  <c r="DK17" i="5"/>
  <c r="FL17" i="5" s="1"/>
  <c r="BL17" i="5" s="1"/>
  <c r="DK32" i="5"/>
  <c r="FL32" i="5" s="1"/>
  <c r="BL32" i="5" s="1"/>
  <c r="DK33" i="5"/>
  <c r="FL33" i="5" s="1"/>
  <c r="BL33" i="5" s="1"/>
  <c r="DK27" i="5"/>
  <c r="FL27" i="5" s="1"/>
  <c r="BL27" i="5" s="1"/>
  <c r="DK23" i="5"/>
  <c r="FL23" i="5" s="1"/>
  <c r="BL23" i="5" s="1"/>
  <c r="DK11" i="5"/>
  <c r="FL11" i="5" s="1"/>
  <c r="BL11" i="5" s="1"/>
  <c r="DK30" i="5"/>
  <c r="FL30" i="5" s="1"/>
  <c r="BL30" i="5" s="1"/>
  <c r="DK10" i="5"/>
  <c r="FL10" i="5" s="1"/>
  <c r="BL10" i="5" s="1"/>
  <c r="DK35" i="5"/>
  <c r="FL35" i="5" s="1"/>
  <c r="BL35" i="5" s="1"/>
  <c r="DK9" i="5"/>
  <c r="FL9" i="5" s="1"/>
  <c r="BL9" i="5" s="1"/>
  <c r="DK6" i="5"/>
  <c r="FL6" i="5" s="1"/>
  <c r="BL6" i="5" s="1"/>
  <c r="DK21" i="5"/>
  <c r="FL21" i="5" s="1"/>
  <c r="BL21" i="5" s="1"/>
  <c r="H11" i="3"/>
  <c r="I10" i="3"/>
  <c r="DK14" i="5" l="1"/>
  <c r="FL14" i="5" s="1"/>
  <c r="BL14" i="5" s="1"/>
  <c r="FK9" i="6"/>
  <c r="BK9" i="6" s="1"/>
  <c r="DK9" i="6" s="1"/>
  <c r="FL9" i="6" s="1"/>
  <c r="BL36" i="6"/>
  <c r="DL36" i="6" s="1"/>
  <c r="FM36" i="6" s="1"/>
  <c r="BK22" i="6"/>
  <c r="DK22" i="6" s="1"/>
  <c r="FL22" i="6" s="1"/>
  <c r="BK35" i="6"/>
  <c r="DK35" i="6" s="1"/>
  <c r="FL35" i="6" s="1"/>
  <c r="BK25" i="6"/>
  <c r="DK25" i="6" s="1"/>
  <c r="FL25" i="6" s="1"/>
  <c r="BL8" i="6"/>
  <c r="DL8" i="6" s="1"/>
  <c r="FM8" i="6" s="1"/>
  <c r="BK15" i="6"/>
  <c r="DK15" i="6" s="1"/>
  <c r="FL15" i="6" s="1"/>
  <c r="BK26" i="6"/>
  <c r="DK26" i="6" s="1"/>
  <c r="FL26" i="6" s="1"/>
  <c r="BK19" i="6"/>
  <c r="DK19" i="6" s="1"/>
  <c r="FL19" i="6" s="1"/>
  <c r="BK23" i="6"/>
  <c r="DK23" i="6" s="1"/>
  <c r="FL23" i="6" s="1"/>
  <c r="BL6" i="6"/>
  <c r="DL6" i="6" s="1"/>
  <c r="FM6" i="6" s="1"/>
  <c r="BK33" i="6"/>
  <c r="DK33" i="6" s="1"/>
  <c r="FL33" i="6" s="1"/>
  <c r="BK21" i="6"/>
  <c r="DK21" i="6" s="1"/>
  <c r="FL21" i="6" s="1"/>
  <c r="BK11" i="6"/>
  <c r="DK11" i="6" s="1"/>
  <c r="FL11" i="6" s="1"/>
  <c r="BK28" i="6"/>
  <c r="DK28" i="6" s="1"/>
  <c r="FL28" i="6" s="1"/>
  <c r="BL17" i="6"/>
  <c r="DL17" i="6" s="1"/>
  <c r="FM17" i="6" s="1"/>
  <c r="BK18" i="6"/>
  <c r="DK18" i="6" s="1"/>
  <c r="FL18" i="6" s="1"/>
  <c r="BK30" i="6"/>
  <c r="DK30" i="6" s="1"/>
  <c r="FL30" i="6" s="1"/>
  <c r="BK24" i="6"/>
  <c r="DK24" i="6" s="1"/>
  <c r="FL24" i="6" s="1"/>
  <c r="BL32" i="6"/>
  <c r="DL32" i="6" s="1"/>
  <c r="FM32" i="6" s="1"/>
  <c r="BK14" i="6"/>
  <c r="DK14" i="6" s="1"/>
  <c r="FL14" i="6" s="1"/>
  <c r="BK20" i="6"/>
  <c r="DK20" i="6" s="1"/>
  <c r="FL20" i="6" s="1"/>
  <c r="BK34" i="6"/>
  <c r="DK34" i="6" s="1"/>
  <c r="FL34" i="6" s="1"/>
  <c r="BK13" i="6"/>
  <c r="DK13" i="6" s="1"/>
  <c r="BK12" i="6"/>
  <c r="DK12" i="6" s="1"/>
  <c r="FL12" i="6" s="1"/>
  <c r="BL37" i="6"/>
  <c r="DL37" i="6" s="1"/>
  <c r="FM37" i="6" s="1"/>
  <c r="BK16" i="6"/>
  <c r="DK16" i="6" s="1"/>
  <c r="FL16" i="6" s="1"/>
  <c r="BK29" i="6"/>
  <c r="DK29" i="6" s="1"/>
  <c r="FL29" i="6" s="1"/>
  <c r="BK27" i="6"/>
  <c r="DK27" i="6" s="1"/>
  <c r="FL27" i="6" s="1"/>
  <c r="BK31" i="6"/>
  <c r="DK31" i="6" s="1"/>
  <c r="FL31" i="6" s="1"/>
  <c r="BK7" i="6"/>
  <c r="DK7" i="6" s="1"/>
  <c r="FL7" i="6" s="1"/>
  <c r="BK4" i="6"/>
  <c r="DK4" i="6" s="1"/>
  <c r="FL4" i="6" s="1"/>
  <c r="BK5" i="6"/>
  <c r="DK5" i="6" s="1"/>
  <c r="FL5" i="6" s="1"/>
  <c r="BK10" i="6"/>
  <c r="DK10" i="6" s="1"/>
  <c r="FL10" i="6" s="1"/>
  <c r="BK33" i="7"/>
  <c r="DK33" i="7" s="1"/>
  <c r="FL33" i="7" s="1"/>
  <c r="BK27" i="7"/>
  <c r="DK27" i="7" s="1"/>
  <c r="FL27" i="7" s="1"/>
  <c r="BK19" i="7"/>
  <c r="DK19" i="7" s="1"/>
  <c r="FL19" i="7" s="1"/>
  <c r="BK30" i="7"/>
  <c r="DK30" i="7" s="1"/>
  <c r="FL30" i="7" s="1"/>
  <c r="BK5" i="7"/>
  <c r="DK5" i="7" s="1"/>
  <c r="FL5" i="7" s="1"/>
  <c r="BL8" i="7"/>
  <c r="DL8" i="7" s="1"/>
  <c r="FM8" i="7" s="1"/>
  <c r="BK17" i="7"/>
  <c r="DK17" i="7" s="1"/>
  <c r="FL17" i="7" s="1"/>
  <c r="BK29" i="7"/>
  <c r="DK29" i="7" s="1"/>
  <c r="FL29" i="7" s="1"/>
  <c r="BK6" i="7"/>
  <c r="DK6" i="7" s="1"/>
  <c r="FL6" i="7" s="1"/>
  <c r="BK11" i="7"/>
  <c r="DK11" i="7" s="1"/>
  <c r="FL11" i="7" s="1"/>
  <c r="BK31" i="7"/>
  <c r="DK31" i="7" s="1"/>
  <c r="FL31" i="7" s="1"/>
  <c r="BK20" i="7"/>
  <c r="DK20" i="7" s="1"/>
  <c r="FL20" i="7" s="1"/>
  <c r="BK25" i="7"/>
  <c r="DK25" i="7" s="1"/>
  <c r="FL25" i="7" s="1"/>
  <c r="BK9" i="7"/>
  <c r="DK9" i="7" s="1"/>
  <c r="FL9" i="7" s="1"/>
  <c r="BK23" i="7"/>
  <c r="DK23" i="7" s="1"/>
  <c r="FL23" i="7" s="1"/>
  <c r="BL16" i="7"/>
  <c r="DL16" i="7" s="1"/>
  <c r="BK28" i="7"/>
  <c r="DK28" i="7" s="1"/>
  <c r="FL28" i="7" s="1"/>
  <c r="BK18" i="7"/>
  <c r="DK18" i="7" s="1"/>
  <c r="FL18" i="7" s="1"/>
  <c r="BK32" i="7"/>
  <c r="DK32" i="7" s="1"/>
  <c r="FL32" i="7" s="1"/>
  <c r="BK36" i="7"/>
  <c r="DK36" i="7" s="1"/>
  <c r="FL36" i="7" s="1"/>
  <c r="BL10" i="7"/>
  <c r="DL10" i="7" s="1"/>
  <c r="FM10" i="7" s="1"/>
  <c r="BL12" i="7"/>
  <c r="DL12" i="7" s="1"/>
  <c r="FM12" i="7" s="1"/>
  <c r="BK7" i="7"/>
  <c r="DK7" i="7" s="1"/>
  <c r="FL7" i="7" s="1"/>
  <c r="BK24" i="7"/>
  <c r="DK24" i="7" s="1"/>
  <c r="FL24" i="7" s="1"/>
  <c r="BL21" i="7"/>
  <c r="DL21" i="7" s="1"/>
  <c r="FM21" i="7" s="1"/>
  <c r="BK35" i="7"/>
  <c r="DK35" i="7" s="1"/>
  <c r="FL35" i="7" s="1"/>
  <c r="BK4" i="7"/>
  <c r="DK4" i="7" s="1"/>
  <c r="FL4" i="7" s="1"/>
  <c r="BL14" i="7"/>
  <c r="DL14" i="7" s="1"/>
  <c r="FM14" i="7" s="1"/>
  <c r="BK15" i="7"/>
  <c r="DK15" i="7" s="1"/>
  <c r="FL15" i="7" s="1"/>
  <c r="BK13" i="7"/>
  <c r="DK13" i="7" s="1"/>
  <c r="FL13" i="7" s="1"/>
  <c r="BK22" i="7"/>
  <c r="DK22" i="7" s="1"/>
  <c r="FL22" i="7" s="1"/>
  <c r="BK34" i="7"/>
  <c r="DK34" i="7" s="1"/>
  <c r="FL34" i="7" s="1"/>
  <c r="BK26" i="7"/>
  <c r="DK26" i="7" s="1"/>
  <c r="FL26" i="7" s="1"/>
  <c r="DK24" i="5"/>
  <c r="FL24" i="5" s="1"/>
  <c r="BL24" i="5" s="1"/>
  <c r="FK36" i="5"/>
  <c r="BK36" i="5" s="1"/>
  <c r="DK36" i="5" s="1"/>
  <c r="DK26" i="5"/>
  <c r="FL26" i="5" s="1"/>
  <c r="BL26" i="5" s="1"/>
  <c r="DK13" i="5"/>
  <c r="FL13" i="5" s="1"/>
  <c r="BL13" i="5" s="1"/>
  <c r="FK18" i="5"/>
  <c r="BK18" i="5" s="1"/>
  <c r="DK18" i="5" s="1"/>
  <c r="FK25" i="5"/>
  <c r="BK25" i="5" s="1"/>
  <c r="DK25" i="5" s="1"/>
  <c r="FJ20" i="5"/>
  <c r="BJ20" i="5" s="1"/>
  <c r="DJ20" i="5" s="1"/>
  <c r="FK29" i="5"/>
  <c r="BK29" i="5" s="1"/>
  <c r="DK29" i="5" s="1"/>
  <c r="FL29" i="5" s="1"/>
  <c r="BL29" i="5" s="1"/>
  <c r="DL29" i="5" s="1"/>
  <c r="FM29" i="5" s="1"/>
  <c r="BM29" i="5" s="1"/>
  <c r="FK34" i="5"/>
  <c r="BK34" i="5" s="1"/>
  <c r="DK34" i="5" s="1"/>
  <c r="DJ5" i="5"/>
  <c r="DK22" i="5"/>
  <c r="FL22" i="5" s="1"/>
  <c r="BL22" i="5" s="1"/>
  <c r="DK16" i="5"/>
  <c r="FL16" i="5" s="1"/>
  <c r="BL16" i="5" s="1"/>
  <c r="DL23" i="5"/>
  <c r="FM23" i="5" s="1"/>
  <c r="BM23" i="5" s="1"/>
  <c r="DL8" i="5"/>
  <c r="FM8" i="5" s="1"/>
  <c r="BM8" i="5" s="1"/>
  <c r="DL21" i="5"/>
  <c r="FM21" i="5" s="1"/>
  <c r="BM21" i="5" s="1"/>
  <c r="DL9" i="5"/>
  <c r="FM9" i="5" s="1"/>
  <c r="BM9" i="5" s="1"/>
  <c r="DL30" i="5"/>
  <c r="FM30" i="5" s="1"/>
  <c r="BM30" i="5" s="1"/>
  <c r="DL33" i="5"/>
  <c r="FM33" i="5" s="1"/>
  <c r="BM33" i="5" s="1"/>
  <c r="DL17" i="5"/>
  <c r="FM17" i="5" s="1"/>
  <c r="BM17" i="5" s="1"/>
  <c r="DK12" i="5"/>
  <c r="FL12" i="5" s="1"/>
  <c r="BL12" i="5" s="1"/>
  <c r="DL6" i="5"/>
  <c r="FM6" i="5" s="1"/>
  <c r="BM6" i="5" s="1"/>
  <c r="DL27" i="5"/>
  <c r="FM27" i="5" s="1"/>
  <c r="BM27" i="5" s="1"/>
  <c r="DL32" i="5"/>
  <c r="FM32" i="5" s="1"/>
  <c r="BM32" i="5" s="1"/>
  <c r="DL14" i="5"/>
  <c r="FM14" i="5" s="1"/>
  <c r="BM14" i="5" s="1"/>
  <c r="DL15" i="5"/>
  <c r="FM15" i="5" s="1"/>
  <c r="BM15" i="5" s="1"/>
  <c r="DL19" i="5"/>
  <c r="FM19" i="5" s="1"/>
  <c r="BM19" i="5" s="1"/>
  <c r="DL10" i="5"/>
  <c r="FM10" i="5" s="1"/>
  <c r="BM10" i="5" s="1"/>
  <c r="FL7" i="5"/>
  <c r="BL7" i="5" s="1"/>
  <c r="DL35" i="5"/>
  <c r="FM35" i="5" s="1"/>
  <c r="BM35" i="5" s="1"/>
  <c r="DL11" i="5"/>
  <c r="FM11" i="5" s="1"/>
  <c r="BM11" i="5" s="1"/>
  <c r="DM28" i="5"/>
  <c r="FN28" i="5" s="1"/>
  <c r="BN28" i="5" s="1"/>
  <c r="DL26" i="5"/>
  <c r="FM26" i="5" s="1"/>
  <c r="BM26" i="5" s="1"/>
  <c r="DL31" i="5"/>
  <c r="FM31" i="5" s="1"/>
  <c r="BM31" i="5" s="1"/>
  <c r="DK4" i="5"/>
  <c r="FL4" i="5" s="1"/>
  <c r="BL4" i="5" s="1"/>
  <c r="H12" i="3"/>
  <c r="I11" i="3"/>
  <c r="DL24" i="5" l="1"/>
  <c r="FM24" i="5" s="1"/>
  <c r="BM24" i="5" s="1"/>
  <c r="FL36" i="5"/>
  <c r="BL36" i="5" s="1"/>
  <c r="DL36" i="5" s="1"/>
  <c r="BL7" i="6"/>
  <c r="DL7" i="6" s="1"/>
  <c r="FM7" i="6" s="1"/>
  <c r="DL34" i="6"/>
  <c r="FM34" i="6" s="1"/>
  <c r="BL34" i="6"/>
  <c r="BL28" i="6"/>
  <c r="DL28" i="6" s="1"/>
  <c r="FM28" i="6" s="1"/>
  <c r="BL22" i="6"/>
  <c r="DL22" i="6" s="1"/>
  <c r="FM22" i="6" s="1"/>
  <c r="BL10" i="6"/>
  <c r="DL10" i="6" s="1"/>
  <c r="FM10" i="6" s="1"/>
  <c r="BL31" i="6"/>
  <c r="DL31" i="6" s="1"/>
  <c r="FM31" i="6" s="1"/>
  <c r="BL20" i="6"/>
  <c r="DL20" i="6" s="1"/>
  <c r="FM20" i="6" s="1"/>
  <c r="BL11" i="6"/>
  <c r="DL11" i="6" s="1"/>
  <c r="FM11" i="6" s="1"/>
  <c r="BM36" i="6"/>
  <c r="DM36" i="6" s="1"/>
  <c r="FN36" i="6" s="1"/>
  <c r="BL5" i="6"/>
  <c r="DL5" i="6" s="1"/>
  <c r="FM5" i="6" s="1"/>
  <c r="BL27" i="6"/>
  <c r="DL27" i="6" s="1"/>
  <c r="FM27" i="6" s="1"/>
  <c r="BL12" i="6"/>
  <c r="DL12" i="6" s="1"/>
  <c r="FM12" i="6" s="1"/>
  <c r="BL14" i="6"/>
  <c r="DL14" i="6" s="1"/>
  <c r="FM14" i="6" s="1"/>
  <c r="BL18" i="6"/>
  <c r="DL18" i="6" s="1"/>
  <c r="FM18" i="6" s="1"/>
  <c r="BL21" i="6"/>
  <c r="DL21" i="6" s="1"/>
  <c r="FM21" i="6" s="1"/>
  <c r="BL19" i="6"/>
  <c r="DL19" i="6" s="1"/>
  <c r="FM19" i="6" s="1"/>
  <c r="BL25" i="6"/>
  <c r="DL25" i="6" s="1"/>
  <c r="FM25" i="6" s="1"/>
  <c r="BL16" i="6"/>
  <c r="DL16" i="6" s="1"/>
  <c r="FM16" i="6" s="1"/>
  <c r="BL24" i="6"/>
  <c r="DL24" i="6" s="1"/>
  <c r="FM24" i="6" s="1"/>
  <c r="BM6" i="6"/>
  <c r="DM6" i="6" s="1"/>
  <c r="FN6" i="6" s="1"/>
  <c r="BL15" i="6"/>
  <c r="DL15" i="6" s="1"/>
  <c r="FM15" i="6" s="1"/>
  <c r="BM37" i="6"/>
  <c r="DM37" i="6" s="1"/>
  <c r="FN37" i="6" s="1"/>
  <c r="BL30" i="6"/>
  <c r="DL30" i="6" s="1"/>
  <c r="FM30" i="6" s="1"/>
  <c r="BL23" i="6"/>
  <c r="DL23" i="6" s="1"/>
  <c r="FM23" i="6" s="1"/>
  <c r="BM8" i="6"/>
  <c r="DM8" i="6" s="1"/>
  <c r="FN8" i="6" s="1"/>
  <c r="BL4" i="6"/>
  <c r="DL4" i="6" s="1"/>
  <c r="FM4" i="6" s="1"/>
  <c r="BL29" i="6"/>
  <c r="DL29" i="6" s="1"/>
  <c r="FM29" i="6" s="1"/>
  <c r="FL13" i="6"/>
  <c r="BL13" i="6" s="1"/>
  <c r="DL13" i="6" s="1"/>
  <c r="FM13" i="6" s="1"/>
  <c r="BM32" i="6"/>
  <c r="DM32" i="6" s="1"/>
  <c r="FN32" i="6" s="1"/>
  <c r="BM17" i="6"/>
  <c r="DM17" i="6" s="1"/>
  <c r="BL33" i="6"/>
  <c r="DL33" i="6" s="1"/>
  <c r="FM33" i="6" s="1"/>
  <c r="BL26" i="6"/>
  <c r="DL26" i="6" s="1"/>
  <c r="FM26" i="6" s="1"/>
  <c r="BL35" i="6"/>
  <c r="DL35" i="6" s="1"/>
  <c r="FM35" i="6" s="1"/>
  <c r="BL9" i="6"/>
  <c r="DL9" i="6" s="1"/>
  <c r="FM9" i="6" s="1"/>
  <c r="BL34" i="7"/>
  <c r="DL34" i="7" s="1"/>
  <c r="FM34" i="7" s="1"/>
  <c r="BL36" i="7"/>
  <c r="DL36" i="7" s="1"/>
  <c r="FM36" i="7" s="1"/>
  <c r="FM16" i="7"/>
  <c r="BM16" i="7" s="1"/>
  <c r="DM16" i="7" s="1"/>
  <c r="FN16" i="7" s="1"/>
  <c r="BL29" i="7"/>
  <c r="DL29" i="7" s="1"/>
  <c r="FM29" i="7" s="1"/>
  <c r="BL30" i="7"/>
  <c r="DL30" i="7" s="1"/>
  <c r="FM30" i="7" s="1"/>
  <c r="BL22" i="7"/>
  <c r="DL22" i="7" s="1"/>
  <c r="FM22" i="7" s="1"/>
  <c r="BL4" i="7"/>
  <c r="DL4" i="7" s="1"/>
  <c r="FM4" i="7" s="1"/>
  <c r="BL7" i="7"/>
  <c r="DL7" i="7" s="1"/>
  <c r="FM7" i="7" s="1"/>
  <c r="BL32" i="7"/>
  <c r="DL32" i="7" s="1"/>
  <c r="FM32" i="7" s="1"/>
  <c r="BL23" i="7"/>
  <c r="DL23" i="7" s="1"/>
  <c r="FM23" i="7" s="1"/>
  <c r="BL31" i="7"/>
  <c r="DL31" i="7" s="1"/>
  <c r="FM31" i="7" s="1"/>
  <c r="BL17" i="7"/>
  <c r="DL17" i="7" s="1"/>
  <c r="FM17" i="7" s="1"/>
  <c r="BL19" i="7"/>
  <c r="DL19" i="7" s="1"/>
  <c r="FM19" i="7" s="1"/>
  <c r="BM14" i="7"/>
  <c r="DM14" i="7" s="1"/>
  <c r="FN14" i="7" s="1"/>
  <c r="BL13" i="7"/>
  <c r="DL13" i="7" s="1"/>
  <c r="FM13" i="7" s="1"/>
  <c r="BL35" i="7"/>
  <c r="DL35" i="7" s="1"/>
  <c r="FM35" i="7" s="1"/>
  <c r="BM12" i="7"/>
  <c r="DM12" i="7" s="1"/>
  <c r="FN12" i="7" s="1"/>
  <c r="BL18" i="7"/>
  <c r="DL18" i="7" s="1"/>
  <c r="BL9" i="7"/>
  <c r="DL9" i="7" s="1"/>
  <c r="FM9" i="7" s="1"/>
  <c r="BL11" i="7"/>
  <c r="DL11" i="7" s="1"/>
  <c r="FM11" i="7" s="1"/>
  <c r="BM8" i="7"/>
  <c r="DM8" i="7" s="1"/>
  <c r="FN8" i="7" s="1"/>
  <c r="BL27" i="7"/>
  <c r="DL27" i="7" s="1"/>
  <c r="FM27" i="7" s="1"/>
  <c r="BL24" i="7"/>
  <c r="DL24" i="7" s="1"/>
  <c r="FM24" i="7" s="1"/>
  <c r="BL20" i="7"/>
  <c r="DL20" i="7" s="1"/>
  <c r="FM20" i="7" s="1"/>
  <c r="BL26" i="7"/>
  <c r="DL26" i="7" s="1"/>
  <c r="FM26" i="7" s="1"/>
  <c r="BL15" i="7"/>
  <c r="DL15" i="7" s="1"/>
  <c r="FM15" i="7" s="1"/>
  <c r="BM21" i="7"/>
  <c r="DM21" i="7" s="1"/>
  <c r="FN21" i="7" s="1"/>
  <c r="BM10" i="7"/>
  <c r="DM10" i="7" s="1"/>
  <c r="FN10" i="7" s="1"/>
  <c r="BL28" i="7"/>
  <c r="DL28" i="7" s="1"/>
  <c r="FM28" i="7" s="1"/>
  <c r="BL25" i="7"/>
  <c r="DL25" i="7" s="1"/>
  <c r="FM25" i="7" s="1"/>
  <c r="BL6" i="7"/>
  <c r="DL6" i="7" s="1"/>
  <c r="FM6" i="7" s="1"/>
  <c r="BL5" i="7"/>
  <c r="DL5" i="7" s="1"/>
  <c r="FM5" i="7" s="1"/>
  <c r="BL33" i="7"/>
  <c r="DL33" i="7" s="1"/>
  <c r="FM33" i="7" s="1"/>
  <c r="DL13" i="5"/>
  <c r="FM13" i="5" s="1"/>
  <c r="BM13" i="5" s="1"/>
  <c r="DL16" i="5"/>
  <c r="FM16" i="5" s="1"/>
  <c r="BM16" i="5" s="1"/>
  <c r="FL34" i="5"/>
  <c r="BL34" i="5" s="1"/>
  <c r="DL34" i="5" s="1"/>
  <c r="FK20" i="5"/>
  <c r="BK20" i="5" s="1"/>
  <c r="DK20" i="5" s="1"/>
  <c r="FL18" i="5"/>
  <c r="BL18" i="5" s="1"/>
  <c r="DL18" i="5" s="1"/>
  <c r="FK5" i="5"/>
  <c r="BK5" i="5" s="1"/>
  <c r="DK5" i="5" s="1"/>
  <c r="FL25" i="5"/>
  <c r="BL25" i="5" s="1"/>
  <c r="DL25" i="5" s="1"/>
  <c r="DL22" i="5"/>
  <c r="FM22" i="5" s="1"/>
  <c r="BM22" i="5" s="1"/>
  <c r="DM29" i="5"/>
  <c r="FN29" i="5" s="1"/>
  <c r="BN29" i="5" s="1"/>
  <c r="DL7" i="5"/>
  <c r="DM31" i="5"/>
  <c r="FN31" i="5" s="1"/>
  <c r="BN31" i="5" s="1"/>
  <c r="DM27" i="5"/>
  <c r="FN27" i="5" s="1"/>
  <c r="BN27" i="5" s="1"/>
  <c r="DM33" i="5"/>
  <c r="FN33" i="5" s="1"/>
  <c r="BN33" i="5" s="1"/>
  <c r="DM26" i="5"/>
  <c r="FN26" i="5" s="1"/>
  <c r="BN26" i="5" s="1"/>
  <c r="DM11" i="5"/>
  <c r="FN11" i="5" s="1"/>
  <c r="BN11" i="5" s="1"/>
  <c r="DM15" i="5"/>
  <c r="FN15" i="5" s="1"/>
  <c r="BN15" i="5" s="1"/>
  <c r="DL12" i="5"/>
  <c r="FM12" i="5" s="1"/>
  <c r="BM12" i="5" s="1"/>
  <c r="DM8" i="5"/>
  <c r="FN8" i="5" s="1"/>
  <c r="BN8" i="5" s="1"/>
  <c r="DN28" i="5"/>
  <c r="FO28" i="5" s="1"/>
  <c r="BO28" i="5" s="1"/>
  <c r="DM14" i="5"/>
  <c r="FN14" i="5" s="1"/>
  <c r="BN14" i="5" s="1"/>
  <c r="DM6" i="5"/>
  <c r="FN6" i="5" s="1"/>
  <c r="BN6" i="5" s="1"/>
  <c r="DM24" i="5"/>
  <c r="FN24" i="5" s="1"/>
  <c r="BN24" i="5" s="1"/>
  <c r="DM30" i="5"/>
  <c r="FN30" i="5" s="1"/>
  <c r="BN30" i="5" s="1"/>
  <c r="DM23" i="5"/>
  <c r="FN23" i="5" s="1"/>
  <c r="BN23" i="5" s="1"/>
  <c r="DM19" i="5"/>
  <c r="FN19" i="5" s="1"/>
  <c r="BN19" i="5" s="1"/>
  <c r="DM21" i="5"/>
  <c r="FN21" i="5" s="1"/>
  <c r="BN21" i="5" s="1"/>
  <c r="DM35" i="5"/>
  <c r="FN35" i="5" s="1"/>
  <c r="BN35" i="5" s="1"/>
  <c r="DM22" i="5"/>
  <c r="FN22" i="5" s="1"/>
  <c r="BN22" i="5" s="1"/>
  <c r="DM10" i="5"/>
  <c r="FN10" i="5" s="1"/>
  <c r="BN10" i="5" s="1"/>
  <c r="DM32" i="5"/>
  <c r="FN32" i="5" s="1"/>
  <c r="BN32" i="5" s="1"/>
  <c r="DM17" i="5"/>
  <c r="FN17" i="5" s="1"/>
  <c r="BN17" i="5" s="1"/>
  <c r="DM9" i="5"/>
  <c r="FN9" i="5" s="1"/>
  <c r="BN9" i="5" s="1"/>
  <c r="DL4" i="5"/>
  <c r="FM4" i="5" s="1"/>
  <c r="BM4" i="5" s="1"/>
  <c r="H13" i="3"/>
  <c r="I12" i="3"/>
  <c r="FM36" i="5" l="1"/>
  <c r="BM36" i="5" s="1"/>
  <c r="DM36" i="5" s="1"/>
  <c r="FN17" i="6"/>
  <c r="BN17" i="6" s="1"/>
  <c r="DN17" i="6" s="1"/>
  <c r="FO17" i="6" s="1"/>
  <c r="DM13" i="5"/>
  <c r="FN13" i="5" s="1"/>
  <c r="BN13" i="5" s="1"/>
  <c r="DM16" i="5"/>
  <c r="FN16" i="5" s="1"/>
  <c r="BN16" i="5" s="1"/>
  <c r="BM33" i="6"/>
  <c r="DM33" i="6" s="1"/>
  <c r="FN33" i="6" s="1"/>
  <c r="BM13" i="6"/>
  <c r="DM13" i="6" s="1"/>
  <c r="FN13" i="6" s="1"/>
  <c r="BM23" i="6"/>
  <c r="DM23" i="6" s="1"/>
  <c r="FN23" i="6" s="1"/>
  <c r="BM19" i="6"/>
  <c r="DM19" i="6" s="1"/>
  <c r="FN19" i="6" s="1"/>
  <c r="BM5" i="6"/>
  <c r="DM5" i="6" s="1"/>
  <c r="FN5" i="6" s="1"/>
  <c r="BM31" i="6"/>
  <c r="DM31" i="6" s="1"/>
  <c r="FN31" i="6" s="1"/>
  <c r="BM22" i="6"/>
  <c r="DM22" i="6" s="1"/>
  <c r="FN22" i="6" s="1"/>
  <c r="BM4" i="6"/>
  <c r="DM4" i="6" s="1"/>
  <c r="FN4" i="6" s="1"/>
  <c r="BM26" i="6"/>
  <c r="DM26" i="6" s="1"/>
  <c r="FN26" i="6" s="1"/>
  <c r="BM29" i="6"/>
  <c r="DM29" i="6" s="1"/>
  <c r="FN29" i="6" s="1"/>
  <c r="BM15" i="6"/>
  <c r="DM15" i="6" s="1"/>
  <c r="FN15" i="6" s="1"/>
  <c r="BN36" i="6"/>
  <c r="DN36" i="6" s="1"/>
  <c r="FO36" i="6" s="1"/>
  <c r="BM20" i="6"/>
  <c r="DM20" i="6" s="1"/>
  <c r="FN20" i="6" s="1"/>
  <c r="BM28" i="6"/>
  <c r="DM28" i="6" s="1"/>
  <c r="FN28" i="6" s="1"/>
  <c r="BM7" i="6"/>
  <c r="DM7" i="6" s="1"/>
  <c r="FN7" i="6" s="1"/>
  <c r="BM16" i="6"/>
  <c r="DM16" i="6" s="1"/>
  <c r="FN16" i="6" s="1"/>
  <c r="BM35" i="6"/>
  <c r="DM35" i="6" s="1"/>
  <c r="FN35" i="6" s="1"/>
  <c r="BM25" i="6"/>
  <c r="DM25" i="6" s="1"/>
  <c r="FN25" i="6" s="1"/>
  <c r="BM21" i="6"/>
  <c r="DM21" i="6" s="1"/>
  <c r="FN21" i="6" s="1"/>
  <c r="BN6" i="6"/>
  <c r="DN6" i="6" s="1"/>
  <c r="FO6" i="6" s="1"/>
  <c r="BM9" i="6"/>
  <c r="DM9" i="6" s="1"/>
  <c r="FN9" i="6" s="1"/>
  <c r="BM18" i="6"/>
  <c r="DM18" i="6" s="1"/>
  <c r="FN18" i="6" s="1"/>
  <c r="BM10" i="6"/>
  <c r="DM10" i="6" s="1"/>
  <c r="FN10" i="6" s="1"/>
  <c r="BM27" i="6"/>
  <c r="DM27" i="6" s="1"/>
  <c r="FN27" i="6" s="1"/>
  <c r="BM34" i="6"/>
  <c r="DM34" i="6" s="1"/>
  <c r="FN34" i="6" s="1"/>
  <c r="BM14" i="6"/>
  <c r="DM14" i="6" s="1"/>
  <c r="FN14" i="6" s="1"/>
  <c r="BM11" i="6"/>
  <c r="DM11" i="6" s="1"/>
  <c r="FN11" i="6" s="1"/>
  <c r="BM30" i="6"/>
  <c r="DM30" i="6" s="1"/>
  <c r="FN30" i="6" s="1"/>
  <c r="BM24" i="6"/>
  <c r="DM24" i="6" s="1"/>
  <c r="FN24" i="6" s="1"/>
  <c r="BN32" i="6"/>
  <c r="DN32" i="6" s="1"/>
  <c r="FO32" i="6" s="1"/>
  <c r="BN8" i="6"/>
  <c r="DN8" i="6" s="1"/>
  <c r="FO8" i="6" s="1"/>
  <c r="BN37" i="6"/>
  <c r="DN37" i="6" s="1"/>
  <c r="FO37" i="6" s="1"/>
  <c r="BM12" i="6"/>
  <c r="DM12" i="6" s="1"/>
  <c r="FN12" i="6" s="1"/>
  <c r="BM5" i="7"/>
  <c r="DM5" i="7" s="1"/>
  <c r="FN5" i="7" s="1"/>
  <c r="BM11" i="7"/>
  <c r="DM11" i="7" s="1"/>
  <c r="FN11" i="7" s="1"/>
  <c r="BM35" i="7"/>
  <c r="DM35" i="7" s="1"/>
  <c r="FN35" i="7" s="1"/>
  <c r="BM7" i="7"/>
  <c r="DM7" i="7" s="1"/>
  <c r="FN7" i="7" s="1"/>
  <c r="BM29" i="7"/>
  <c r="DM29" i="7" s="1"/>
  <c r="FN29" i="7" s="1"/>
  <c r="BM6" i="7"/>
  <c r="DM6" i="7" s="1"/>
  <c r="FN6" i="7" s="1"/>
  <c r="BN21" i="7"/>
  <c r="DN21" i="7" s="1"/>
  <c r="FO21" i="7" s="1"/>
  <c r="BM24" i="7"/>
  <c r="DM24" i="7" s="1"/>
  <c r="FN24" i="7" s="1"/>
  <c r="BM9" i="7"/>
  <c r="DM9" i="7" s="1"/>
  <c r="FN9" i="7" s="1"/>
  <c r="BM13" i="7"/>
  <c r="DM13" i="7" s="1"/>
  <c r="FN13" i="7" s="1"/>
  <c r="BM31" i="7"/>
  <c r="DM31" i="7" s="1"/>
  <c r="FN31" i="7" s="1"/>
  <c r="BM4" i="7"/>
  <c r="DM4" i="7" s="1"/>
  <c r="FN4" i="7" s="1"/>
  <c r="BN16" i="7"/>
  <c r="DN16" i="7" s="1"/>
  <c r="FO16" i="7" s="1"/>
  <c r="BN10" i="7"/>
  <c r="DN10" i="7" s="1"/>
  <c r="FO10" i="7" s="1"/>
  <c r="BM25" i="7"/>
  <c r="DM25" i="7" s="1"/>
  <c r="FN25" i="7" s="1"/>
  <c r="BM15" i="7"/>
  <c r="DM15" i="7" s="1"/>
  <c r="FN15" i="7" s="1"/>
  <c r="BM27" i="7"/>
  <c r="DM27" i="7" s="1"/>
  <c r="FN27" i="7" s="1"/>
  <c r="FM18" i="7"/>
  <c r="BM18" i="7" s="1"/>
  <c r="DM18" i="7" s="1"/>
  <c r="FN18" i="7" s="1"/>
  <c r="BN14" i="7"/>
  <c r="DN14" i="7" s="1"/>
  <c r="FO14" i="7" s="1"/>
  <c r="BM23" i="7"/>
  <c r="DM23" i="7" s="1"/>
  <c r="FN23" i="7" s="1"/>
  <c r="BM22" i="7"/>
  <c r="DM22" i="7" s="1"/>
  <c r="FN22" i="7" s="1"/>
  <c r="BM36" i="7"/>
  <c r="DM36" i="7" s="1"/>
  <c r="FN36" i="7" s="1"/>
  <c r="BM20" i="7"/>
  <c r="DM20" i="7" s="1"/>
  <c r="FN20" i="7" s="1"/>
  <c r="BM17" i="7"/>
  <c r="DM17" i="7" s="1"/>
  <c r="FN17" i="7" s="1"/>
  <c r="BM33" i="7"/>
  <c r="DM33" i="7" s="1"/>
  <c r="FN33" i="7" s="1"/>
  <c r="BM28" i="7"/>
  <c r="DM28" i="7" s="1"/>
  <c r="FN28" i="7" s="1"/>
  <c r="BM26" i="7"/>
  <c r="DM26" i="7" s="1"/>
  <c r="FN26" i="7" s="1"/>
  <c r="BN8" i="7"/>
  <c r="DN8" i="7" s="1"/>
  <c r="FO8" i="7" s="1"/>
  <c r="BN12" i="7"/>
  <c r="DN12" i="7" s="1"/>
  <c r="FO12" i="7" s="1"/>
  <c r="BM19" i="7"/>
  <c r="DM19" i="7" s="1"/>
  <c r="FN19" i="7" s="1"/>
  <c r="BM32" i="7"/>
  <c r="DM32" i="7" s="1"/>
  <c r="FN32" i="7" s="1"/>
  <c r="BM30" i="7"/>
  <c r="DM30" i="7" s="1"/>
  <c r="FN30" i="7" s="1"/>
  <c r="BM34" i="7"/>
  <c r="DM34" i="7" s="1"/>
  <c r="FN34" i="7" s="1"/>
  <c r="DN29" i="5"/>
  <c r="FO29" i="5" s="1"/>
  <c r="BO29" i="5" s="1"/>
  <c r="FM25" i="5"/>
  <c r="BM25" i="5" s="1"/>
  <c r="DM25" i="5" s="1"/>
  <c r="FM18" i="5"/>
  <c r="BM18" i="5" s="1"/>
  <c r="DM18" i="5" s="1"/>
  <c r="FM34" i="5"/>
  <c r="BM34" i="5" s="1"/>
  <c r="DM34" i="5" s="1"/>
  <c r="FL20" i="5"/>
  <c r="BL20" i="5" s="1"/>
  <c r="DL20" i="5" s="1"/>
  <c r="FL5" i="5"/>
  <c r="BL5" i="5" s="1"/>
  <c r="DL5" i="5" s="1"/>
  <c r="FM7" i="5"/>
  <c r="DN23" i="5"/>
  <c r="FO23" i="5" s="1"/>
  <c r="BO23" i="5" s="1"/>
  <c r="DN9" i="5"/>
  <c r="FO9" i="5" s="1"/>
  <c r="BO9" i="5" s="1"/>
  <c r="DN10" i="5"/>
  <c r="FO10" i="5" s="1"/>
  <c r="BO10" i="5" s="1"/>
  <c r="DN21" i="5"/>
  <c r="FO21" i="5" s="1"/>
  <c r="BO21" i="5" s="1"/>
  <c r="DN30" i="5"/>
  <c r="FO30" i="5" s="1"/>
  <c r="BO30" i="5" s="1"/>
  <c r="DN8" i="5"/>
  <c r="FO8" i="5" s="1"/>
  <c r="BO8" i="5" s="1"/>
  <c r="DN15" i="5"/>
  <c r="FO15" i="5" s="1"/>
  <c r="BO15" i="5" s="1"/>
  <c r="DN33" i="5"/>
  <c r="FO33" i="5" s="1"/>
  <c r="BO33" i="5" s="1"/>
  <c r="DN35" i="5"/>
  <c r="FO35" i="5" s="1"/>
  <c r="BO35" i="5" s="1"/>
  <c r="DN17" i="5"/>
  <c r="FO17" i="5" s="1"/>
  <c r="BO17" i="5" s="1"/>
  <c r="DN19" i="5"/>
  <c r="FO19" i="5" s="1"/>
  <c r="BO19" i="5" s="1"/>
  <c r="DN24" i="5"/>
  <c r="FO24" i="5" s="1"/>
  <c r="BO24" i="5" s="1"/>
  <c r="DO28" i="5"/>
  <c r="FP28" i="5" s="1"/>
  <c r="BP28" i="5" s="1"/>
  <c r="DN27" i="5"/>
  <c r="FO27" i="5" s="1"/>
  <c r="BO27" i="5" s="1"/>
  <c r="DN32" i="5"/>
  <c r="FO32" i="5" s="1"/>
  <c r="BO32" i="5" s="1"/>
  <c r="DN14" i="5"/>
  <c r="FO14" i="5" s="1"/>
  <c r="BO14" i="5" s="1"/>
  <c r="DN26" i="5"/>
  <c r="FO26" i="5" s="1"/>
  <c r="BO26" i="5" s="1"/>
  <c r="DN22" i="5"/>
  <c r="FO22" i="5" s="1"/>
  <c r="BO22" i="5" s="1"/>
  <c r="DN6" i="5"/>
  <c r="FO6" i="5" s="1"/>
  <c r="BO6" i="5" s="1"/>
  <c r="DN13" i="5"/>
  <c r="FO13" i="5" s="1"/>
  <c r="BO13" i="5" s="1"/>
  <c r="DM12" i="5"/>
  <c r="FN12" i="5" s="1"/>
  <c r="BN12" i="5" s="1"/>
  <c r="DN11" i="5"/>
  <c r="FO11" i="5" s="1"/>
  <c r="BO11" i="5" s="1"/>
  <c r="DN31" i="5"/>
  <c r="FO31" i="5" s="1"/>
  <c r="BO31" i="5" s="1"/>
  <c r="DM4" i="5"/>
  <c r="FN4" i="5" s="1"/>
  <c r="BN4" i="5" s="1"/>
  <c r="H14" i="3"/>
  <c r="I13" i="3"/>
  <c r="DN16" i="5" l="1"/>
  <c r="FO16" i="5" s="1"/>
  <c r="BO16" i="5" s="1"/>
  <c r="DO29" i="5"/>
  <c r="FP29" i="5" s="1"/>
  <c r="BP29" i="5" s="1"/>
  <c r="FN36" i="5"/>
  <c r="BN36" i="5" s="1"/>
  <c r="DN36" i="5" s="1"/>
  <c r="BN12" i="6"/>
  <c r="DN12" i="6" s="1"/>
  <c r="FO12" i="6" s="1"/>
  <c r="BN24" i="6"/>
  <c r="DN24" i="6" s="1"/>
  <c r="FO24" i="6" s="1"/>
  <c r="BN34" i="6"/>
  <c r="DN34" i="6" s="1"/>
  <c r="FO34" i="6" s="1"/>
  <c r="BN9" i="6"/>
  <c r="DN9" i="6" s="1"/>
  <c r="FO9" i="6" s="1"/>
  <c r="BN35" i="6"/>
  <c r="DN35" i="6" s="1"/>
  <c r="BN20" i="6"/>
  <c r="DN20" i="6" s="1"/>
  <c r="FO20" i="6" s="1"/>
  <c r="BN26" i="6"/>
  <c r="DN26" i="6" s="1"/>
  <c r="FO26" i="6" s="1"/>
  <c r="BO37" i="6"/>
  <c r="DO37" i="6" s="1"/>
  <c r="FP37" i="6" s="1"/>
  <c r="BN30" i="6"/>
  <c r="DN30" i="6" s="1"/>
  <c r="FO30" i="6" s="1"/>
  <c r="BN27" i="6"/>
  <c r="DN27" i="6" s="1"/>
  <c r="FO27" i="6" s="1"/>
  <c r="BO6" i="6"/>
  <c r="DO6" i="6" s="1"/>
  <c r="FP6" i="6" s="1"/>
  <c r="BN16" i="6"/>
  <c r="DN16" i="6" s="1"/>
  <c r="BO36" i="6"/>
  <c r="DO36" i="6" s="1"/>
  <c r="FP36" i="6" s="1"/>
  <c r="BN23" i="6"/>
  <c r="DN23" i="6" s="1"/>
  <c r="FO23" i="6" s="1"/>
  <c r="BO8" i="6"/>
  <c r="DO8" i="6" s="1"/>
  <c r="FP8" i="6" s="1"/>
  <c r="BN11" i="6"/>
  <c r="DN11" i="6" s="1"/>
  <c r="FO11" i="6" s="1"/>
  <c r="BN10" i="6"/>
  <c r="DN10" i="6" s="1"/>
  <c r="FO10" i="6" s="1"/>
  <c r="BN21" i="6"/>
  <c r="DN21" i="6" s="1"/>
  <c r="FO21" i="6" s="1"/>
  <c r="BN7" i="6"/>
  <c r="DN7" i="6" s="1"/>
  <c r="FO7" i="6" s="1"/>
  <c r="BN15" i="6"/>
  <c r="DN15" i="6" s="1"/>
  <c r="FO15" i="6" s="1"/>
  <c r="BN5" i="6"/>
  <c r="DN5" i="6" s="1"/>
  <c r="FO5" i="6" s="1"/>
  <c r="BN13" i="6"/>
  <c r="DN13" i="6" s="1"/>
  <c r="FO13" i="6" s="1"/>
  <c r="BO32" i="6"/>
  <c r="DO32" i="6" s="1"/>
  <c r="FP32" i="6" s="1"/>
  <c r="BN14" i="6"/>
  <c r="DN14" i="6" s="1"/>
  <c r="FO14" i="6" s="1"/>
  <c r="BN18" i="6"/>
  <c r="DN18" i="6" s="1"/>
  <c r="FO18" i="6" s="1"/>
  <c r="BN25" i="6"/>
  <c r="DN25" i="6" s="1"/>
  <c r="FO25" i="6" s="1"/>
  <c r="BN28" i="6"/>
  <c r="DN28" i="6" s="1"/>
  <c r="FO28" i="6" s="1"/>
  <c r="BN29" i="6"/>
  <c r="DN29" i="6" s="1"/>
  <c r="FO29" i="6" s="1"/>
  <c r="BN22" i="6"/>
  <c r="DN22" i="6" s="1"/>
  <c r="FO22" i="6" s="1"/>
  <c r="BN33" i="6"/>
  <c r="DN33" i="6" s="1"/>
  <c r="FO33" i="6" s="1"/>
  <c r="BN31" i="6"/>
  <c r="DN31" i="6" s="1"/>
  <c r="FO31" i="6" s="1"/>
  <c r="BO17" i="6"/>
  <c r="DO17" i="6" s="1"/>
  <c r="FP17" i="6" s="1"/>
  <c r="BN4" i="6"/>
  <c r="DN4" i="6" s="1"/>
  <c r="FO4" i="6" s="1"/>
  <c r="BN19" i="6"/>
  <c r="DN19" i="6" s="1"/>
  <c r="FO19" i="6" s="1"/>
  <c r="BN30" i="7"/>
  <c r="DN30" i="7" s="1"/>
  <c r="FO30" i="7" s="1"/>
  <c r="BN23" i="7"/>
  <c r="DN23" i="7" s="1"/>
  <c r="FO23" i="7" s="1"/>
  <c r="BN4" i="7"/>
  <c r="DN4" i="7" s="1"/>
  <c r="FO4" i="7" s="1"/>
  <c r="BN24" i="7"/>
  <c r="DN24" i="7" s="1"/>
  <c r="FO24" i="7" s="1"/>
  <c r="BN7" i="7"/>
  <c r="DN7" i="7" s="1"/>
  <c r="FO7" i="7" s="1"/>
  <c r="BN32" i="7"/>
  <c r="DN32" i="7" s="1"/>
  <c r="FO32" i="7" s="1"/>
  <c r="BN26" i="7"/>
  <c r="DN26" i="7" s="1"/>
  <c r="FO26" i="7" s="1"/>
  <c r="BN20" i="7"/>
  <c r="DN20" i="7" s="1"/>
  <c r="FO20" i="7" s="1"/>
  <c r="BO14" i="7"/>
  <c r="DO14" i="7" s="1"/>
  <c r="FP14" i="7" s="1"/>
  <c r="BN25" i="7"/>
  <c r="DN25" i="7" s="1"/>
  <c r="FO25" i="7" s="1"/>
  <c r="BN31" i="7"/>
  <c r="DN31" i="7" s="1"/>
  <c r="FO31" i="7" s="1"/>
  <c r="BO21" i="7"/>
  <c r="DO21" i="7" s="1"/>
  <c r="FP21" i="7" s="1"/>
  <c r="BN35" i="7"/>
  <c r="DN35" i="7" s="1"/>
  <c r="FO35" i="7" s="1"/>
  <c r="BN17" i="7"/>
  <c r="DN17" i="7" s="1"/>
  <c r="FO17" i="7" s="1"/>
  <c r="BN28" i="7"/>
  <c r="DN28" i="7" s="1"/>
  <c r="FO28" i="7" s="1"/>
  <c r="BN36" i="7"/>
  <c r="DN36" i="7" s="1"/>
  <c r="FO36" i="7" s="1"/>
  <c r="BN18" i="7"/>
  <c r="DN18" i="7" s="1"/>
  <c r="FO18" i="7" s="1"/>
  <c r="BO10" i="7"/>
  <c r="DO10" i="7" s="1"/>
  <c r="FP10" i="7" s="1"/>
  <c r="BN13" i="7"/>
  <c r="DN13" i="7" s="1"/>
  <c r="FO13" i="7" s="1"/>
  <c r="BN6" i="7"/>
  <c r="DN6" i="7" s="1"/>
  <c r="FO6" i="7" s="1"/>
  <c r="BN11" i="7"/>
  <c r="DN11" i="7" s="1"/>
  <c r="FO11" i="7" s="1"/>
  <c r="BO8" i="7"/>
  <c r="DO8" i="7" s="1"/>
  <c r="FP8" i="7" s="1"/>
  <c r="BN15" i="7"/>
  <c r="DN15" i="7" s="1"/>
  <c r="FO15" i="7" s="1"/>
  <c r="BN19" i="7"/>
  <c r="DN19" i="7" s="1"/>
  <c r="FO19" i="7" s="1"/>
  <c r="BN34" i="7"/>
  <c r="DN34" i="7" s="1"/>
  <c r="FO34" i="7" s="1"/>
  <c r="BO12" i="7"/>
  <c r="DO12" i="7" s="1"/>
  <c r="FP12" i="7" s="1"/>
  <c r="BN33" i="7"/>
  <c r="DN33" i="7" s="1"/>
  <c r="FO33" i="7" s="1"/>
  <c r="BN22" i="7"/>
  <c r="DN22" i="7" s="1"/>
  <c r="FO22" i="7" s="1"/>
  <c r="BN27" i="7"/>
  <c r="DN27" i="7" s="1"/>
  <c r="FO27" i="7" s="1"/>
  <c r="BO16" i="7"/>
  <c r="DO16" i="7" s="1"/>
  <c r="FP16" i="7" s="1"/>
  <c r="BN9" i="7"/>
  <c r="DN9" i="7" s="1"/>
  <c r="FO9" i="7" s="1"/>
  <c r="BN29" i="7"/>
  <c r="DN29" i="7" s="1"/>
  <c r="FO29" i="7" s="1"/>
  <c r="BN5" i="7"/>
  <c r="DN5" i="7" s="1"/>
  <c r="FO5" i="7" s="1"/>
  <c r="FN34" i="5"/>
  <c r="BN34" i="5" s="1"/>
  <c r="DN34" i="5" s="1"/>
  <c r="FM5" i="5"/>
  <c r="BM5" i="5" s="1"/>
  <c r="DM5" i="5" s="1"/>
  <c r="FN25" i="5"/>
  <c r="BN25" i="5" s="1"/>
  <c r="DN25" i="5" s="1"/>
  <c r="FM20" i="5"/>
  <c r="BM20" i="5" s="1"/>
  <c r="DM20" i="5" s="1"/>
  <c r="BM7" i="5"/>
  <c r="DM7" i="5" s="1"/>
  <c r="FN7" i="5" s="1"/>
  <c r="FN18" i="5"/>
  <c r="BN18" i="5" s="1"/>
  <c r="DN18" i="5" s="1"/>
  <c r="DO6" i="5"/>
  <c r="FP6" i="5" s="1"/>
  <c r="BP6" i="5" s="1"/>
  <c r="DO24" i="5"/>
  <c r="FP24" i="5" s="1"/>
  <c r="BP24" i="5" s="1"/>
  <c r="DO9" i="5"/>
  <c r="FP9" i="5" s="1"/>
  <c r="BP9" i="5" s="1"/>
  <c r="DO11" i="5"/>
  <c r="FP11" i="5" s="1"/>
  <c r="BP11" i="5" s="1"/>
  <c r="DO26" i="5"/>
  <c r="DO19" i="5"/>
  <c r="FP19" i="5" s="1"/>
  <c r="BP19" i="5" s="1"/>
  <c r="DO33" i="5"/>
  <c r="FP33" i="5" s="1"/>
  <c r="BP33" i="5" s="1"/>
  <c r="DO30" i="5"/>
  <c r="FP30" i="5" s="1"/>
  <c r="BP30" i="5" s="1"/>
  <c r="DO35" i="5"/>
  <c r="FP35" i="5" s="1"/>
  <c r="BP35" i="5" s="1"/>
  <c r="DN12" i="5"/>
  <c r="FO12" i="5" s="1"/>
  <c r="BO12" i="5" s="1"/>
  <c r="DO14" i="5"/>
  <c r="FP14" i="5" s="1"/>
  <c r="BP14" i="5" s="1"/>
  <c r="DO17" i="5"/>
  <c r="FP17" i="5" s="1"/>
  <c r="BP17" i="5" s="1"/>
  <c r="DO15" i="5"/>
  <c r="FP15" i="5" s="1"/>
  <c r="BP15" i="5" s="1"/>
  <c r="DO21" i="5"/>
  <c r="FP21" i="5" s="1"/>
  <c r="BP21" i="5" s="1"/>
  <c r="DO23" i="5"/>
  <c r="FP23" i="5" s="1"/>
  <c r="BP23" i="5" s="1"/>
  <c r="DO31" i="5"/>
  <c r="FP31" i="5" s="1"/>
  <c r="BP31" i="5" s="1"/>
  <c r="DO27" i="5"/>
  <c r="FP27" i="5" s="1"/>
  <c r="BP27" i="5" s="1"/>
  <c r="DO16" i="5"/>
  <c r="FP16" i="5" s="1"/>
  <c r="BP16" i="5" s="1"/>
  <c r="DO22" i="5"/>
  <c r="FP22" i="5" s="1"/>
  <c r="BP22" i="5" s="1"/>
  <c r="DO13" i="5"/>
  <c r="FP13" i="5" s="1"/>
  <c r="BP13" i="5" s="1"/>
  <c r="DO32" i="5"/>
  <c r="FP32" i="5" s="1"/>
  <c r="BP32" i="5" s="1"/>
  <c r="DP28" i="5"/>
  <c r="FQ28" i="5" s="1"/>
  <c r="BQ28" i="5" s="1"/>
  <c r="DP29" i="5"/>
  <c r="FQ29" i="5" s="1"/>
  <c r="BQ29" i="5" s="1"/>
  <c r="DO8" i="5"/>
  <c r="FP8" i="5" s="1"/>
  <c r="BP8" i="5" s="1"/>
  <c r="DO10" i="5"/>
  <c r="FP10" i="5" s="1"/>
  <c r="BP10" i="5" s="1"/>
  <c r="DN4" i="5"/>
  <c r="FO4" i="5" s="1"/>
  <c r="BO4" i="5" s="1"/>
  <c r="H15" i="3"/>
  <c r="I14" i="3"/>
  <c r="FO36" i="5" l="1"/>
  <c r="BO36" i="5" s="1"/>
  <c r="DO36" i="5" s="1"/>
  <c r="BO33" i="6"/>
  <c r="DO33" i="6" s="1"/>
  <c r="FP33" i="6" s="1"/>
  <c r="BO13" i="6"/>
  <c r="DO13" i="6" s="1"/>
  <c r="BO23" i="6"/>
  <c r="DO23" i="6" s="1"/>
  <c r="FP23" i="6" s="1"/>
  <c r="BO20" i="6"/>
  <c r="DO20" i="6" s="1"/>
  <c r="FP20" i="6" s="1"/>
  <c r="BO22" i="6"/>
  <c r="DO22" i="6" s="1"/>
  <c r="FP22" i="6" s="1"/>
  <c r="BO5" i="6"/>
  <c r="DO5" i="6" s="1"/>
  <c r="FP5" i="6" s="1"/>
  <c r="BP36" i="6"/>
  <c r="DP36" i="6" s="1"/>
  <c r="FQ36" i="6" s="1"/>
  <c r="BO12" i="6"/>
  <c r="DO12" i="6" s="1"/>
  <c r="FP12" i="6" s="1"/>
  <c r="BP17" i="6"/>
  <c r="DP17" i="6" s="1"/>
  <c r="FQ17" i="6" s="1"/>
  <c r="BO29" i="6"/>
  <c r="DO29" i="6" s="1"/>
  <c r="FP29" i="6" s="1"/>
  <c r="BO14" i="6"/>
  <c r="DO14" i="6" s="1"/>
  <c r="BO15" i="6"/>
  <c r="DO15" i="6" s="1"/>
  <c r="FP15" i="6" s="1"/>
  <c r="BO11" i="6"/>
  <c r="DO11" i="6" s="1"/>
  <c r="FP11" i="6" s="1"/>
  <c r="FO16" i="6"/>
  <c r="BO16" i="6" s="1"/>
  <c r="DO16" i="6" s="1"/>
  <c r="FP16" i="6" s="1"/>
  <c r="BP37" i="6"/>
  <c r="DP37" i="6" s="1"/>
  <c r="FQ37" i="6" s="1"/>
  <c r="BO9" i="6"/>
  <c r="DO9" i="6" s="1"/>
  <c r="FP9" i="6" s="1"/>
  <c r="BO19" i="6"/>
  <c r="DO19" i="6" s="1"/>
  <c r="FP19" i="6" s="1"/>
  <c r="BO25" i="6"/>
  <c r="DO25" i="6" s="1"/>
  <c r="FP25" i="6" s="1"/>
  <c r="BO21" i="6"/>
  <c r="DO21" i="6" s="1"/>
  <c r="FP21" i="6" s="1"/>
  <c r="BO27" i="6"/>
  <c r="DO27" i="6" s="1"/>
  <c r="FP27" i="6" s="1"/>
  <c r="BO24" i="6"/>
  <c r="DO24" i="6" s="1"/>
  <c r="FP24" i="6" s="1"/>
  <c r="BO4" i="6"/>
  <c r="DO4" i="6" s="1"/>
  <c r="FP4" i="6" s="1"/>
  <c r="BO18" i="6"/>
  <c r="DO18" i="6" s="1"/>
  <c r="FP18" i="6" s="1"/>
  <c r="BO10" i="6"/>
  <c r="DO10" i="6" s="1"/>
  <c r="FP10" i="6" s="1"/>
  <c r="BO30" i="6"/>
  <c r="DO30" i="6" s="1"/>
  <c r="FP30" i="6" s="1"/>
  <c r="FO35" i="6"/>
  <c r="BO35" i="6" s="1"/>
  <c r="DO35" i="6" s="1"/>
  <c r="FP35" i="6" s="1"/>
  <c r="BO31" i="6"/>
  <c r="DO31" i="6" s="1"/>
  <c r="FP31" i="6" s="1"/>
  <c r="BO28" i="6"/>
  <c r="DO28" i="6" s="1"/>
  <c r="FP28" i="6" s="1"/>
  <c r="BP32" i="6"/>
  <c r="DP32" i="6" s="1"/>
  <c r="FQ32" i="6" s="1"/>
  <c r="BO7" i="6"/>
  <c r="DO7" i="6" s="1"/>
  <c r="FP7" i="6" s="1"/>
  <c r="BP8" i="6"/>
  <c r="DP8" i="6" s="1"/>
  <c r="FQ8" i="6" s="1"/>
  <c r="BP6" i="6"/>
  <c r="DP6" i="6" s="1"/>
  <c r="FQ6" i="6" s="1"/>
  <c r="BO26" i="6"/>
  <c r="DO26" i="6" s="1"/>
  <c r="FP26" i="6" s="1"/>
  <c r="BO34" i="6"/>
  <c r="DO34" i="6" s="1"/>
  <c r="FP34" i="6" s="1"/>
  <c r="BO22" i="7"/>
  <c r="DO22" i="7" s="1"/>
  <c r="FP22" i="7" s="1"/>
  <c r="BO6" i="7"/>
  <c r="DO6" i="7" s="1"/>
  <c r="FP6" i="7" s="1"/>
  <c r="BO20" i="7"/>
  <c r="DO20" i="7" s="1"/>
  <c r="FP20" i="7" s="1"/>
  <c r="BO24" i="7"/>
  <c r="DO24" i="7" s="1"/>
  <c r="FP24" i="7" s="1"/>
  <c r="BO9" i="7"/>
  <c r="DO9" i="7" s="1"/>
  <c r="FP9" i="7" s="1"/>
  <c r="BO33" i="7"/>
  <c r="DO33" i="7" s="1"/>
  <c r="FP33" i="7" s="1"/>
  <c r="BO15" i="7"/>
  <c r="DO15" i="7" s="1"/>
  <c r="FP15" i="7" s="1"/>
  <c r="BO13" i="7"/>
  <c r="DO13" i="7" s="1"/>
  <c r="FP13" i="7" s="1"/>
  <c r="BO28" i="7"/>
  <c r="DO28" i="7" s="1"/>
  <c r="FP28" i="7" s="1"/>
  <c r="BO31" i="7"/>
  <c r="DO31" i="7" s="1"/>
  <c r="FP31" i="7" s="1"/>
  <c r="BO26" i="7"/>
  <c r="DO26" i="7" s="1"/>
  <c r="FP26" i="7" s="1"/>
  <c r="BO4" i="7"/>
  <c r="DO4" i="7" s="1"/>
  <c r="FP4" i="7" s="1"/>
  <c r="BO36" i="7"/>
  <c r="DO36" i="7" s="1"/>
  <c r="FP36" i="7" s="1"/>
  <c r="BP12" i="7"/>
  <c r="DP12" i="7" s="1"/>
  <c r="FQ12" i="7" s="1"/>
  <c r="BP8" i="7"/>
  <c r="DP8" i="7" s="1"/>
  <c r="FQ8" i="7" s="1"/>
  <c r="BP10" i="7"/>
  <c r="DP10" i="7" s="1"/>
  <c r="FQ10" i="7" s="1"/>
  <c r="BO17" i="7"/>
  <c r="DO17" i="7" s="1"/>
  <c r="FP17" i="7" s="1"/>
  <c r="BO25" i="7"/>
  <c r="DO25" i="7" s="1"/>
  <c r="FP25" i="7" s="1"/>
  <c r="BO32" i="7"/>
  <c r="DO32" i="7" s="1"/>
  <c r="FP32" i="7" s="1"/>
  <c r="BO23" i="7"/>
  <c r="DO23" i="7" s="1"/>
  <c r="FP23" i="7" s="1"/>
  <c r="BO29" i="7"/>
  <c r="DO29" i="7" s="1"/>
  <c r="FP29" i="7" s="1"/>
  <c r="BO19" i="7"/>
  <c r="DO19" i="7" s="1"/>
  <c r="FP19" i="7" s="1"/>
  <c r="BP21" i="7"/>
  <c r="DP21" i="7" s="1"/>
  <c r="FQ21" i="7" s="1"/>
  <c r="BP16" i="7"/>
  <c r="DP16" i="7" s="1"/>
  <c r="BO5" i="7"/>
  <c r="DO5" i="7" s="1"/>
  <c r="FP5" i="7" s="1"/>
  <c r="BO27" i="7"/>
  <c r="DO27" i="7" s="1"/>
  <c r="FP27" i="7" s="1"/>
  <c r="BO34" i="7"/>
  <c r="DO34" i="7" s="1"/>
  <c r="FP34" i="7" s="1"/>
  <c r="BO11" i="7"/>
  <c r="DO11" i="7" s="1"/>
  <c r="FP11" i="7" s="1"/>
  <c r="BO18" i="7"/>
  <c r="DO18" i="7" s="1"/>
  <c r="FP18" i="7" s="1"/>
  <c r="BO35" i="7"/>
  <c r="DO35" i="7" s="1"/>
  <c r="FP35" i="7" s="1"/>
  <c r="BP14" i="7"/>
  <c r="DP14" i="7" s="1"/>
  <c r="FQ14" i="7" s="1"/>
  <c r="BO7" i="7"/>
  <c r="DO7" i="7" s="1"/>
  <c r="FP7" i="7" s="1"/>
  <c r="BO30" i="7"/>
  <c r="DO30" i="7" s="1"/>
  <c r="FP30" i="7" s="1"/>
  <c r="FO25" i="5"/>
  <c r="BO25" i="5" s="1"/>
  <c r="DO25" i="5" s="1"/>
  <c r="FO34" i="5"/>
  <c r="BO34" i="5" s="1"/>
  <c r="DO34" i="5" s="1"/>
  <c r="FO18" i="5"/>
  <c r="BO18" i="5" s="1"/>
  <c r="DO18" i="5" s="1"/>
  <c r="FN5" i="5"/>
  <c r="BN5" i="5" s="1"/>
  <c r="DN5" i="5" s="1"/>
  <c r="FN20" i="5"/>
  <c r="BN20" i="5" s="1"/>
  <c r="DN20" i="5" s="1"/>
  <c r="BN7" i="5"/>
  <c r="DN7" i="5" s="1"/>
  <c r="FO7" i="5" s="1"/>
  <c r="DP23" i="5"/>
  <c r="FQ23" i="5" s="1"/>
  <c r="BQ23" i="5" s="1"/>
  <c r="DP19" i="5"/>
  <c r="FQ19" i="5" s="1"/>
  <c r="BQ19" i="5" s="1"/>
  <c r="DP10" i="5"/>
  <c r="FQ10" i="5" s="1"/>
  <c r="BQ10" i="5" s="1"/>
  <c r="DP32" i="5"/>
  <c r="FQ32" i="5" s="1"/>
  <c r="BQ32" i="5" s="1"/>
  <c r="DP16" i="5"/>
  <c r="FQ16" i="5" s="1"/>
  <c r="BQ16" i="5" s="1"/>
  <c r="DP21" i="5"/>
  <c r="FQ21" i="5" s="1"/>
  <c r="BQ21" i="5" s="1"/>
  <c r="DP14" i="5"/>
  <c r="FQ14" i="5" s="1"/>
  <c r="BQ14" i="5" s="1"/>
  <c r="DP9" i="5"/>
  <c r="FQ9" i="5" s="1"/>
  <c r="BQ9" i="5" s="1"/>
  <c r="DP22" i="5"/>
  <c r="FQ22" i="5" s="1"/>
  <c r="BQ22" i="5" s="1"/>
  <c r="DP8" i="5"/>
  <c r="FQ8" i="5" s="1"/>
  <c r="BQ8" i="5" s="1"/>
  <c r="DP27" i="5"/>
  <c r="FQ27" i="5" s="1"/>
  <c r="BQ27" i="5" s="1"/>
  <c r="DP15" i="5"/>
  <c r="FQ15" i="5" s="1"/>
  <c r="BQ15" i="5" s="1"/>
  <c r="DO12" i="5"/>
  <c r="FP12" i="5" s="1"/>
  <c r="BP12" i="5" s="1"/>
  <c r="DP30" i="5"/>
  <c r="FQ30" i="5" s="1"/>
  <c r="BQ30" i="5" s="1"/>
  <c r="FP26" i="5"/>
  <c r="DP24" i="5"/>
  <c r="FQ24" i="5" s="1"/>
  <c r="BQ24" i="5" s="1"/>
  <c r="DQ28" i="5"/>
  <c r="FR28" i="5" s="1"/>
  <c r="BR28" i="5" s="1"/>
  <c r="DP11" i="5"/>
  <c r="FQ11" i="5" s="1"/>
  <c r="BQ11" i="5" s="1"/>
  <c r="DQ29" i="5"/>
  <c r="FR29" i="5" s="1"/>
  <c r="BR29" i="5" s="1"/>
  <c r="DP13" i="5"/>
  <c r="FQ13" i="5" s="1"/>
  <c r="BQ13" i="5" s="1"/>
  <c r="DP31" i="5"/>
  <c r="FQ31" i="5" s="1"/>
  <c r="BQ31" i="5" s="1"/>
  <c r="DP17" i="5"/>
  <c r="FQ17" i="5" s="1"/>
  <c r="BQ17" i="5" s="1"/>
  <c r="DP35" i="5"/>
  <c r="FQ35" i="5" s="1"/>
  <c r="BQ35" i="5" s="1"/>
  <c r="DP33" i="5"/>
  <c r="FQ33" i="5" s="1"/>
  <c r="BQ33" i="5" s="1"/>
  <c r="DP6" i="5"/>
  <c r="FQ6" i="5" s="1"/>
  <c r="BQ6" i="5" s="1"/>
  <c r="DO4" i="5"/>
  <c r="H16" i="3"/>
  <c r="I15" i="3"/>
  <c r="FP36" i="5" l="1"/>
  <c r="BP36" i="5" s="1"/>
  <c r="DP36" i="5" s="1"/>
  <c r="BP31" i="6"/>
  <c r="DP31" i="6" s="1"/>
  <c r="FQ31" i="6" s="1"/>
  <c r="BP19" i="6"/>
  <c r="DP19" i="6" s="1"/>
  <c r="FQ19" i="6" s="1"/>
  <c r="BP29" i="6"/>
  <c r="DP29" i="6" s="1"/>
  <c r="FQ29" i="6" s="1"/>
  <c r="FP13" i="6"/>
  <c r="BP13" i="6" s="1"/>
  <c r="DP13" i="6" s="1"/>
  <c r="FQ13" i="6" s="1"/>
  <c r="BQ32" i="6"/>
  <c r="DQ32" i="6" s="1"/>
  <c r="FR32" i="6" s="1"/>
  <c r="BP4" i="6"/>
  <c r="DP4" i="6" s="1"/>
  <c r="FQ4" i="6" s="1"/>
  <c r="BP11" i="6"/>
  <c r="DP11" i="6" s="1"/>
  <c r="FQ11" i="6" s="1"/>
  <c r="BP33" i="6"/>
  <c r="DP33" i="6" s="1"/>
  <c r="FQ33" i="6" s="1"/>
  <c r="BP34" i="6"/>
  <c r="DP34" i="6" s="1"/>
  <c r="FQ34" i="6" s="1"/>
  <c r="BQ8" i="6"/>
  <c r="DQ8" i="6" s="1"/>
  <c r="FR8" i="6" s="1"/>
  <c r="BP30" i="6"/>
  <c r="DP30" i="6" s="1"/>
  <c r="FQ30" i="6" s="1"/>
  <c r="BP24" i="6"/>
  <c r="DP24" i="6" s="1"/>
  <c r="FQ24" i="6" s="1"/>
  <c r="BP15" i="6"/>
  <c r="DP15" i="6" s="1"/>
  <c r="FQ15" i="6" s="1"/>
  <c r="BP12" i="6"/>
  <c r="DP12" i="6" s="1"/>
  <c r="FQ12" i="6" s="1"/>
  <c r="BP20" i="6"/>
  <c r="DP20" i="6" s="1"/>
  <c r="FQ20" i="6" s="1"/>
  <c r="BP18" i="6"/>
  <c r="DP18" i="6" s="1"/>
  <c r="FQ18" i="6" s="1"/>
  <c r="BP16" i="6"/>
  <c r="DP16" i="6" s="1"/>
  <c r="FQ16" i="6" s="1"/>
  <c r="BP5" i="6"/>
  <c r="DP5" i="6" s="1"/>
  <c r="FQ5" i="6" s="1"/>
  <c r="BP35" i="6"/>
  <c r="DP35" i="6" s="1"/>
  <c r="FQ35" i="6" s="1"/>
  <c r="BP21" i="6"/>
  <c r="DP21" i="6" s="1"/>
  <c r="FQ21" i="6" s="1"/>
  <c r="BQ17" i="6"/>
  <c r="DQ17" i="6" s="1"/>
  <c r="FR17" i="6" s="1"/>
  <c r="BP22" i="6"/>
  <c r="DP22" i="6" s="1"/>
  <c r="BP26" i="6"/>
  <c r="DP26" i="6" s="1"/>
  <c r="FQ26" i="6" s="1"/>
  <c r="BP10" i="6"/>
  <c r="DP10" i="6" s="1"/>
  <c r="FQ10" i="6" s="1"/>
  <c r="BQ37" i="6"/>
  <c r="DQ37" i="6" s="1"/>
  <c r="FR37" i="6" s="1"/>
  <c r="FP14" i="6"/>
  <c r="BP14" i="6" s="1"/>
  <c r="DP14" i="6" s="1"/>
  <c r="FQ14" i="6" s="1"/>
  <c r="BQ36" i="6"/>
  <c r="DQ36" i="6" s="1"/>
  <c r="FR36" i="6" s="1"/>
  <c r="BP23" i="6"/>
  <c r="DP23" i="6" s="1"/>
  <c r="FQ23" i="6" s="1"/>
  <c r="BP7" i="6"/>
  <c r="DP7" i="6" s="1"/>
  <c r="FQ7" i="6" s="1"/>
  <c r="BQ6" i="6"/>
  <c r="DQ6" i="6" s="1"/>
  <c r="FR6" i="6" s="1"/>
  <c r="BP27" i="6"/>
  <c r="DP27" i="6" s="1"/>
  <c r="FQ27" i="6" s="1"/>
  <c r="BP28" i="6"/>
  <c r="DP28" i="6" s="1"/>
  <c r="FQ28" i="6" s="1"/>
  <c r="BP25" i="6"/>
  <c r="DP25" i="6" s="1"/>
  <c r="FQ25" i="6" s="1"/>
  <c r="BP9" i="6"/>
  <c r="DP9" i="6" s="1"/>
  <c r="FQ9" i="6" s="1"/>
  <c r="BP7" i="7"/>
  <c r="DP7" i="7" s="1"/>
  <c r="FQ7" i="7" s="1"/>
  <c r="BP23" i="7"/>
  <c r="DP23" i="7" s="1"/>
  <c r="FQ23" i="7" s="1"/>
  <c r="BQ10" i="7"/>
  <c r="DQ10" i="7" s="1"/>
  <c r="FR10" i="7" s="1"/>
  <c r="BP13" i="7"/>
  <c r="DP13" i="7" s="1"/>
  <c r="FQ13" i="7" s="1"/>
  <c r="BP24" i="7"/>
  <c r="DP24" i="7" s="1"/>
  <c r="FQ24" i="7" s="1"/>
  <c r="BQ14" i="7"/>
  <c r="DQ14" i="7" s="1"/>
  <c r="FR14" i="7" s="1"/>
  <c r="BP34" i="7"/>
  <c r="DP34" i="7" s="1"/>
  <c r="FQ34" i="7" s="1"/>
  <c r="BQ21" i="7"/>
  <c r="DQ21" i="7" s="1"/>
  <c r="FR21" i="7" s="1"/>
  <c r="BP32" i="7"/>
  <c r="DP32" i="7" s="1"/>
  <c r="FQ32" i="7" s="1"/>
  <c r="BQ8" i="7"/>
  <c r="DQ8" i="7" s="1"/>
  <c r="FR8" i="7" s="1"/>
  <c r="BP26" i="7"/>
  <c r="DP26" i="7" s="1"/>
  <c r="FQ26" i="7" s="1"/>
  <c r="BP15" i="7"/>
  <c r="DP15" i="7" s="1"/>
  <c r="FQ15" i="7" s="1"/>
  <c r="BP20" i="7"/>
  <c r="DP20" i="7" s="1"/>
  <c r="FQ20" i="7" s="1"/>
  <c r="FQ16" i="7"/>
  <c r="BQ16" i="7" s="1"/>
  <c r="DQ16" i="7" s="1"/>
  <c r="FR16" i="7" s="1"/>
  <c r="BP35" i="7"/>
  <c r="DP35" i="7" s="1"/>
  <c r="FQ35" i="7" s="1"/>
  <c r="BP27" i="7"/>
  <c r="DP27" i="7" s="1"/>
  <c r="FQ27" i="7" s="1"/>
  <c r="BP19" i="7"/>
  <c r="DP19" i="7" s="1"/>
  <c r="FQ19" i="7" s="1"/>
  <c r="BP25" i="7"/>
  <c r="DP25" i="7" s="1"/>
  <c r="FQ25" i="7" s="1"/>
  <c r="BQ12" i="7"/>
  <c r="DQ12" i="7" s="1"/>
  <c r="FR12" i="7" s="1"/>
  <c r="BP31" i="7"/>
  <c r="DP31" i="7" s="1"/>
  <c r="FQ31" i="7" s="1"/>
  <c r="BP33" i="7"/>
  <c r="DP33" i="7" s="1"/>
  <c r="FQ33" i="7" s="1"/>
  <c r="BP6" i="7"/>
  <c r="DP6" i="7" s="1"/>
  <c r="FQ6" i="7" s="1"/>
  <c r="BP11" i="7"/>
  <c r="DP11" i="7" s="1"/>
  <c r="FQ11" i="7" s="1"/>
  <c r="BP4" i="7"/>
  <c r="DP4" i="7" s="1"/>
  <c r="FQ4" i="7" s="1"/>
  <c r="BP30" i="7"/>
  <c r="DP30" i="7" s="1"/>
  <c r="FQ30" i="7" s="1"/>
  <c r="BP18" i="7"/>
  <c r="DP18" i="7" s="1"/>
  <c r="FQ18" i="7" s="1"/>
  <c r="BP5" i="7"/>
  <c r="DP5" i="7" s="1"/>
  <c r="FQ5" i="7" s="1"/>
  <c r="BP29" i="7"/>
  <c r="DP29" i="7" s="1"/>
  <c r="FQ29" i="7" s="1"/>
  <c r="BP17" i="7"/>
  <c r="DP17" i="7" s="1"/>
  <c r="FQ17" i="7" s="1"/>
  <c r="BP36" i="7"/>
  <c r="DP36" i="7" s="1"/>
  <c r="FQ36" i="7" s="1"/>
  <c r="BP28" i="7"/>
  <c r="DP28" i="7" s="1"/>
  <c r="FQ28" i="7" s="1"/>
  <c r="BP9" i="7"/>
  <c r="DP9" i="7" s="1"/>
  <c r="FQ9" i="7" s="1"/>
  <c r="BP22" i="7"/>
  <c r="DP22" i="7" s="1"/>
  <c r="FQ22" i="7" s="1"/>
  <c r="FO20" i="5"/>
  <c r="BO20" i="5" s="1"/>
  <c r="DO20" i="5" s="1"/>
  <c r="FP18" i="5"/>
  <c r="BP18" i="5" s="1"/>
  <c r="DP18" i="5" s="1"/>
  <c r="BO7" i="5"/>
  <c r="DO7" i="5" s="1"/>
  <c r="FP7" i="5" s="1"/>
  <c r="FP25" i="5"/>
  <c r="BP25" i="5" s="1"/>
  <c r="DP25" i="5" s="1"/>
  <c r="FP34" i="5"/>
  <c r="BP34" i="5" s="1"/>
  <c r="DP34" i="5" s="1"/>
  <c r="BP26" i="5"/>
  <c r="DP26" i="5" s="1"/>
  <c r="FO5" i="5"/>
  <c r="BO5" i="5" s="1"/>
  <c r="DO5" i="5" s="1"/>
  <c r="DQ11" i="5"/>
  <c r="FR11" i="5" s="1"/>
  <c r="BR11" i="5" s="1"/>
  <c r="DQ14" i="5"/>
  <c r="FR14" i="5" s="1"/>
  <c r="BR14" i="5" s="1"/>
  <c r="DQ10" i="5"/>
  <c r="FR10" i="5" s="1"/>
  <c r="BR10" i="5" s="1"/>
  <c r="DQ33" i="5"/>
  <c r="FR33" i="5" s="1"/>
  <c r="BR33" i="5" s="1"/>
  <c r="DQ13" i="5"/>
  <c r="FR13" i="5" s="1"/>
  <c r="BR13" i="5" s="1"/>
  <c r="DQ27" i="5"/>
  <c r="FR27" i="5" s="1"/>
  <c r="BR27" i="5" s="1"/>
  <c r="DQ9" i="5"/>
  <c r="FR9" i="5" s="1"/>
  <c r="BR9" i="5" s="1"/>
  <c r="DQ21" i="5"/>
  <c r="FR21" i="5" s="1"/>
  <c r="BR21" i="5" s="1"/>
  <c r="DQ19" i="5"/>
  <c r="FR19" i="5" s="1"/>
  <c r="BR19" i="5" s="1"/>
  <c r="DQ31" i="5"/>
  <c r="FR31" i="5" s="1"/>
  <c r="BR31" i="5" s="1"/>
  <c r="DQ22" i="5"/>
  <c r="FR22" i="5" s="1"/>
  <c r="BR22" i="5" s="1"/>
  <c r="DR29" i="5"/>
  <c r="FS29" i="5" s="1"/>
  <c r="BS29" i="5" s="1"/>
  <c r="DR28" i="5"/>
  <c r="FS28" i="5" s="1"/>
  <c r="BS28" i="5" s="1"/>
  <c r="DQ30" i="5"/>
  <c r="FR30" i="5" s="1"/>
  <c r="BR30" i="5" s="1"/>
  <c r="DQ8" i="5"/>
  <c r="FR8" i="5" s="1"/>
  <c r="BR8" i="5" s="1"/>
  <c r="DQ16" i="5"/>
  <c r="FR16" i="5" s="1"/>
  <c r="BR16" i="5" s="1"/>
  <c r="DQ23" i="5"/>
  <c r="FR23" i="5" s="1"/>
  <c r="BR23" i="5" s="1"/>
  <c r="DQ15" i="5"/>
  <c r="FR15" i="5" s="1"/>
  <c r="BR15" i="5" s="1"/>
  <c r="DQ35" i="5"/>
  <c r="FR35" i="5" s="1"/>
  <c r="BR35" i="5" s="1"/>
  <c r="DQ6" i="5"/>
  <c r="FR6" i="5" s="1"/>
  <c r="BR6" i="5" s="1"/>
  <c r="DQ17" i="5"/>
  <c r="FR17" i="5" s="1"/>
  <c r="BR17" i="5" s="1"/>
  <c r="DQ24" i="5"/>
  <c r="FR24" i="5" s="1"/>
  <c r="BR24" i="5" s="1"/>
  <c r="DP12" i="5"/>
  <c r="FQ12" i="5" s="1"/>
  <c r="BQ12" i="5" s="1"/>
  <c r="DQ32" i="5"/>
  <c r="FR32" i="5" s="1"/>
  <c r="BR32" i="5" s="1"/>
  <c r="FP4" i="5"/>
  <c r="BP4" i="5" s="1"/>
  <c r="H17" i="3"/>
  <c r="I16" i="3"/>
  <c r="FQ36" i="5" l="1"/>
  <c r="BQ36" i="5" s="1"/>
  <c r="DQ36" i="5" s="1"/>
  <c r="BQ28" i="6"/>
  <c r="DQ28" i="6" s="1"/>
  <c r="FR28" i="6" s="1"/>
  <c r="BQ23" i="6"/>
  <c r="DQ23" i="6" s="1"/>
  <c r="FR23" i="6" s="1"/>
  <c r="BQ10" i="6"/>
  <c r="DQ10" i="6" s="1"/>
  <c r="FR10" i="6" s="1"/>
  <c r="BQ21" i="6"/>
  <c r="DQ21" i="6" s="1"/>
  <c r="FR21" i="6" s="1"/>
  <c r="BQ18" i="6"/>
  <c r="DQ18" i="6" s="1"/>
  <c r="FR18" i="6" s="1"/>
  <c r="BQ24" i="6"/>
  <c r="DQ24" i="6" s="1"/>
  <c r="FR24" i="6" s="1"/>
  <c r="BQ33" i="6"/>
  <c r="DQ33" i="6" s="1"/>
  <c r="FR33" i="6" s="1"/>
  <c r="BQ13" i="6"/>
  <c r="DQ13" i="6" s="1"/>
  <c r="FR13" i="6" s="1"/>
  <c r="BQ27" i="6"/>
  <c r="DQ27" i="6" s="1"/>
  <c r="FR27" i="6" s="1"/>
  <c r="BR36" i="6"/>
  <c r="DR36" i="6" s="1"/>
  <c r="FS36" i="6" s="1"/>
  <c r="BQ26" i="6"/>
  <c r="DQ26" i="6" s="1"/>
  <c r="FR26" i="6" s="1"/>
  <c r="BQ35" i="6"/>
  <c r="DQ35" i="6" s="1"/>
  <c r="FR35" i="6" s="1"/>
  <c r="BQ20" i="6"/>
  <c r="DQ20" i="6" s="1"/>
  <c r="FR20" i="6" s="1"/>
  <c r="BQ30" i="6"/>
  <c r="DQ30" i="6" s="1"/>
  <c r="FR30" i="6" s="1"/>
  <c r="BQ11" i="6"/>
  <c r="DQ11" i="6" s="1"/>
  <c r="FR11" i="6" s="1"/>
  <c r="BQ29" i="6"/>
  <c r="DQ29" i="6" s="1"/>
  <c r="BQ9" i="6"/>
  <c r="DQ9" i="6" s="1"/>
  <c r="FR9" i="6" s="1"/>
  <c r="BR6" i="6"/>
  <c r="DR6" i="6" s="1"/>
  <c r="FS6" i="6" s="1"/>
  <c r="BQ14" i="6"/>
  <c r="DQ14" i="6" s="1"/>
  <c r="FQ22" i="6"/>
  <c r="BQ22" i="6" s="1"/>
  <c r="DQ22" i="6" s="1"/>
  <c r="FR22" i="6" s="1"/>
  <c r="BQ5" i="6"/>
  <c r="DQ5" i="6" s="1"/>
  <c r="FR5" i="6" s="1"/>
  <c r="BQ12" i="6"/>
  <c r="DQ12" i="6" s="1"/>
  <c r="FR12" i="6" s="1"/>
  <c r="BR8" i="6"/>
  <c r="DR8" i="6" s="1"/>
  <c r="FS8" i="6" s="1"/>
  <c r="BQ4" i="6"/>
  <c r="DQ4" i="6" s="1"/>
  <c r="FR4" i="6" s="1"/>
  <c r="BQ19" i="6"/>
  <c r="DQ19" i="6" s="1"/>
  <c r="FR19" i="6" s="1"/>
  <c r="BQ25" i="6"/>
  <c r="DQ25" i="6" s="1"/>
  <c r="FR25" i="6" s="1"/>
  <c r="BQ7" i="6"/>
  <c r="DQ7" i="6" s="1"/>
  <c r="FR7" i="6" s="1"/>
  <c r="BR37" i="6"/>
  <c r="DR37" i="6" s="1"/>
  <c r="FS37" i="6" s="1"/>
  <c r="BR17" i="6"/>
  <c r="DR17" i="6" s="1"/>
  <c r="FS17" i="6" s="1"/>
  <c r="BQ16" i="6"/>
  <c r="DQ16" i="6" s="1"/>
  <c r="FR16" i="6" s="1"/>
  <c r="BQ15" i="6"/>
  <c r="DQ15" i="6" s="1"/>
  <c r="FR15" i="6" s="1"/>
  <c r="BQ34" i="6"/>
  <c r="DQ34" i="6" s="1"/>
  <c r="FR34" i="6" s="1"/>
  <c r="BR32" i="6"/>
  <c r="DR32" i="6" s="1"/>
  <c r="FS32" i="6" s="1"/>
  <c r="BQ31" i="6"/>
  <c r="DQ31" i="6" s="1"/>
  <c r="FR31" i="6" s="1"/>
  <c r="BQ29" i="7"/>
  <c r="DQ29" i="7" s="1"/>
  <c r="FR29" i="7" s="1"/>
  <c r="BQ31" i="7"/>
  <c r="DQ31" i="7" s="1"/>
  <c r="FR31" i="7" s="1"/>
  <c r="BQ15" i="7"/>
  <c r="DQ15" i="7" s="1"/>
  <c r="FR15" i="7" s="1"/>
  <c r="BR21" i="7"/>
  <c r="DR21" i="7" s="1"/>
  <c r="FS21" i="7" s="1"/>
  <c r="BQ13" i="7"/>
  <c r="DQ13" i="7" s="1"/>
  <c r="FR13" i="7" s="1"/>
  <c r="BQ28" i="7"/>
  <c r="DQ28" i="7" s="1"/>
  <c r="FR28" i="7" s="1"/>
  <c r="BQ5" i="7"/>
  <c r="DQ5" i="7" s="1"/>
  <c r="FR5" i="7" s="1"/>
  <c r="BQ11" i="7"/>
  <c r="DQ11" i="7" s="1"/>
  <c r="FR11" i="7" s="1"/>
  <c r="BR12" i="7"/>
  <c r="DR12" i="7" s="1"/>
  <c r="FS12" i="7" s="1"/>
  <c r="BQ35" i="7"/>
  <c r="DQ35" i="7" s="1"/>
  <c r="FR35" i="7" s="1"/>
  <c r="BQ26" i="7"/>
  <c r="DQ26" i="7" s="1"/>
  <c r="FR26" i="7" s="1"/>
  <c r="BQ34" i="7"/>
  <c r="DQ34" i="7" s="1"/>
  <c r="FR34" i="7" s="1"/>
  <c r="BR10" i="7"/>
  <c r="DR10" i="7" s="1"/>
  <c r="FS10" i="7" s="1"/>
  <c r="BQ4" i="7"/>
  <c r="DQ4" i="7" s="1"/>
  <c r="FR4" i="7" s="1"/>
  <c r="BQ18" i="7"/>
  <c r="DQ18" i="7" s="1"/>
  <c r="FR18" i="7" s="1"/>
  <c r="BQ6" i="7"/>
  <c r="DQ6" i="7" s="1"/>
  <c r="FR6" i="7" s="1"/>
  <c r="BQ25" i="7"/>
  <c r="DQ25" i="7" s="1"/>
  <c r="FR25" i="7" s="1"/>
  <c r="BR16" i="7"/>
  <c r="DR16" i="7" s="1"/>
  <c r="FS16" i="7" s="1"/>
  <c r="BR8" i="7"/>
  <c r="DR8" i="7" s="1"/>
  <c r="FS8" i="7" s="1"/>
  <c r="BR14" i="7"/>
  <c r="DR14" i="7" s="1"/>
  <c r="FS14" i="7" s="1"/>
  <c r="BQ23" i="7"/>
  <c r="DQ23" i="7" s="1"/>
  <c r="FR23" i="7" s="1"/>
  <c r="BQ9" i="7"/>
  <c r="DQ9" i="7" s="1"/>
  <c r="FR9" i="7" s="1"/>
  <c r="BQ27" i="7"/>
  <c r="DQ27" i="7" s="1"/>
  <c r="FR27" i="7" s="1"/>
  <c r="BQ36" i="7"/>
  <c r="DQ36" i="7" s="1"/>
  <c r="FR36" i="7" s="1"/>
  <c r="BQ22" i="7"/>
  <c r="DQ22" i="7" s="1"/>
  <c r="FR22" i="7" s="1"/>
  <c r="BQ17" i="7"/>
  <c r="DQ17" i="7" s="1"/>
  <c r="FR17" i="7" s="1"/>
  <c r="BQ30" i="7"/>
  <c r="DQ30" i="7" s="1"/>
  <c r="FR30" i="7" s="1"/>
  <c r="BQ33" i="7"/>
  <c r="DQ33" i="7" s="1"/>
  <c r="FR33" i="7" s="1"/>
  <c r="BQ19" i="7"/>
  <c r="DQ19" i="7" s="1"/>
  <c r="FR19" i="7" s="1"/>
  <c r="BQ20" i="7"/>
  <c r="DQ20" i="7" s="1"/>
  <c r="FR20" i="7" s="1"/>
  <c r="BQ32" i="7"/>
  <c r="DQ32" i="7" s="1"/>
  <c r="FR32" i="7" s="1"/>
  <c r="BQ24" i="7"/>
  <c r="DQ24" i="7" s="1"/>
  <c r="FR24" i="7" s="1"/>
  <c r="BQ7" i="7"/>
  <c r="DQ7" i="7" s="1"/>
  <c r="FR7" i="7" s="1"/>
  <c r="FQ26" i="5"/>
  <c r="BQ26" i="5" s="1"/>
  <c r="DQ26" i="5" s="1"/>
  <c r="BP7" i="5"/>
  <c r="DP7" i="5" s="1"/>
  <c r="FQ7" i="5" s="1"/>
  <c r="FQ34" i="5"/>
  <c r="BQ34" i="5" s="1"/>
  <c r="DQ34" i="5" s="1"/>
  <c r="FP5" i="5"/>
  <c r="BP5" i="5" s="1"/>
  <c r="DP5" i="5" s="1"/>
  <c r="FP20" i="5"/>
  <c r="BP20" i="5" s="1"/>
  <c r="DP20" i="5" s="1"/>
  <c r="FQ25" i="5"/>
  <c r="BQ25" i="5" s="1"/>
  <c r="DQ25" i="5" s="1"/>
  <c r="FQ18" i="5"/>
  <c r="BQ18" i="5" s="1"/>
  <c r="DQ18" i="5" s="1"/>
  <c r="DR8" i="5"/>
  <c r="FS8" i="5" s="1"/>
  <c r="BS8" i="5" s="1"/>
  <c r="DR9" i="5"/>
  <c r="FS9" i="5" s="1"/>
  <c r="BS9" i="5" s="1"/>
  <c r="DQ12" i="5"/>
  <c r="FR12" i="5" s="1"/>
  <c r="BR12" i="5" s="1"/>
  <c r="DR6" i="5"/>
  <c r="FS6" i="5" s="1"/>
  <c r="BS6" i="5" s="1"/>
  <c r="DR23" i="5"/>
  <c r="FS23" i="5" s="1"/>
  <c r="BS23" i="5" s="1"/>
  <c r="DR30" i="5"/>
  <c r="FS30" i="5" s="1"/>
  <c r="BS30" i="5" s="1"/>
  <c r="DR31" i="5"/>
  <c r="FS31" i="5" s="1"/>
  <c r="BS31" i="5" s="1"/>
  <c r="DR27" i="5"/>
  <c r="FS27" i="5" s="1"/>
  <c r="BS27" i="5" s="1"/>
  <c r="DR10" i="5"/>
  <c r="FS10" i="5" s="1"/>
  <c r="BS10" i="5" s="1"/>
  <c r="DR32" i="5"/>
  <c r="FS32" i="5" s="1"/>
  <c r="BS32" i="5" s="1"/>
  <c r="DR35" i="5"/>
  <c r="FS35" i="5" s="1"/>
  <c r="BS35" i="5" s="1"/>
  <c r="DR16" i="5"/>
  <c r="FS16" i="5" s="1"/>
  <c r="BS16" i="5" s="1"/>
  <c r="DS28" i="5"/>
  <c r="FT28" i="5" s="1"/>
  <c r="BT28" i="5" s="1"/>
  <c r="DR19" i="5"/>
  <c r="FS19" i="5" s="1"/>
  <c r="BS19" i="5" s="1"/>
  <c r="DR14" i="5"/>
  <c r="FS14" i="5" s="1"/>
  <c r="BS14" i="5" s="1"/>
  <c r="DR17" i="5"/>
  <c r="FS17" i="5" s="1"/>
  <c r="BS17" i="5" s="1"/>
  <c r="DR22" i="5"/>
  <c r="FS22" i="5" s="1"/>
  <c r="BS22" i="5" s="1"/>
  <c r="DR33" i="5"/>
  <c r="FS33" i="5" s="1"/>
  <c r="BS33" i="5" s="1"/>
  <c r="DR24" i="5"/>
  <c r="FS24" i="5" s="1"/>
  <c r="BS24" i="5" s="1"/>
  <c r="DR15" i="5"/>
  <c r="FS15" i="5" s="1"/>
  <c r="BS15" i="5" s="1"/>
  <c r="DS29" i="5"/>
  <c r="FT29" i="5" s="1"/>
  <c r="BT29" i="5" s="1"/>
  <c r="DR21" i="5"/>
  <c r="FS21" i="5" s="1"/>
  <c r="BS21" i="5" s="1"/>
  <c r="DR13" i="5"/>
  <c r="FS13" i="5" s="1"/>
  <c r="BS13" i="5" s="1"/>
  <c r="DR11" i="5"/>
  <c r="FS11" i="5" s="1"/>
  <c r="BS11" i="5" s="1"/>
  <c r="DP4" i="5"/>
  <c r="H18" i="3"/>
  <c r="I17" i="3"/>
  <c r="FR36" i="5" l="1"/>
  <c r="BR36" i="5" s="1"/>
  <c r="DR36" i="5" s="1"/>
  <c r="BR34" i="6"/>
  <c r="DR34" i="6" s="1"/>
  <c r="FS34" i="6" s="1"/>
  <c r="BS37" i="6"/>
  <c r="DS37" i="6" s="1"/>
  <c r="FT37" i="6" s="1"/>
  <c r="BR4" i="6"/>
  <c r="DR4" i="6" s="1"/>
  <c r="FS4" i="6" s="1"/>
  <c r="BR22" i="6"/>
  <c r="DR22" i="6" s="1"/>
  <c r="FS22" i="6" s="1"/>
  <c r="FR29" i="6"/>
  <c r="BR29" i="6" s="1"/>
  <c r="DR29" i="6" s="1"/>
  <c r="FS29" i="6" s="1"/>
  <c r="BR35" i="6"/>
  <c r="DR35" i="6" s="1"/>
  <c r="FS35" i="6" s="1"/>
  <c r="BR13" i="6"/>
  <c r="DR13" i="6" s="1"/>
  <c r="FS13" i="6" s="1"/>
  <c r="BR21" i="6"/>
  <c r="DR21" i="6" s="1"/>
  <c r="FS21" i="6" s="1"/>
  <c r="BR15" i="6"/>
  <c r="DR15" i="6" s="1"/>
  <c r="FS15" i="6" s="1"/>
  <c r="BR7" i="6"/>
  <c r="DR7" i="6" s="1"/>
  <c r="FS7" i="6" s="1"/>
  <c r="BS8" i="6"/>
  <c r="DS8" i="6" s="1"/>
  <c r="FT8" i="6" s="1"/>
  <c r="FR14" i="6"/>
  <c r="BR14" i="6" s="1"/>
  <c r="DR14" i="6" s="1"/>
  <c r="FS14" i="6" s="1"/>
  <c r="BR11" i="6"/>
  <c r="DR11" i="6" s="1"/>
  <c r="FS11" i="6" s="1"/>
  <c r="BR26" i="6"/>
  <c r="DR26" i="6" s="1"/>
  <c r="FS26" i="6" s="1"/>
  <c r="BR33" i="6"/>
  <c r="DR33" i="6" s="1"/>
  <c r="FS33" i="6" s="1"/>
  <c r="BR10" i="6"/>
  <c r="DR10" i="6" s="1"/>
  <c r="FS10" i="6" s="1"/>
  <c r="BR31" i="6"/>
  <c r="DR31" i="6" s="1"/>
  <c r="FS31" i="6" s="1"/>
  <c r="BR16" i="6"/>
  <c r="DR16" i="6" s="1"/>
  <c r="FS16" i="6" s="1"/>
  <c r="BR25" i="6"/>
  <c r="DR25" i="6" s="1"/>
  <c r="FS25" i="6" s="1"/>
  <c r="BR12" i="6"/>
  <c r="DR12" i="6" s="1"/>
  <c r="FS12" i="6" s="1"/>
  <c r="BS6" i="6"/>
  <c r="DS6" i="6" s="1"/>
  <c r="FT6" i="6" s="1"/>
  <c r="BR30" i="6"/>
  <c r="DR30" i="6" s="1"/>
  <c r="FS30" i="6" s="1"/>
  <c r="BS36" i="6"/>
  <c r="DS36" i="6" s="1"/>
  <c r="FT36" i="6" s="1"/>
  <c r="BR24" i="6"/>
  <c r="DR24" i="6" s="1"/>
  <c r="FS24" i="6" s="1"/>
  <c r="BR23" i="6"/>
  <c r="DR23" i="6" s="1"/>
  <c r="FS23" i="6" s="1"/>
  <c r="BS32" i="6"/>
  <c r="DS32" i="6" s="1"/>
  <c r="FT32" i="6" s="1"/>
  <c r="BS17" i="6"/>
  <c r="DS17" i="6" s="1"/>
  <c r="FT17" i="6" s="1"/>
  <c r="BR19" i="6"/>
  <c r="DR19" i="6" s="1"/>
  <c r="FS19" i="6" s="1"/>
  <c r="BR5" i="6"/>
  <c r="DR5" i="6" s="1"/>
  <c r="FS5" i="6" s="1"/>
  <c r="BR9" i="6"/>
  <c r="DR9" i="6" s="1"/>
  <c r="FS9" i="6" s="1"/>
  <c r="BR20" i="6"/>
  <c r="DR20" i="6" s="1"/>
  <c r="FS20" i="6" s="1"/>
  <c r="BR27" i="6"/>
  <c r="DR27" i="6" s="1"/>
  <c r="FS27" i="6" s="1"/>
  <c r="BR18" i="6"/>
  <c r="DR18" i="6" s="1"/>
  <c r="FS18" i="6" s="1"/>
  <c r="BR28" i="6"/>
  <c r="DR28" i="6" s="1"/>
  <c r="FS28" i="6" s="1"/>
  <c r="BR24" i="7"/>
  <c r="DR24" i="7" s="1"/>
  <c r="FS24" i="7" s="1"/>
  <c r="BS14" i="7"/>
  <c r="DS14" i="7" s="1"/>
  <c r="FT14" i="7" s="1"/>
  <c r="BR6" i="7"/>
  <c r="DR6" i="7" s="1"/>
  <c r="FS6" i="7" s="1"/>
  <c r="BR11" i="7"/>
  <c r="DR11" i="7" s="1"/>
  <c r="FS11" i="7" s="1"/>
  <c r="BS21" i="7"/>
  <c r="DS21" i="7" s="1"/>
  <c r="FT21" i="7" s="1"/>
  <c r="BR32" i="7"/>
  <c r="DR32" i="7" s="1"/>
  <c r="FS32" i="7" s="1"/>
  <c r="BR30" i="7"/>
  <c r="DR30" i="7" s="1"/>
  <c r="FS30" i="7" s="1"/>
  <c r="BR27" i="7"/>
  <c r="DR27" i="7" s="1"/>
  <c r="FS27" i="7" s="1"/>
  <c r="BS8" i="7"/>
  <c r="DS8" i="7" s="1"/>
  <c r="FT8" i="7" s="1"/>
  <c r="BR18" i="7"/>
  <c r="DR18" i="7" s="1"/>
  <c r="FS18" i="7" s="1"/>
  <c r="BR26" i="7"/>
  <c r="DR26" i="7" s="1"/>
  <c r="FS26" i="7" s="1"/>
  <c r="BR5" i="7"/>
  <c r="DR5" i="7" s="1"/>
  <c r="FS5" i="7" s="1"/>
  <c r="BR15" i="7"/>
  <c r="DR15" i="7" s="1"/>
  <c r="FS15" i="7" s="1"/>
  <c r="BR33" i="7"/>
  <c r="DR33" i="7" s="1"/>
  <c r="FS33" i="7" s="1"/>
  <c r="BR20" i="7"/>
  <c r="DR20" i="7" s="1"/>
  <c r="FS20" i="7" s="1"/>
  <c r="BR17" i="7"/>
  <c r="DR17" i="7" s="1"/>
  <c r="FS17" i="7" s="1"/>
  <c r="BR9" i="7"/>
  <c r="DR9" i="7" s="1"/>
  <c r="FS9" i="7" s="1"/>
  <c r="BS16" i="7"/>
  <c r="DS16" i="7" s="1"/>
  <c r="FT16" i="7" s="1"/>
  <c r="BR4" i="7"/>
  <c r="DR4" i="7" s="1"/>
  <c r="FS4" i="7" s="1"/>
  <c r="BR35" i="7"/>
  <c r="DR35" i="7" s="1"/>
  <c r="FS35" i="7" s="1"/>
  <c r="BR28" i="7"/>
  <c r="DR28" i="7" s="1"/>
  <c r="FS28" i="7" s="1"/>
  <c r="BR31" i="7"/>
  <c r="DR31" i="7" s="1"/>
  <c r="FS31" i="7" s="1"/>
  <c r="BR36" i="7"/>
  <c r="DR36" i="7" s="1"/>
  <c r="FS36" i="7" s="1"/>
  <c r="BR34" i="7"/>
  <c r="DR34" i="7" s="1"/>
  <c r="FS34" i="7" s="1"/>
  <c r="BR7" i="7"/>
  <c r="DR7" i="7" s="1"/>
  <c r="FS7" i="7" s="1"/>
  <c r="BR19" i="7"/>
  <c r="DR19" i="7" s="1"/>
  <c r="FS19" i="7" s="1"/>
  <c r="BR22" i="7"/>
  <c r="DR22" i="7" s="1"/>
  <c r="FS22" i="7" s="1"/>
  <c r="BR23" i="7"/>
  <c r="DR23" i="7" s="1"/>
  <c r="FS23" i="7" s="1"/>
  <c r="BR25" i="7"/>
  <c r="DR25" i="7" s="1"/>
  <c r="FS25" i="7" s="1"/>
  <c r="BS10" i="7"/>
  <c r="DS10" i="7" s="1"/>
  <c r="FT10" i="7" s="1"/>
  <c r="BS12" i="7"/>
  <c r="DS12" i="7" s="1"/>
  <c r="FT12" i="7" s="1"/>
  <c r="BR13" i="7"/>
  <c r="DR13" i="7" s="1"/>
  <c r="FS13" i="7" s="1"/>
  <c r="BR29" i="7"/>
  <c r="DR29" i="7" s="1"/>
  <c r="FS29" i="7" s="1"/>
  <c r="FR34" i="5"/>
  <c r="BR34" i="5" s="1"/>
  <c r="DR34" i="5" s="1"/>
  <c r="BQ7" i="5"/>
  <c r="DQ7" i="5" s="1"/>
  <c r="FR7" i="5" s="1"/>
  <c r="FQ20" i="5"/>
  <c r="BQ20" i="5" s="1"/>
  <c r="DQ20" i="5" s="1"/>
  <c r="FR18" i="5"/>
  <c r="BR18" i="5" s="1"/>
  <c r="DR18" i="5" s="1"/>
  <c r="FR26" i="5"/>
  <c r="BR26" i="5" s="1"/>
  <c r="DR26" i="5" s="1"/>
  <c r="FR25" i="5"/>
  <c r="BR25" i="5" s="1"/>
  <c r="DR25" i="5" s="1"/>
  <c r="FQ5" i="5"/>
  <c r="BQ5" i="5" s="1"/>
  <c r="DQ5" i="5" s="1"/>
  <c r="DS16" i="5"/>
  <c r="FT16" i="5" s="1"/>
  <c r="BT16" i="5" s="1"/>
  <c r="DS13" i="5"/>
  <c r="FT13" i="5" s="1"/>
  <c r="BT13" i="5" s="1"/>
  <c r="DS15" i="5"/>
  <c r="FT15" i="5" s="1"/>
  <c r="BT15" i="5" s="1"/>
  <c r="DS33" i="5"/>
  <c r="FT33" i="5" s="1"/>
  <c r="BT33" i="5" s="1"/>
  <c r="DS35" i="5"/>
  <c r="FT35" i="5" s="1"/>
  <c r="BT35" i="5" s="1"/>
  <c r="DS10" i="5"/>
  <c r="FT10" i="5" s="1"/>
  <c r="BT10" i="5" s="1"/>
  <c r="DS23" i="5"/>
  <c r="FT23" i="5" s="1"/>
  <c r="BT23" i="5" s="1"/>
  <c r="DS9" i="5"/>
  <c r="FT9" i="5" s="1"/>
  <c r="BT9" i="5" s="1"/>
  <c r="DS24" i="5"/>
  <c r="FT24" i="5" s="1"/>
  <c r="BT24" i="5" s="1"/>
  <c r="DS21" i="5"/>
  <c r="FT21" i="5" s="1"/>
  <c r="BT21" i="5" s="1"/>
  <c r="DS22" i="5"/>
  <c r="FT22" i="5" s="1"/>
  <c r="BT22" i="5" s="1"/>
  <c r="DS19" i="5"/>
  <c r="FT19" i="5" s="1"/>
  <c r="BT19" i="5" s="1"/>
  <c r="DS32" i="5"/>
  <c r="FT32" i="5" s="1"/>
  <c r="BT32" i="5" s="1"/>
  <c r="DS27" i="5"/>
  <c r="FT27" i="5" s="1"/>
  <c r="BT27" i="5" s="1"/>
  <c r="DS6" i="5"/>
  <c r="FT6" i="5" s="1"/>
  <c r="BT6" i="5" s="1"/>
  <c r="DS8" i="5"/>
  <c r="FT8" i="5" s="1"/>
  <c r="BT8" i="5" s="1"/>
  <c r="DS11" i="5"/>
  <c r="FT11" i="5" s="1"/>
  <c r="BT11" i="5" s="1"/>
  <c r="DS14" i="5"/>
  <c r="FT14" i="5" s="1"/>
  <c r="BT14" i="5" s="1"/>
  <c r="DS30" i="5"/>
  <c r="FT30" i="5" s="1"/>
  <c r="BT30" i="5" s="1"/>
  <c r="FQ4" i="5"/>
  <c r="DT29" i="5"/>
  <c r="FU29" i="5" s="1"/>
  <c r="BU29" i="5" s="1"/>
  <c r="DS17" i="5"/>
  <c r="FT17" i="5" s="1"/>
  <c r="BT17" i="5" s="1"/>
  <c r="DT28" i="5"/>
  <c r="FU28" i="5" s="1"/>
  <c r="BU28" i="5" s="1"/>
  <c r="DS31" i="5"/>
  <c r="FT31" i="5" s="1"/>
  <c r="BT31" i="5" s="1"/>
  <c r="DR12" i="5"/>
  <c r="FS12" i="5" s="1"/>
  <c r="BS12" i="5" s="1"/>
  <c r="H19" i="3"/>
  <c r="I18" i="3"/>
  <c r="FS36" i="5" l="1"/>
  <c r="BS36" i="5" s="1"/>
  <c r="DS36" i="5" s="1"/>
  <c r="BS18" i="6"/>
  <c r="DS18" i="6" s="1"/>
  <c r="FT18" i="6" s="1"/>
  <c r="BS5" i="6"/>
  <c r="DS5" i="6" s="1"/>
  <c r="FT5" i="6" s="1"/>
  <c r="BS23" i="6"/>
  <c r="DS23" i="6" s="1"/>
  <c r="FT23" i="6" s="1"/>
  <c r="BT6" i="6"/>
  <c r="DT6" i="6" s="1"/>
  <c r="FU6" i="6" s="1"/>
  <c r="BS31" i="6"/>
  <c r="DS31" i="6" s="1"/>
  <c r="FT31" i="6" s="1"/>
  <c r="BT8" i="6"/>
  <c r="DT8" i="6" s="1"/>
  <c r="FU8" i="6" s="1"/>
  <c r="BS21" i="6"/>
  <c r="DS21" i="6" s="1"/>
  <c r="FT21" i="6" s="1"/>
  <c r="BS22" i="6"/>
  <c r="DS22" i="6" s="1"/>
  <c r="FT22" i="6" s="1"/>
  <c r="BS27" i="6"/>
  <c r="DS27" i="6" s="1"/>
  <c r="FT27" i="6" s="1"/>
  <c r="BS19" i="6"/>
  <c r="DS19" i="6" s="1"/>
  <c r="FT19" i="6" s="1"/>
  <c r="BS24" i="6"/>
  <c r="DS24" i="6" s="1"/>
  <c r="FT24" i="6" s="1"/>
  <c r="BS12" i="6"/>
  <c r="DS12" i="6" s="1"/>
  <c r="FT12" i="6" s="1"/>
  <c r="BS10" i="6"/>
  <c r="DS10" i="6" s="1"/>
  <c r="BS11" i="6"/>
  <c r="DS11" i="6" s="1"/>
  <c r="FT11" i="6" s="1"/>
  <c r="BS13" i="6"/>
  <c r="DS13" i="6" s="1"/>
  <c r="FT13" i="6" s="1"/>
  <c r="BS4" i="6"/>
  <c r="DS4" i="6" s="1"/>
  <c r="FT4" i="6" s="1"/>
  <c r="BS20" i="6"/>
  <c r="DS20" i="6" s="1"/>
  <c r="FT20" i="6" s="1"/>
  <c r="BT17" i="6"/>
  <c r="DT17" i="6" s="1"/>
  <c r="FU17" i="6" s="1"/>
  <c r="BT36" i="6"/>
  <c r="DT36" i="6" s="1"/>
  <c r="FU36" i="6" s="1"/>
  <c r="BS25" i="6"/>
  <c r="DS25" i="6" s="1"/>
  <c r="FT25" i="6" s="1"/>
  <c r="BS33" i="6"/>
  <c r="DS33" i="6" s="1"/>
  <c r="FT33" i="6" s="1"/>
  <c r="BS35" i="6"/>
  <c r="DS35" i="6" s="1"/>
  <c r="FT35" i="6" s="1"/>
  <c r="BT37" i="6"/>
  <c r="DT37" i="6" s="1"/>
  <c r="FU37" i="6" s="1"/>
  <c r="BS28" i="6"/>
  <c r="DS28" i="6" s="1"/>
  <c r="FT28" i="6" s="1"/>
  <c r="BS9" i="6"/>
  <c r="DS9" i="6" s="1"/>
  <c r="FT9" i="6" s="1"/>
  <c r="BT32" i="6"/>
  <c r="DT32" i="6" s="1"/>
  <c r="FU32" i="6" s="1"/>
  <c r="BS30" i="6"/>
  <c r="DS30" i="6" s="1"/>
  <c r="FT30" i="6" s="1"/>
  <c r="BS16" i="6"/>
  <c r="DS16" i="6" s="1"/>
  <c r="FT16" i="6" s="1"/>
  <c r="BS15" i="6"/>
  <c r="DS15" i="6" s="1"/>
  <c r="FT15" i="6" s="1"/>
  <c r="BS29" i="6"/>
  <c r="DS29" i="6" s="1"/>
  <c r="FT29" i="6" s="1"/>
  <c r="BS34" i="6"/>
  <c r="DS34" i="6" s="1"/>
  <c r="FT34" i="6" s="1"/>
  <c r="BS14" i="6"/>
  <c r="DS14" i="6" s="1"/>
  <c r="FT14" i="6" s="1"/>
  <c r="BS26" i="6"/>
  <c r="DS26" i="6" s="1"/>
  <c r="FT26" i="6" s="1"/>
  <c r="BS7" i="6"/>
  <c r="DS7" i="6" s="1"/>
  <c r="FT7" i="6" s="1"/>
  <c r="BS23" i="7"/>
  <c r="DS23" i="7" s="1"/>
  <c r="FT23" i="7" s="1"/>
  <c r="BS35" i="7"/>
  <c r="DS35" i="7" s="1"/>
  <c r="FT35" i="7" s="1"/>
  <c r="BS17" i="7"/>
  <c r="DS17" i="7" s="1"/>
  <c r="FT17" i="7" s="1"/>
  <c r="BS27" i="7"/>
  <c r="DS27" i="7" s="1"/>
  <c r="FT27" i="7" s="1"/>
  <c r="BS11" i="7"/>
  <c r="DS11" i="7" s="1"/>
  <c r="FT11" i="7" s="1"/>
  <c r="BT12" i="7"/>
  <c r="DT12" i="7" s="1"/>
  <c r="FU12" i="7" s="1"/>
  <c r="BS22" i="7"/>
  <c r="DS22" i="7" s="1"/>
  <c r="FT22" i="7" s="1"/>
  <c r="BS36" i="7"/>
  <c r="DS36" i="7" s="1"/>
  <c r="FT36" i="7" s="1"/>
  <c r="BS4" i="7"/>
  <c r="DS4" i="7" s="1"/>
  <c r="FT4" i="7" s="1"/>
  <c r="BS20" i="7"/>
  <c r="DS20" i="7" s="1"/>
  <c r="FT20" i="7" s="1"/>
  <c r="BS26" i="7"/>
  <c r="DS26" i="7" s="1"/>
  <c r="FT26" i="7" s="1"/>
  <c r="BS30" i="7"/>
  <c r="DS30" i="7" s="1"/>
  <c r="FT30" i="7" s="1"/>
  <c r="BS6" i="7"/>
  <c r="DS6" i="7" s="1"/>
  <c r="FT6" i="7" s="1"/>
  <c r="BT10" i="7"/>
  <c r="DT10" i="7" s="1"/>
  <c r="FU10" i="7" s="1"/>
  <c r="BS19" i="7"/>
  <c r="DS19" i="7" s="1"/>
  <c r="FT19" i="7" s="1"/>
  <c r="BS31" i="7"/>
  <c r="DS31" i="7" s="1"/>
  <c r="FT31" i="7" s="1"/>
  <c r="BT16" i="7"/>
  <c r="DT16" i="7" s="1"/>
  <c r="FU16" i="7" s="1"/>
  <c r="BS33" i="7"/>
  <c r="DS33" i="7" s="1"/>
  <c r="FT33" i="7" s="1"/>
  <c r="BS18" i="7"/>
  <c r="DS18" i="7" s="1"/>
  <c r="FT18" i="7" s="1"/>
  <c r="BS32" i="7"/>
  <c r="DS32" i="7" s="1"/>
  <c r="FT32" i="7" s="1"/>
  <c r="BT14" i="7"/>
  <c r="DT14" i="7" s="1"/>
  <c r="FU14" i="7" s="1"/>
  <c r="BS13" i="7"/>
  <c r="DS13" i="7" s="1"/>
  <c r="FT13" i="7" s="1"/>
  <c r="BS34" i="7"/>
  <c r="DS34" i="7" s="1"/>
  <c r="FT34" i="7" s="1"/>
  <c r="BS5" i="7"/>
  <c r="DS5" i="7" s="1"/>
  <c r="FT5" i="7" s="1"/>
  <c r="BS29" i="7"/>
  <c r="DS29" i="7" s="1"/>
  <c r="FT29" i="7" s="1"/>
  <c r="BS25" i="7"/>
  <c r="DS25" i="7" s="1"/>
  <c r="FT25" i="7" s="1"/>
  <c r="BS7" i="7"/>
  <c r="DS7" i="7" s="1"/>
  <c r="FT7" i="7" s="1"/>
  <c r="BS28" i="7"/>
  <c r="DS28" i="7" s="1"/>
  <c r="FT28" i="7" s="1"/>
  <c r="BS9" i="7"/>
  <c r="DS9" i="7" s="1"/>
  <c r="FT9" i="7" s="1"/>
  <c r="BS15" i="7"/>
  <c r="DS15" i="7" s="1"/>
  <c r="FT15" i="7" s="1"/>
  <c r="BT8" i="7"/>
  <c r="DT8" i="7" s="1"/>
  <c r="FU8" i="7" s="1"/>
  <c r="BT21" i="7"/>
  <c r="DT21" i="7" s="1"/>
  <c r="FU21" i="7" s="1"/>
  <c r="BS24" i="7"/>
  <c r="DS24" i="7" s="1"/>
  <c r="FT24" i="7" s="1"/>
  <c r="FR20" i="5"/>
  <c r="BR20" i="5" s="1"/>
  <c r="DR20" i="5" s="1"/>
  <c r="BR7" i="5"/>
  <c r="DR7" i="5" s="1"/>
  <c r="FS7" i="5" s="1"/>
  <c r="FS26" i="5"/>
  <c r="BS26" i="5" s="1"/>
  <c r="DS26" i="5" s="1"/>
  <c r="FR5" i="5"/>
  <c r="BR5" i="5" s="1"/>
  <c r="DR5" i="5" s="1"/>
  <c r="FS34" i="5"/>
  <c r="BS34" i="5" s="1"/>
  <c r="DS34" i="5" s="1"/>
  <c r="FS18" i="5"/>
  <c r="BS18" i="5" s="1"/>
  <c r="DS18" i="5" s="1"/>
  <c r="BQ4" i="5"/>
  <c r="DQ4" i="5" s="1"/>
  <c r="FS25" i="5"/>
  <c r="BS25" i="5" s="1"/>
  <c r="DS25" i="5" s="1"/>
  <c r="DT19" i="5"/>
  <c r="FU19" i="5" s="1"/>
  <c r="BU19" i="5" s="1"/>
  <c r="DT13" i="5"/>
  <c r="FU13" i="5" s="1"/>
  <c r="BU13" i="5" s="1"/>
  <c r="DU29" i="5"/>
  <c r="FV29" i="5" s="1"/>
  <c r="BV29" i="5" s="1"/>
  <c r="DT30" i="5"/>
  <c r="FU30" i="5" s="1"/>
  <c r="BU30" i="5" s="1"/>
  <c r="DT6" i="5"/>
  <c r="FU6" i="5" s="1"/>
  <c r="BU6" i="5" s="1"/>
  <c r="DT22" i="5"/>
  <c r="FU22" i="5" s="1"/>
  <c r="BU22" i="5" s="1"/>
  <c r="DT9" i="5"/>
  <c r="FU9" i="5" s="1"/>
  <c r="BU9" i="5" s="1"/>
  <c r="DT24" i="5"/>
  <c r="FU24" i="5" s="1"/>
  <c r="BU24" i="5" s="1"/>
  <c r="DT14" i="5"/>
  <c r="FU14" i="5" s="1"/>
  <c r="BU14" i="5" s="1"/>
  <c r="DT27" i="5"/>
  <c r="FU27" i="5" s="1"/>
  <c r="BU27" i="5" s="1"/>
  <c r="DT21" i="5"/>
  <c r="FU21" i="5" s="1"/>
  <c r="BU21" i="5" s="1"/>
  <c r="DT23" i="5"/>
  <c r="FU23" i="5" s="1"/>
  <c r="BU23" i="5" s="1"/>
  <c r="DT33" i="5"/>
  <c r="FU33" i="5" s="1"/>
  <c r="BU33" i="5" s="1"/>
  <c r="DT16" i="5"/>
  <c r="FU16" i="5" s="1"/>
  <c r="BU16" i="5" s="1"/>
  <c r="DT31" i="5"/>
  <c r="FU31" i="5" s="1"/>
  <c r="BU31" i="5" s="1"/>
  <c r="DT8" i="5"/>
  <c r="FU8" i="5" s="1"/>
  <c r="BU8" i="5" s="1"/>
  <c r="DT35" i="5"/>
  <c r="FU35" i="5" s="1"/>
  <c r="BU35" i="5" s="1"/>
  <c r="DU28" i="5"/>
  <c r="FV28" i="5" s="1"/>
  <c r="BV28" i="5" s="1"/>
  <c r="DS12" i="5"/>
  <c r="FT12" i="5" s="1"/>
  <c r="BT12" i="5" s="1"/>
  <c r="DT17" i="5"/>
  <c r="FU17" i="5" s="1"/>
  <c r="BU17" i="5" s="1"/>
  <c r="DT11" i="5"/>
  <c r="FU11" i="5" s="1"/>
  <c r="BU11" i="5" s="1"/>
  <c r="DT32" i="5"/>
  <c r="FU32" i="5" s="1"/>
  <c r="BU32" i="5" s="1"/>
  <c r="DT10" i="5"/>
  <c r="FU10" i="5" s="1"/>
  <c r="BU10" i="5" s="1"/>
  <c r="DT15" i="5"/>
  <c r="FU15" i="5" s="1"/>
  <c r="BU15" i="5" s="1"/>
  <c r="H20" i="3"/>
  <c r="I19" i="3"/>
  <c r="FT36" i="5" l="1"/>
  <c r="BT36" i="5" s="1"/>
  <c r="DT36" i="5" s="1"/>
  <c r="BT14" i="6"/>
  <c r="DT14" i="6" s="1"/>
  <c r="FU14" i="6" s="1"/>
  <c r="BT16" i="6"/>
  <c r="DT16" i="6" s="1"/>
  <c r="FU16" i="6" s="1"/>
  <c r="BT28" i="6"/>
  <c r="DT28" i="6" s="1"/>
  <c r="FU28" i="6" s="1"/>
  <c r="BT25" i="6"/>
  <c r="DT25" i="6" s="1"/>
  <c r="FU25" i="6" s="1"/>
  <c r="BT4" i="6"/>
  <c r="DT4" i="6" s="1"/>
  <c r="FU4" i="6" s="1"/>
  <c r="BT12" i="6"/>
  <c r="DT12" i="6" s="1"/>
  <c r="FU12" i="6" s="1"/>
  <c r="BT22" i="6"/>
  <c r="DT22" i="6" s="1"/>
  <c r="FU22" i="6" s="1"/>
  <c r="BU6" i="6"/>
  <c r="DU6" i="6" s="1"/>
  <c r="FV6" i="6" s="1"/>
  <c r="BT34" i="6"/>
  <c r="DT34" i="6" s="1"/>
  <c r="FU34" i="6" s="1"/>
  <c r="BT30" i="6"/>
  <c r="DT30" i="6" s="1"/>
  <c r="FU30" i="6" s="1"/>
  <c r="BU37" i="6"/>
  <c r="DU37" i="6" s="1"/>
  <c r="FV37" i="6" s="1"/>
  <c r="BU36" i="6"/>
  <c r="DU36" i="6" s="1"/>
  <c r="FV36" i="6" s="1"/>
  <c r="BT13" i="6"/>
  <c r="DT13" i="6" s="1"/>
  <c r="FU13" i="6" s="1"/>
  <c r="BT24" i="6"/>
  <c r="DT24" i="6" s="1"/>
  <c r="FU24" i="6" s="1"/>
  <c r="BT21" i="6"/>
  <c r="DT21" i="6" s="1"/>
  <c r="FU21" i="6" s="1"/>
  <c r="BT23" i="6"/>
  <c r="DT23" i="6" s="1"/>
  <c r="FU23" i="6" s="1"/>
  <c r="BT7" i="6"/>
  <c r="DT7" i="6" s="1"/>
  <c r="FU7" i="6" s="1"/>
  <c r="BT29" i="6"/>
  <c r="DT29" i="6" s="1"/>
  <c r="FU29" i="6" s="1"/>
  <c r="BU32" i="6"/>
  <c r="DU32" i="6" s="1"/>
  <c r="FV32" i="6" s="1"/>
  <c r="BT35" i="6"/>
  <c r="DT35" i="6" s="1"/>
  <c r="FU35" i="6" s="1"/>
  <c r="BU17" i="6"/>
  <c r="DU17" i="6" s="1"/>
  <c r="FV17" i="6" s="1"/>
  <c r="BT11" i="6"/>
  <c r="DT11" i="6" s="1"/>
  <c r="FU11" i="6" s="1"/>
  <c r="BT19" i="6"/>
  <c r="DT19" i="6" s="1"/>
  <c r="FU19" i="6" s="1"/>
  <c r="BU8" i="6"/>
  <c r="DU8" i="6" s="1"/>
  <c r="FV8" i="6" s="1"/>
  <c r="BT5" i="6"/>
  <c r="DT5" i="6" s="1"/>
  <c r="FU5" i="6" s="1"/>
  <c r="BT26" i="6"/>
  <c r="DT26" i="6" s="1"/>
  <c r="FU26" i="6" s="1"/>
  <c r="BT15" i="6"/>
  <c r="DT15" i="6" s="1"/>
  <c r="FU15" i="6" s="1"/>
  <c r="BT9" i="6"/>
  <c r="DT9" i="6" s="1"/>
  <c r="FU9" i="6" s="1"/>
  <c r="BT33" i="6"/>
  <c r="DT33" i="6" s="1"/>
  <c r="FU33" i="6" s="1"/>
  <c r="BT20" i="6"/>
  <c r="DT20" i="6" s="1"/>
  <c r="FU20" i="6" s="1"/>
  <c r="FT10" i="6"/>
  <c r="BT10" i="6" s="1"/>
  <c r="DT10" i="6" s="1"/>
  <c r="FU10" i="6" s="1"/>
  <c r="BT27" i="6"/>
  <c r="DT27" i="6" s="1"/>
  <c r="FU27" i="6" s="1"/>
  <c r="BT31" i="6"/>
  <c r="DT31" i="6" s="1"/>
  <c r="FU31" i="6" s="1"/>
  <c r="BT18" i="6"/>
  <c r="DT18" i="6" s="1"/>
  <c r="FU18" i="6" s="1"/>
  <c r="BT28" i="7"/>
  <c r="DT28" i="7" s="1"/>
  <c r="FU28" i="7" s="1"/>
  <c r="BT32" i="7"/>
  <c r="DT32" i="7" s="1"/>
  <c r="FU32" i="7" s="1"/>
  <c r="BT30" i="7"/>
  <c r="DT30" i="7" s="1"/>
  <c r="FU30" i="7" s="1"/>
  <c r="BT36" i="7"/>
  <c r="DT36" i="7" s="1"/>
  <c r="FU36" i="7" s="1"/>
  <c r="BT27" i="7"/>
  <c r="DT27" i="7" s="1"/>
  <c r="FU27" i="7" s="1"/>
  <c r="BU8" i="7"/>
  <c r="DU8" i="7" s="1"/>
  <c r="FV8" i="7" s="1"/>
  <c r="BT7" i="7"/>
  <c r="DT7" i="7" s="1"/>
  <c r="FU7" i="7" s="1"/>
  <c r="BT34" i="7"/>
  <c r="DT34" i="7" s="1"/>
  <c r="FU34" i="7" s="1"/>
  <c r="BT18" i="7"/>
  <c r="DT18" i="7" s="1"/>
  <c r="FU18" i="7" s="1"/>
  <c r="BT19" i="7"/>
  <c r="DT19" i="7" s="1"/>
  <c r="FU19" i="7" s="1"/>
  <c r="BT26" i="7"/>
  <c r="DT26" i="7" s="1"/>
  <c r="FU26" i="7" s="1"/>
  <c r="BT22" i="7"/>
  <c r="DT22" i="7" s="1"/>
  <c r="FU22" i="7" s="1"/>
  <c r="BT17" i="7"/>
  <c r="DT17" i="7" s="1"/>
  <c r="FU17" i="7" s="1"/>
  <c r="BT5" i="7"/>
  <c r="DT5" i="7" s="1"/>
  <c r="FU5" i="7" s="1"/>
  <c r="BT25" i="7"/>
  <c r="DT25" i="7" s="1"/>
  <c r="FU25" i="7" s="1"/>
  <c r="BT13" i="7"/>
  <c r="DT13" i="7" s="1"/>
  <c r="FU13" i="7" s="1"/>
  <c r="BT33" i="7"/>
  <c r="DT33" i="7" s="1"/>
  <c r="FU33" i="7" s="1"/>
  <c r="BU10" i="7"/>
  <c r="DU10" i="7" s="1"/>
  <c r="FV10" i="7" s="1"/>
  <c r="BT20" i="7"/>
  <c r="DT20" i="7" s="1"/>
  <c r="FU20" i="7" s="1"/>
  <c r="BU12" i="7"/>
  <c r="DU12" i="7" s="1"/>
  <c r="FV12" i="7" s="1"/>
  <c r="BT35" i="7"/>
  <c r="DT35" i="7" s="1"/>
  <c r="FU35" i="7" s="1"/>
  <c r="BU21" i="7"/>
  <c r="DU21" i="7" s="1"/>
  <c r="FV21" i="7" s="1"/>
  <c r="BT31" i="7"/>
  <c r="DT31" i="7" s="1"/>
  <c r="FU31" i="7" s="1"/>
  <c r="BT15" i="7"/>
  <c r="DT15" i="7" s="1"/>
  <c r="FU15" i="7" s="1"/>
  <c r="BT24" i="7"/>
  <c r="DT24" i="7" s="1"/>
  <c r="FU24" i="7" s="1"/>
  <c r="BT9" i="7"/>
  <c r="DT9" i="7" s="1"/>
  <c r="FU9" i="7" s="1"/>
  <c r="BT29" i="7"/>
  <c r="DT29" i="7" s="1"/>
  <c r="FU29" i="7" s="1"/>
  <c r="BU14" i="7"/>
  <c r="DU14" i="7" s="1"/>
  <c r="FV14" i="7" s="1"/>
  <c r="BU16" i="7"/>
  <c r="DU16" i="7" s="1"/>
  <c r="FV16" i="7" s="1"/>
  <c r="BT6" i="7"/>
  <c r="DT6" i="7" s="1"/>
  <c r="FU6" i="7" s="1"/>
  <c r="BT4" i="7"/>
  <c r="DT4" i="7" s="1"/>
  <c r="FU4" i="7" s="1"/>
  <c r="BT11" i="7"/>
  <c r="DT11" i="7" s="1"/>
  <c r="FU11" i="7" s="1"/>
  <c r="BT23" i="7"/>
  <c r="DT23" i="7" s="1"/>
  <c r="FU23" i="7" s="1"/>
  <c r="FT26" i="5"/>
  <c r="BT26" i="5" s="1"/>
  <c r="DT26" i="5" s="1"/>
  <c r="BS7" i="5"/>
  <c r="DS7" i="5" s="1"/>
  <c r="FT7" i="5" s="1"/>
  <c r="FT34" i="5"/>
  <c r="BT34" i="5" s="1"/>
  <c r="DT34" i="5" s="1"/>
  <c r="FR4" i="5"/>
  <c r="BR4" i="5" s="1"/>
  <c r="DR4" i="5" s="1"/>
  <c r="FS4" i="5" s="1"/>
  <c r="FS20" i="5"/>
  <c r="BS20" i="5" s="1"/>
  <c r="DS20" i="5" s="1"/>
  <c r="FT25" i="5"/>
  <c r="BT25" i="5" s="1"/>
  <c r="DT25" i="5" s="1"/>
  <c r="FT18" i="5"/>
  <c r="BT18" i="5" s="1"/>
  <c r="DT18" i="5" s="1"/>
  <c r="FS5" i="5"/>
  <c r="BS5" i="5" s="1"/>
  <c r="DS5" i="5" s="1"/>
  <c r="DU16" i="5"/>
  <c r="FV16" i="5" s="1"/>
  <c r="BV16" i="5" s="1"/>
  <c r="DU15" i="5"/>
  <c r="FV15" i="5" s="1"/>
  <c r="BV15" i="5" s="1"/>
  <c r="DU11" i="5"/>
  <c r="FV11" i="5" s="1"/>
  <c r="BV11" i="5" s="1"/>
  <c r="DU35" i="5"/>
  <c r="FV35" i="5" s="1"/>
  <c r="BV35" i="5" s="1"/>
  <c r="DU33" i="5"/>
  <c r="FV33" i="5" s="1"/>
  <c r="BV33" i="5" s="1"/>
  <c r="DU14" i="5"/>
  <c r="FV14" i="5" s="1"/>
  <c r="BV14" i="5" s="1"/>
  <c r="DU6" i="5"/>
  <c r="FV6" i="5" s="1"/>
  <c r="BV6" i="5" s="1"/>
  <c r="DU13" i="5"/>
  <c r="FV13" i="5" s="1"/>
  <c r="BV13" i="5" s="1"/>
  <c r="DV28" i="5"/>
  <c r="FW28" i="5" s="1"/>
  <c r="BW28" i="5" s="1"/>
  <c r="DU10" i="5"/>
  <c r="FV10" i="5" s="1"/>
  <c r="BV10" i="5" s="1"/>
  <c r="DU8" i="5"/>
  <c r="FV8" i="5" s="1"/>
  <c r="BV8" i="5" s="1"/>
  <c r="DU23" i="5"/>
  <c r="FV23" i="5" s="1"/>
  <c r="BV23" i="5" s="1"/>
  <c r="DU30" i="5"/>
  <c r="FV30" i="5" s="1"/>
  <c r="BV30" i="5" s="1"/>
  <c r="DU19" i="5"/>
  <c r="FV19" i="5" s="1"/>
  <c r="BV19" i="5" s="1"/>
  <c r="DU32" i="5"/>
  <c r="FV32" i="5" s="1"/>
  <c r="BV32" i="5" s="1"/>
  <c r="DU27" i="5"/>
  <c r="FV27" i="5" s="1"/>
  <c r="BV27" i="5" s="1"/>
  <c r="DU22" i="5"/>
  <c r="FV22" i="5" s="1"/>
  <c r="BV22" i="5" s="1"/>
  <c r="DU17" i="5"/>
  <c r="FV17" i="5" s="1"/>
  <c r="BV17" i="5" s="1"/>
  <c r="DT12" i="5"/>
  <c r="FU12" i="5" s="1"/>
  <c r="BU12" i="5" s="1"/>
  <c r="DU31" i="5"/>
  <c r="FV31" i="5" s="1"/>
  <c r="BV31" i="5" s="1"/>
  <c r="DU21" i="5"/>
  <c r="FV21" i="5" s="1"/>
  <c r="BV21" i="5" s="1"/>
  <c r="DU24" i="5"/>
  <c r="FV24" i="5" s="1"/>
  <c r="BV24" i="5" s="1"/>
  <c r="DU9" i="5"/>
  <c r="FV9" i="5" s="1"/>
  <c r="BV9" i="5" s="1"/>
  <c r="DV29" i="5"/>
  <c r="FW29" i="5" s="1"/>
  <c r="BW29" i="5" s="1"/>
  <c r="H21" i="3"/>
  <c r="I20" i="3"/>
  <c r="FU36" i="5" l="1"/>
  <c r="BU36" i="5" s="1"/>
  <c r="DU36" i="5" s="1"/>
  <c r="BU9" i="6"/>
  <c r="DU9" i="6" s="1"/>
  <c r="FV9" i="6" s="1"/>
  <c r="BV8" i="6"/>
  <c r="DV8" i="6" s="1"/>
  <c r="FW8" i="6" s="1"/>
  <c r="BU35" i="6"/>
  <c r="DU35" i="6" s="1"/>
  <c r="FV35" i="6" s="1"/>
  <c r="BU23" i="6"/>
  <c r="DU23" i="6" s="1"/>
  <c r="FV23" i="6" s="1"/>
  <c r="BV36" i="6"/>
  <c r="DV36" i="6" s="1"/>
  <c r="FW36" i="6" s="1"/>
  <c r="BV6" i="6"/>
  <c r="DV6" i="6" s="1"/>
  <c r="FW6" i="6" s="1"/>
  <c r="BU25" i="6"/>
  <c r="DU25" i="6" s="1"/>
  <c r="FV25" i="6" s="1"/>
  <c r="BU18" i="6"/>
  <c r="DU18" i="6" s="1"/>
  <c r="FV18" i="6" s="1"/>
  <c r="BU15" i="6"/>
  <c r="DU15" i="6" s="1"/>
  <c r="FV15" i="6" s="1"/>
  <c r="BU19" i="6"/>
  <c r="DU19" i="6" s="1"/>
  <c r="FV19" i="6" s="1"/>
  <c r="BV32" i="6"/>
  <c r="DV32" i="6" s="1"/>
  <c r="FW32" i="6" s="1"/>
  <c r="BU21" i="6"/>
  <c r="DU21" i="6" s="1"/>
  <c r="FV21" i="6" s="1"/>
  <c r="BV37" i="6"/>
  <c r="DV37" i="6" s="1"/>
  <c r="FW37" i="6" s="1"/>
  <c r="BU22" i="6"/>
  <c r="DU22" i="6" s="1"/>
  <c r="FV22" i="6" s="1"/>
  <c r="BU28" i="6"/>
  <c r="DU28" i="6" s="1"/>
  <c r="FV28" i="6" s="1"/>
  <c r="BU31" i="6"/>
  <c r="DU31" i="6" s="1"/>
  <c r="FV31" i="6" s="1"/>
  <c r="BU20" i="6"/>
  <c r="DU20" i="6" s="1"/>
  <c r="FV20" i="6" s="1"/>
  <c r="BU26" i="6"/>
  <c r="DU26" i="6" s="1"/>
  <c r="FV26" i="6" s="1"/>
  <c r="BU11" i="6"/>
  <c r="DU11" i="6" s="1"/>
  <c r="FV11" i="6" s="1"/>
  <c r="BU29" i="6"/>
  <c r="DU29" i="6" s="1"/>
  <c r="FV29" i="6" s="1"/>
  <c r="BU24" i="6"/>
  <c r="DU24" i="6" s="1"/>
  <c r="FV24" i="6" s="1"/>
  <c r="BU30" i="6"/>
  <c r="DU30" i="6" s="1"/>
  <c r="FV30" i="6" s="1"/>
  <c r="BU12" i="6"/>
  <c r="DU12" i="6" s="1"/>
  <c r="FV12" i="6" s="1"/>
  <c r="BU16" i="6"/>
  <c r="DU16" i="6" s="1"/>
  <c r="FV16" i="6" s="1"/>
  <c r="BU27" i="6"/>
  <c r="DU27" i="6" s="1"/>
  <c r="FV27" i="6" s="1"/>
  <c r="BU33" i="6"/>
  <c r="DU33" i="6" s="1"/>
  <c r="FV33" i="6" s="1"/>
  <c r="BU5" i="6"/>
  <c r="DU5" i="6" s="1"/>
  <c r="FV5" i="6" s="1"/>
  <c r="BV17" i="6"/>
  <c r="DV17" i="6" s="1"/>
  <c r="FW17" i="6" s="1"/>
  <c r="BU7" i="6"/>
  <c r="DU7" i="6" s="1"/>
  <c r="FV7" i="6" s="1"/>
  <c r="BU13" i="6"/>
  <c r="DU13" i="6" s="1"/>
  <c r="BU34" i="6"/>
  <c r="DU34" i="6" s="1"/>
  <c r="FV34" i="6" s="1"/>
  <c r="BU4" i="6"/>
  <c r="DU4" i="6" s="1"/>
  <c r="FV4" i="6" s="1"/>
  <c r="BU14" i="6"/>
  <c r="DU14" i="6" s="1"/>
  <c r="FV14" i="6" s="1"/>
  <c r="BU10" i="6"/>
  <c r="DU10" i="6" s="1"/>
  <c r="FV10" i="6" s="1"/>
  <c r="BV14" i="7"/>
  <c r="DV14" i="7" s="1"/>
  <c r="FW14" i="7" s="1"/>
  <c r="BV12" i="7"/>
  <c r="DV12" i="7" s="1"/>
  <c r="FW12" i="7" s="1"/>
  <c r="BU22" i="7"/>
  <c r="DU22" i="7" s="1"/>
  <c r="FV22" i="7" s="1"/>
  <c r="BU34" i="7"/>
  <c r="DU34" i="7" s="1"/>
  <c r="FV34" i="7" s="1"/>
  <c r="BU36" i="7"/>
  <c r="DU36" i="7" s="1"/>
  <c r="FV36" i="7" s="1"/>
  <c r="BU4" i="7"/>
  <c r="DU4" i="7" s="1"/>
  <c r="FV4" i="7" s="1"/>
  <c r="BU29" i="7"/>
  <c r="DU29" i="7" s="1"/>
  <c r="FV29" i="7" s="1"/>
  <c r="BU31" i="7"/>
  <c r="DU31" i="7" s="1"/>
  <c r="FV31" i="7" s="1"/>
  <c r="BU20" i="7"/>
  <c r="DU20" i="7" s="1"/>
  <c r="FV20" i="7" s="1"/>
  <c r="BU25" i="7"/>
  <c r="DU25" i="7" s="1"/>
  <c r="FV25" i="7" s="1"/>
  <c r="BU26" i="7"/>
  <c r="DU26" i="7" s="1"/>
  <c r="FV26" i="7" s="1"/>
  <c r="BU7" i="7"/>
  <c r="DU7" i="7" s="1"/>
  <c r="FV7" i="7" s="1"/>
  <c r="BU30" i="7"/>
  <c r="DU30" i="7" s="1"/>
  <c r="FV30" i="7" s="1"/>
  <c r="BU15" i="7"/>
  <c r="DU15" i="7" s="1"/>
  <c r="FV15" i="7" s="1"/>
  <c r="BU9" i="7"/>
  <c r="DU9" i="7" s="1"/>
  <c r="FV9" i="7" s="1"/>
  <c r="BV21" i="7"/>
  <c r="DV21" i="7" s="1"/>
  <c r="FW21" i="7" s="1"/>
  <c r="BV10" i="7"/>
  <c r="DV10" i="7" s="1"/>
  <c r="FW10" i="7" s="1"/>
  <c r="BU5" i="7"/>
  <c r="DU5" i="7" s="1"/>
  <c r="FV5" i="7" s="1"/>
  <c r="BU19" i="7"/>
  <c r="DU19" i="7" s="1"/>
  <c r="FV19" i="7" s="1"/>
  <c r="BV8" i="7"/>
  <c r="DV8" i="7" s="1"/>
  <c r="FW8" i="7" s="1"/>
  <c r="BU32" i="7"/>
  <c r="DU32" i="7" s="1"/>
  <c r="FV32" i="7" s="1"/>
  <c r="BU11" i="7"/>
  <c r="DU11" i="7" s="1"/>
  <c r="FV11" i="7" s="1"/>
  <c r="BU13" i="7"/>
  <c r="DU13" i="7" s="1"/>
  <c r="BU6" i="7"/>
  <c r="DU6" i="7" s="1"/>
  <c r="FV6" i="7" s="1"/>
  <c r="BU23" i="7"/>
  <c r="DU23" i="7" s="1"/>
  <c r="FV23" i="7" s="1"/>
  <c r="BV16" i="7"/>
  <c r="DV16" i="7" s="1"/>
  <c r="FW16" i="7" s="1"/>
  <c r="BU24" i="7"/>
  <c r="DU24" i="7" s="1"/>
  <c r="FV24" i="7" s="1"/>
  <c r="BU35" i="7"/>
  <c r="DU35" i="7" s="1"/>
  <c r="FV35" i="7" s="1"/>
  <c r="BU33" i="7"/>
  <c r="DU33" i="7" s="1"/>
  <c r="FV33" i="7" s="1"/>
  <c r="BU17" i="7"/>
  <c r="DU17" i="7" s="1"/>
  <c r="FV17" i="7" s="1"/>
  <c r="BU18" i="7"/>
  <c r="DU18" i="7" s="1"/>
  <c r="FV18" i="7" s="1"/>
  <c r="BU27" i="7"/>
  <c r="DU27" i="7" s="1"/>
  <c r="FV27" i="7" s="1"/>
  <c r="BU28" i="7"/>
  <c r="DU28" i="7" s="1"/>
  <c r="FV28" i="7" s="1"/>
  <c r="FU34" i="5"/>
  <c r="BU34" i="5" s="1"/>
  <c r="DU34" i="5" s="1"/>
  <c r="BT7" i="5"/>
  <c r="DT7" i="5" s="1"/>
  <c r="FU7" i="5" s="1"/>
  <c r="FT20" i="5"/>
  <c r="BT20" i="5" s="1"/>
  <c r="DT20" i="5" s="1"/>
  <c r="FU18" i="5"/>
  <c r="BU18" i="5" s="1"/>
  <c r="DU18" i="5" s="1"/>
  <c r="FU26" i="5"/>
  <c r="BU26" i="5" s="1"/>
  <c r="DU26" i="5" s="1"/>
  <c r="FT5" i="5"/>
  <c r="BT5" i="5" s="1"/>
  <c r="DT5" i="5" s="1"/>
  <c r="FU25" i="5"/>
  <c r="BU25" i="5" s="1"/>
  <c r="DU25" i="5" s="1"/>
  <c r="BS4" i="5"/>
  <c r="DS4" i="5" s="1"/>
  <c r="DV23" i="5"/>
  <c r="FW23" i="5" s="1"/>
  <c r="BW23" i="5" s="1"/>
  <c r="DV15" i="5"/>
  <c r="FW15" i="5" s="1"/>
  <c r="BW15" i="5" s="1"/>
  <c r="DW29" i="5"/>
  <c r="FX29" i="5" s="1"/>
  <c r="BX29" i="5" s="1"/>
  <c r="DV31" i="5"/>
  <c r="FW31" i="5" s="1"/>
  <c r="BW31" i="5" s="1"/>
  <c r="DV22" i="5"/>
  <c r="FW22" i="5" s="1"/>
  <c r="BW22" i="5" s="1"/>
  <c r="DV30" i="5"/>
  <c r="FW30" i="5" s="1"/>
  <c r="BW30" i="5" s="1"/>
  <c r="DV8" i="5"/>
  <c r="FW8" i="5" s="1"/>
  <c r="BW8" i="5" s="1"/>
  <c r="DV13" i="5"/>
  <c r="FW13" i="5" s="1"/>
  <c r="BW13" i="5" s="1"/>
  <c r="DV33" i="5"/>
  <c r="FW33" i="5" s="1"/>
  <c r="BW33" i="5" s="1"/>
  <c r="DV17" i="5"/>
  <c r="FW17" i="5" s="1"/>
  <c r="BW17" i="5" s="1"/>
  <c r="DW28" i="5"/>
  <c r="FX28" i="5" s="1"/>
  <c r="BX28" i="5" s="1"/>
  <c r="DV9" i="5"/>
  <c r="FW9" i="5" s="1"/>
  <c r="BW9" i="5" s="1"/>
  <c r="DV27" i="5"/>
  <c r="FW27" i="5" s="1"/>
  <c r="BW27" i="5" s="1"/>
  <c r="DV10" i="5"/>
  <c r="FW10" i="5" s="1"/>
  <c r="BW10" i="5" s="1"/>
  <c r="DV6" i="5"/>
  <c r="FW6" i="5" s="1"/>
  <c r="BW6" i="5" s="1"/>
  <c r="DV35" i="5"/>
  <c r="FW35" i="5" s="1"/>
  <c r="BW35" i="5" s="1"/>
  <c r="DV16" i="5"/>
  <c r="FW16" i="5" s="1"/>
  <c r="BW16" i="5" s="1"/>
  <c r="DV21" i="5"/>
  <c r="FW21" i="5" s="1"/>
  <c r="BW21" i="5" s="1"/>
  <c r="DV19" i="5"/>
  <c r="FW19" i="5" s="1"/>
  <c r="BW19" i="5" s="1"/>
  <c r="DV14" i="5"/>
  <c r="FW14" i="5" s="1"/>
  <c r="BW14" i="5" s="1"/>
  <c r="DU12" i="5"/>
  <c r="FV12" i="5" s="1"/>
  <c r="BV12" i="5" s="1"/>
  <c r="DV24" i="5"/>
  <c r="FW24" i="5" s="1"/>
  <c r="BW24" i="5" s="1"/>
  <c r="DV32" i="5"/>
  <c r="FW32" i="5" s="1"/>
  <c r="BW32" i="5" s="1"/>
  <c r="DV11" i="5"/>
  <c r="FW11" i="5" s="1"/>
  <c r="BW11" i="5" s="1"/>
  <c r="H22" i="3"/>
  <c r="I21" i="3"/>
  <c r="FV36" i="5" l="1"/>
  <c r="BV36" i="5" s="1"/>
  <c r="DV36" i="5" s="1"/>
  <c r="BV4" i="6"/>
  <c r="DV4" i="6" s="1"/>
  <c r="FW4" i="6" s="1"/>
  <c r="BW17" i="6"/>
  <c r="DW17" i="6" s="1"/>
  <c r="FX17" i="6" s="1"/>
  <c r="BV16" i="6"/>
  <c r="DV16" i="6" s="1"/>
  <c r="FW16" i="6" s="1"/>
  <c r="BV29" i="6"/>
  <c r="DV29" i="6" s="1"/>
  <c r="FW29" i="6" s="1"/>
  <c r="BV31" i="6"/>
  <c r="DV31" i="6" s="1"/>
  <c r="FW31" i="6" s="1"/>
  <c r="BV21" i="6"/>
  <c r="DV21" i="6" s="1"/>
  <c r="FW21" i="6" s="1"/>
  <c r="BV18" i="6"/>
  <c r="DV18" i="6" s="1"/>
  <c r="FW18" i="6" s="1"/>
  <c r="BV23" i="6"/>
  <c r="DV23" i="6" s="1"/>
  <c r="FW23" i="6" s="1"/>
  <c r="BV34" i="6"/>
  <c r="DV34" i="6" s="1"/>
  <c r="FW34" i="6" s="1"/>
  <c r="BV5" i="6"/>
  <c r="DV5" i="6" s="1"/>
  <c r="FW5" i="6" s="1"/>
  <c r="BV12" i="6"/>
  <c r="DV12" i="6" s="1"/>
  <c r="FW12" i="6" s="1"/>
  <c r="BV11" i="6"/>
  <c r="DV11" i="6" s="1"/>
  <c r="FW11" i="6" s="1"/>
  <c r="BV28" i="6"/>
  <c r="DV28" i="6" s="1"/>
  <c r="FW28" i="6" s="1"/>
  <c r="BW32" i="6"/>
  <c r="DW32" i="6" s="1"/>
  <c r="FX32" i="6" s="1"/>
  <c r="BV25" i="6"/>
  <c r="DV25" i="6" s="1"/>
  <c r="FW25" i="6" s="1"/>
  <c r="BV35" i="6"/>
  <c r="DV35" i="6" s="1"/>
  <c r="FW35" i="6" s="1"/>
  <c r="BV10" i="6"/>
  <c r="DV10" i="6" s="1"/>
  <c r="FW10" i="6" s="1"/>
  <c r="FV13" i="6"/>
  <c r="BV13" i="6" s="1"/>
  <c r="DV13" i="6" s="1"/>
  <c r="FW13" i="6" s="1"/>
  <c r="BV33" i="6"/>
  <c r="DV33" i="6" s="1"/>
  <c r="FW33" i="6" s="1"/>
  <c r="BV30" i="6"/>
  <c r="DV30" i="6" s="1"/>
  <c r="FW30" i="6" s="1"/>
  <c r="BV26" i="6"/>
  <c r="DV26" i="6" s="1"/>
  <c r="BV22" i="6"/>
  <c r="DV22" i="6" s="1"/>
  <c r="FW22" i="6" s="1"/>
  <c r="BV19" i="6"/>
  <c r="DV19" i="6" s="1"/>
  <c r="FW19" i="6" s="1"/>
  <c r="BW6" i="6"/>
  <c r="DW6" i="6" s="1"/>
  <c r="FX6" i="6" s="1"/>
  <c r="BW8" i="6"/>
  <c r="DW8" i="6" s="1"/>
  <c r="FX8" i="6" s="1"/>
  <c r="BV14" i="6"/>
  <c r="DV14" i="6" s="1"/>
  <c r="FW14" i="6" s="1"/>
  <c r="BV7" i="6"/>
  <c r="DV7" i="6" s="1"/>
  <c r="FW7" i="6" s="1"/>
  <c r="BV27" i="6"/>
  <c r="DV27" i="6" s="1"/>
  <c r="FW27" i="6" s="1"/>
  <c r="BV24" i="6"/>
  <c r="DV24" i="6" s="1"/>
  <c r="FW24" i="6" s="1"/>
  <c r="BV20" i="6"/>
  <c r="DV20" i="6" s="1"/>
  <c r="FW20" i="6" s="1"/>
  <c r="BW37" i="6"/>
  <c r="DW37" i="6" s="1"/>
  <c r="FX37" i="6" s="1"/>
  <c r="BV15" i="6"/>
  <c r="DV15" i="6" s="1"/>
  <c r="FW15" i="6" s="1"/>
  <c r="BW36" i="6"/>
  <c r="DW36" i="6" s="1"/>
  <c r="FX36" i="6" s="1"/>
  <c r="BV9" i="6"/>
  <c r="DV9" i="6" s="1"/>
  <c r="FW9" i="6" s="1"/>
  <c r="BV35" i="7"/>
  <c r="DV35" i="7" s="1"/>
  <c r="FW35" i="7" s="1"/>
  <c r="BW8" i="7"/>
  <c r="DW8" i="7" s="1"/>
  <c r="FX8" i="7" s="1"/>
  <c r="BW21" i="7"/>
  <c r="DW21" i="7" s="1"/>
  <c r="FX21" i="7" s="1"/>
  <c r="BV31" i="7"/>
  <c r="DV31" i="7" s="1"/>
  <c r="FW31" i="7" s="1"/>
  <c r="BV34" i="7"/>
  <c r="DV34" i="7" s="1"/>
  <c r="FW34" i="7" s="1"/>
  <c r="BV18" i="7"/>
  <c r="DV18" i="7" s="1"/>
  <c r="FW18" i="7" s="1"/>
  <c r="BV24" i="7"/>
  <c r="DV24" i="7" s="1"/>
  <c r="FW24" i="7" s="1"/>
  <c r="FV13" i="7"/>
  <c r="BV13" i="7" s="1"/>
  <c r="DV13" i="7" s="1"/>
  <c r="FW13" i="7" s="1"/>
  <c r="BV19" i="7"/>
  <c r="DV19" i="7" s="1"/>
  <c r="FW19" i="7" s="1"/>
  <c r="BV9" i="7"/>
  <c r="DV9" i="7" s="1"/>
  <c r="FW9" i="7" s="1"/>
  <c r="BV26" i="7"/>
  <c r="DV26" i="7" s="1"/>
  <c r="FW26" i="7" s="1"/>
  <c r="BV29" i="7"/>
  <c r="DV29" i="7" s="1"/>
  <c r="FW29" i="7" s="1"/>
  <c r="BV22" i="7"/>
  <c r="DV22" i="7" s="1"/>
  <c r="FW22" i="7" s="1"/>
  <c r="BV27" i="7"/>
  <c r="DV27" i="7" s="1"/>
  <c r="FW27" i="7" s="1"/>
  <c r="BV17" i="7"/>
  <c r="DV17" i="7" s="1"/>
  <c r="FW17" i="7" s="1"/>
  <c r="BW16" i="7"/>
  <c r="DW16" i="7" s="1"/>
  <c r="FX16" i="7" s="1"/>
  <c r="BV11" i="7"/>
  <c r="DV11" i="7" s="1"/>
  <c r="FW11" i="7" s="1"/>
  <c r="BV5" i="7"/>
  <c r="DV5" i="7" s="1"/>
  <c r="FW5" i="7" s="1"/>
  <c r="BV15" i="7"/>
  <c r="DV15" i="7" s="1"/>
  <c r="FW15" i="7" s="1"/>
  <c r="BV25" i="7"/>
  <c r="DV25" i="7" s="1"/>
  <c r="FW25" i="7" s="1"/>
  <c r="BV4" i="7"/>
  <c r="DV4" i="7" s="1"/>
  <c r="FW4" i="7" s="1"/>
  <c r="BW12" i="7"/>
  <c r="DW12" i="7" s="1"/>
  <c r="FX12" i="7" s="1"/>
  <c r="BV6" i="7"/>
  <c r="DV6" i="7" s="1"/>
  <c r="FW6" i="7" s="1"/>
  <c r="BV7" i="7"/>
  <c r="DV7" i="7" s="1"/>
  <c r="FW7" i="7" s="1"/>
  <c r="BV28" i="7"/>
  <c r="DV28" i="7" s="1"/>
  <c r="FW28" i="7" s="1"/>
  <c r="BV33" i="7"/>
  <c r="DV33" i="7" s="1"/>
  <c r="FW33" i="7" s="1"/>
  <c r="BV23" i="7"/>
  <c r="DV23" i="7" s="1"/>
  <c r="FW23" i="7" s="1"/>
  <c r="BV32" i="7"/>
  <c r="DV32" i="7" s="1"/>
  <c r="FW32" i="7" s="1"/>
  <c r="BW10" i="7"/>
  <c r="DW10" i="7" s="1"/>
  <c r="FX10" i="7" s="1"/>
  <c r="BV30" i="7"/>
  <c r="DV30" i="7" s="1"/>
  <c r="FW30" i="7" s="1"/>
  <c r="BV20" i="7"/>
  <c r="DV20" i="7" s="1"/>
  <c r="FW20" i="7" s="1"/>
  <c r="BV36" i="7"/>
  <c r="DV36" i="7" s="1"/>
  <c r="FW36" i="7" s="1"/>
  <c r="BW14" i="7"/>
  <c r="DW14" i="7" s="1"/>
  <c r="FX14" i="7" s="1"/>
  <c r="FU20" i="5"/>
  <c r="BU20" i="5" s="1"/>
  <c r="DU20" i="5" s="1"/>
  <c r="BU7" i="5"/>
  <c r="DU7" i="5" s="1"/>
  <c r="FV7" i="5" s="1"/>
  <c r="FT4" i="5"/>
  <c r="BT4" i="5" s="1"/>
  <c r="DT4" i="5" s="1"/>
  <c r="FV26" i="5"/>
  <c r="BV26" i="5" s="1"/>
  <c r="DV26" i="5" s="1"/>
  <c r="FW26" i="5" s="1"/>
  <c r="BW26" i="5" s="1"/>
  <c r="FV25" i="5"/>
  <c r="BV25" i="5" s="1"/>
  <c r="DV25" i="5" s="1"/>
  <c r="FV34" i="5"/>
  <c r="BV34" i="5" s="1"/>
  <c r="DV34" i="5" s="1"/>
  <c r="FV18" i="5"/>
  <c r="BV18" i="5" s="1"/>
  <c r="DV18" i="5" s="1"/>
  <c r="FU5" i="5"/>
  <c r="BU5" i="5" s="1"/>
  <c r="DU5" i="5" s="1"/>
  <c r="DX29" i="5"/>
  <c r="FY29" i="5" s="1"/>
  <c r="BY29" i="5" s="1"/>
  <c r="DW11" i="5"/>
  <c r="FX11" i="5" s="1"/>
  <c r="BX11" i="5" s="1"/>
  <c r="DW32" i="5"/>
  <c r="FX32" i="5" s="1"/>
  <c r="BX32" i="5" s="1"/>
  <c r="DW14" i="5"/>
  <c r="FX14" i="5" s="1"/>
  <c r="BX14" i="5" s="1"/>
  <c r="DW35" i="5"/>
  <c r="FX35" i="5" s="1"/>
  <c r="BX35" i="5" s="1"/>
  <c r="DW27" i="5"/>
  <c r="FX27" i="5" s="1"/>
  <c r="BX27" i="5" s="1"/>
  <c r="DW30" i="5"/>
  <c r="FX30" i="5" s="1"/>
  <c r="BX30" i="5" s="1"/>
  <c r="DW15" i="5"/>
  <c r="FX15" i="5" s="1"/>
  <c r="BX15" i="5" s="1"/>
  <c r="DV12" i="5"/>
  <c r="FW12" i="5" s="1"/>
  <c r="BW12" i="5" s="1"/>
  <c r="DW17" i="5"/>
  <c r="FX17" i="5" s="1"/>
  <c r="BX17" i="5" s="1"/>
  <c r="DW19" i="5"/>
  <c r="FX19" i="5" s="1"/>
  <c r="BX19" i="5" s="1"/>
  <c r="DW6" i="5"/>
  <c r="FX6" i="5" s="1"/>
  <c r="BX6" i="5" s="1"/>
  <c r="DW9" i="5"/>
  <c r="FX9" i="5" s="1"/>
  <c r="BX9" i="5" s="1"/>
  <c r="DW33" i="5"/>
  <c r="FX33" i="5" s="1"/>
  <c r="BX33" i="5" s="1"/>
  <c r="DW22" i="5"/>
  <c r="FX22" i="5" s="1"/>
  <c r="BX22" i="5" s="1"/>
  <c r="DW23" i="5"/>
  <c r="FX23" i="5" s="1"/>
  <c r="BX23" i="5" s="1"/>
  <c r="DW16" i="5"/>
  <c r="FX16" i="5" s="1"/>
  <c r="BX16" i="5" s="1"/>
  <c r="DW8" i="5"/>
  <c r="FX8" i="5" s="1"/>
  <c r="BX8" i="5" s="1"/>
  <c r="DW24" i="5"/>
  <c r="FX24" i="5" s="1"/>
  <c r="BX24" i="5" s="1"/>
  <c r="DW21" i="5"/>
  <c r="FX21" i="5" s="1"/>
  <c r="BX21" i="5" s="1"/>
  <c r="DW10" i="5"/>
  <c r="FX10" i="5" s="1"/>
  <c r="BX10" i="5" s="1"/>
  <c r="DX28" i="5"/>
  <c r="FY28" i="5" s="1"/>
  <c r="BY28" i="5" s="1"/>
  <c r="DW13" i="5"/>
  <c r="FX13" i="5" s="1"/>
  <c r="BX13" i="5" s="1"/>
  <c r="DW31" i="5"/>
  <c r="FX31" i="5" s="1"/>
  <c r="BX31" i="5" s="1"/>
  <c r="H23" i="3"/>
  <c r="I22" i="3"/>
  <c r="FW36" i="5" l="1"/>
  <c r="BW36" i="5" s="1"/>
  <c r="DW36" i="5" s="1"/>
  <c r="BW15" i="6"/>
  <c r="DW15" i="6" s="1"/>
  <c r="FX15" i="6" s="1"/>
  <c r="BW27" i="6"/>
  <c r="DW27" i="6" s="1"/>
  <c r="FX27" i="6" s="1"/>
  <c r="BX6" i="6"/>
  <c r="DX6" i="6" s="1"/>
  <c r="FY6" i="6" s="1"/>
  <c r="BW30" i="6"/>
  <c r="DW30" i="6" s="1"/>
  <c r="FX30" i="6" s="1"/>
  <c r="BW35" i="6"/>
  <c r="DW35" i="6" s="1"/>
  <c r="FX35" i="6" s="1"/>
  <c r="BW11" i="6"/>
  <c r="DW11" i="6" s="1"/>
  <c r="FX11" i="6" s="1"/>
  <c r="BW23" i="6"/>
  <c r="DW23" i="6" s="1"/>
  <c r="FX23" i="6" s="1"/>
  <c r="BW29" i="6"/>
  <c r="DW29" i="6" s="1"/>
  <c r="FX29" i="6" s="1"/>
  <c r="BX37" i="6"/>
  <c r="DX37" i="6" s="1"/>
  <c r="FY37" i="6" s="1"/>
  <c r="BW7" i="6"/>
  <c r="DW7" i="6" s="1"/>
  <c r="FX7" i="6" s="1"/>
  <c r="BW19" i="6"/>
  <c r="DW19" i="6" s="1"/>
  <c r="FX19" i="6" s="1"/>
  <c r="BW33" i="6"/>
  <c r="DW33" i="6" s="1"/>
  <c r="FX33" i="6" s="1"/>
  <c r="BW25" i="6"/>
  <c r="DW25" i="6" s="1"/>
  <c r="FX25" i="6" s="1"/>
  <c r="BW12" i="6"/>
  <c r="DW12" i="6" s="1"/>
  <c r="FX12" i="6" s="1"/>
  <c r="BW18" i="6"/>
  <c r="DW18" i="6" s="1"/>
  <c r="FX18" i="6" s="1"/>
  <c r="BW16" i="6"/>
  <c r="DW16" i="6" s="1"/>
  <c r="FX16" i="6" s="1"/>
  <c r="BW9" i="6"/>
  <c r="DW9" i="6" s="1"/>
  <c r="FX9" i="6" s="1"/>
  <c r="BW20" i="6"/>
  <c r="DW20" i="6" s="1"/>
  <c r="FX20" i="6" s="1"/>
  <c r="BW14" i="6"/>
  <c r="DW14" i="6" s="1"/>
  <c r="FX14" i="6" s="1"/>
  <c r="BW22" i="6"/>
  <c r="DW22" i="6" s="1"/>
  <c r="FX22" i="6" s="1"/>
  <c r="BW13" i="6"/>
  <c r="DW13" i="6" s="1"/>
  <c r="FX13" i="6" s="1"/>
  <c r="BX32" i="6"/>
  <c r="DX32" i="6" s="1"/>
  <c r="FY32" i="6" s="1"/>
  <c r="BW5" i="6"/>
  <c r="DW5" i="6" s="1"/>
  <c r="FX5" i="6" s="1"/>
  <c r="BW21" i="6"/>
  <c r="DW21" i="6" s="1"/>
  <c r="FX21" i="6" s="1"/>
  <c r="BX17" i="6"/>
  <c r="DX17" i="6" s="1"/>
  <c r="FY17" i="6" s="1"/>
  <c r="BX36" i="6"/>
  <c r="DX36" i="6" s="1"/>
  <c r="FY36" i="6" s="1"/>
  <c r="BW24" i="6"/>
  <c r="DW24" i="6" s="1"/>
  <c r="FX24" i="6" s="1"/>
  <c r="BX8" i="6"/>
  <c r="DX8" i="6" s="1"/>
  <c r="FY8" i="6" s="1"/>
  <c r="FW26" i="6"/>
  <c r="BW26" i="6" s="1"/>
  <c r="DW26" i="6" s="1"/>
  <c r="FX26" i="6" s="1"/>
  <c r="BW10" i="6"/>
  <c r="DW10" i="6" s="1"/>
  <c r="FX10" i="6" s="1"/>
  <c r="BW28" i="6"/>
  <c r="DW28" i="6" s="1"/>
  <c r="FX28" i="6" s="1"/>
  <c r="BW34" i="6"/>
  <c r="DW34" i="6" s="1"/>
  <c r="FX34" i="6" s="1"/>
  <c r="BW31" i="6"/>
  <c r="DW31" i="6" s="1"/>
  <c r="FX31" i="6" s="1"/>
  <c r="BW4" i="6"/>
  <c r="DW4" i="6" s="1"/>
  <c r="FX4" i="6" s="1"/>
  <c r="BW36" i="7"/>
  <c r="DW36" i="7" s="1"/>
  <c r="FX36" i="7" s="1"/>
  <c r="BW7" i="7"/>
  <c r="DW7" i="7" s="1"/>
  <c r="FX7" i="7" s="1"/>
  <c r="BX16" i="7"/>
  <c r="DX16" i="7" s="1"/>
  <c r="FY16" i="7" s="1"/>
  <c r="BW13" i="7"/>
  <c r="DW13" i="7" s="1"/>
  <c r="FX13" i="7" s="1"/>
  <c r="BW31" i="7"/>
  <c r="DW31" i="7" s="1"/>
  <c r="FX31" i="7" s="1"/>
  <c r="BW20" i="7"/>
  <c r="DW20" i="7" s="1"/>
  <c r="FX20" i="7" s="1"/>
  <c r="BW23" i="7"/>
  <c r="DW23" i="7" s="1"/>
  <c r="FX23" i="7" s="1"/>
  <c r="BW6" i="7"/>
  <c r="DW6" i="7" s="1"/>
  <c r="FX6" i="7" s="1"/>
  <c r="BW15" i="7"/>
  <c r="DW15" i="7" s="1"/>
  <c r="FX15" i="7" s="1"/>
  <c r="BW17" i="7"/>
  <c r="DW17" i="7" s="1"/>
  <c r="FX17" i="7" s="1"/>
  <c r="BW26" i="7"/>
  <c r="DW26" i="7" s="1"/>
  <c r="FX26" i="7" s="1"/>
  <c r="BW24" i="7"/>
  <c r="DW24" i="7" s="1"/>
  <c r="FX24" i="7" s="1"/>
  <c r="BX21" i="7"/>
  <c r="DX21" i="7" s="1"/>
  <c r="FY21" i="7" s="1"/>
  <c r="BW30" i="7"/>
  <c r="DW30" i="7" s="1"/>
  <c r="FX30" i="7" s="1"/>
  <c r="BW33" i="7"/>
  <c r="DW33" i="7" s="1"/>
  <c r="FX33" i="7" s="1"/>
  <c r="BX12" i="7"/>
  <c r="DX12" i="7" s="1"/>
  <c r="FY12" i="7" s="1"/>
  <c r="BW5" i="7"/>
  <c r="DW5" i="7" s="1"/>
  <c r="FX5" i="7" s="1"/>
  <c r="BW27" i="7"/>
  <c r="DW27" i="7" s="1"/>
  <c r="FX27" i="7" s="1"/>
  <c r="BW9" i="7"/>
  <c r="DW9" i="7" s="1"/>
  <c r="FX9" i="7" s="1"/>
  <c r="BW18" i="7"/>
  <c r="DW18" i="7" s="1"/>
  <c r="FX18" i="7" s="1"/>
  <c r="BX8" i="7"/>
  <c r="DX8" i="7" s="1"/>
  <c r="FY8" i="7" s="1"/>
  <c r="BW32" i="7"/>
  <c r="DW32" i="7" s="1"/>
  <c r="FX32" i="7" s="1"/>
  <c r="BW25" i="7"/>
  <c r="DW25" i="7" s="1"/>
  <c r="FX25" i="7" s="1"/>
  <c r="BW29" i="7"/>
  <c r="DW29" i="7" s="1"/>
  <c r="FX29" i="7" s="1"/>
  <c r="BX14" i="7"/>
  <c r="DX14" i="7" s="1"/>
  <c r="FY14" i="7" s="1"/>
  <c r="BX10" i="7"/>
  <c r="DX10" i="7" s="1"/>
  <c r="FY10" i="7" s="1"/>
  <c r="BW28" i="7"/>
  <c r="DW28" i="7" s="1"/>
  <c r="FX28" i="7" s="1"/>
  <c r="BW4" i="7"/>
  <c r="DW4" i="7" s="1"/>
  <c r="FX4" i="7" s="1"/>
  <c r="BW11" i="7"/>
  <c r="DW11" i="7" s="1"/>
  <c r="FX11" i="7" s="1"/>
  <c r="BW22" i="7"/>
  <c r="DW22" i="7" s="1"/>
  <c r="FX22" i="7" s="1"/>
  <c r="BW19" i="7"/>
  <c r="DW19" i="7" s="1"/>
  <c r="FX19" i="7" s="1"/>
  <c r="BW34" i="7"/>
  <c r="DW34" i="7" s="1"/>
  <c r="FX34" i="7" s="1"/>
  <c r="BW35" i="7"/>
  <c r="DW35" i="7" s="1"/>
  <c r="FX35" i="7" s="1"/>
  <c r="FU4" i="5"/>
  <c r="BU4" i="5" s="1"/>
  <c r="DU4" i="5" s="1"/>
  <c r="BV7" i="5"/>
  <c r="DV7" i="5" s="1"/>
  <c r="FW7" i="5" s="1"/>
  <c r="FW25" i="5"/>
  <c r="BW25" i="5" s="1"/>
  <c r="DW25" i="5" s="1"/>
  <c r="FW18" i="5"/>
  <c r="BW18" i="5" s="1"/>
  <c r="DW18" i="5" s="1"/>
  <c r="FV20" i="5"/>
  <c r="BV20" i="5" s="1"/>
  <c r="DV20" i="5" s="1"/>
  <c r="FW34" i="5"/>
  <c r="BW34" i="5" s="1"/>
  <c r="DW34" i="5" s="1"/>
  <c r="DW26" i="5"/>
  <c r="FX26" i="5" s="1"/>
  <c r="BX26" i="5" s="1"/>
  <c r="FV5" i="5"/>
  <c r="BV5" i="5" s="1"/>
  <c r="DV5" i="5" s="1"/>
  <c r="DX10" i="5"/>
  <c r="FY10" i="5" s="1"/>
  <c r="BY10" i="5" s="1"/>
  <c r="DX6" i="5"/>
  <c r="FY6" i="5" s="1"/>
  <c r="BY6" i="5" s="1"/>
  <c r="DX11" i="5"/>
  <c r="FY11" i="5" s="1"/>
  <c r="BY11" i="5" s="1"/>
  <c r="DX31" i="5"/>
  <c r="FY31" i="5" s="1"/>
  <c r="BY31" i="5" s="1"/>
  <c r="DX21" i="5"/>
  <c r="FY21" i="5" s="1"/>
  <c r="BY21" i="5" s="1"/>
  <c r="DX8" i="5"/>
  <c r="FY8" i="5" s="1"/>
  <c r="BY8" i="5" s="1"/>
  <c r="DX22" i="5"/>
  <c r="FY22" i="5" s="1"/>
  <c r="BY22" i="5" s="1"/>
  <c r="DX19" i="5"/>
  <c r="FY19" i="5" s="1"/>
  <c r="BY19" i="5" s="1"/>
  <c r="DX15" i="5"/>
  <c r="FY15" i="5" s="1"/>
  <c r="BY15" i="5" s="1"/>
  <c r="DX35" i="5"/>
  <c r="FY35" i="5" s="1"/>
  <c r="BY35" i="5" s="1"/>
  <c r="DY29" i="5"/>
  <c r="FZ29" i="5" s="1"/>
  <c r="BZ29" i="5" s="1"/>
  <c r="DW12" i="5"/>
  <c r="FX12" i="5" s="1"/>
  <c r="BX12" i="5" s="1"/>
  <c r="DX16" i="5"/>
  <c r="FY16" i="5" s="1"/>
  <c r="BY16" i="5" s="1"/>
  <c r="DX33" i="5"/>
  <c r="FY33" i="5" s="1"/>
  <c r="BY33" i="5" s="1"/>
  <c r="DX30" i="5"/>
  <c r="FY30" i="5" s="1"/>
  <c r="BY30" i="5" s="1"/>
  <c r="DX14" i="5"/>
  <c r="FY14" i="5" s="1"/>
  <c r="BY14" i="5" s="1"/>
  <c r="DX23" i="5"/>
  <c r="FY23" i="5" s="1"/>
  <c r="BY23" i="5" s="1"/>
  <c r="DX27" i="5"/>
  <c r="FY27" i="5" s="1"/>
  <c r="BY27" i="5" s="1"/>
  <c r="DX13" i="5"/>
  <c r="FY13" i="5" s="1"/>
  <c r="BY13" i="5" s="1"/>
  <c r="DX24" i="5"/>
  <c r="FY24" i="5" s="1"/>
  <c r="BY24" i="5" s="1"/>
  <c r="DY28" i="5"/>
  <c r="FZ28" i="5" s="1"/>
  <c r="BZ28" i="5" s="1"/>
  <c r="DX9" i="5"/>
  <c r="FY9" i="5" s="1"/>
  <c r="BY9" i="5" s="1"/>
  <c r="DX17" i="5"/>
  <c r="FY17" i="5" s="1"/>
  <c r="BY17" i="5" s="1"/>
  <c r="DX32" i="5"/>
  <c r="FY32" i="5" s="1"/>
  <c r="BY32" i="5" s="1"/>
  <c r="H24" i="3"/>
  <c r="I23" i="3"/>
  <c r="FX36" i="5" l="1"/>
  <c r="BX36" i="5" s="1"/>
  <c r="DX36" i="5" s="1"/>
  <c r="DX26" i="5"/>
  <c r="FY26" i="5" s="1"/>
  <c r="BY26" i="5" s="1"/>
  <c r="BX34" i="6"/>
  <c r="DX34" i="6" s="1"/>
  <c r="FY34" i="6" s="1"/>
  <c r="BY8" i="6"/>
  <c r="DY8" i="6" s="1"/>
  <c r="FZ8" i="6" s="1"/>
  <c r="BX21" i="6"/>
  <c r="DX21" i="6" s="1"/>
  <c r="FY21" i="6" s="1"/>
  <c r="BX22" i="6"/>
  <c r="DX22" i="6" s="1"/>
  <c r="FY22" i="6" s="1"/>
  <c r="BX16" i="6"/>
  <c r="DX16" i="6" s="1"/>
  <c r="FY16" i="6" s="1"/>
  <c r="BX33" i="6"/>
  <c r="DX33" i="6" s="1"/>
  <c r="FY33" i="6" s="1"/>
  <c r="BX29" i="6"/>
  <c r="DX29" i="6" s="1"/>
  <c r="FY29" i="6" s="1"/>
  <c r="BX30" i="6"/>
  <c r="DX30" i="6" s="1"/>
  <c r="FY30" i="6" s="1"/>
  <c r="BX28" i="6"/>
  <c r="DX28" i="6" s="1"/>
  <c r="FY28" i="6" s="1"/>
  <c r="BX24" i="6"/>
  <c r="DX24" i="6" s="1"/>
  <c r="FY24" i="6" s="1"/>
  <c r="BX5" i="6"/>
  <c r="DX5" i="6" s="1"/>
  <c r="FY5" i="6" s="1"/>
  <c r="BX14" i="6"/>
  <c r="DX14" i="6" s="1"/>
  <c r="FY14" i="6" s="1"/>
  <c r="BX18" i="6"/>
  <c r="DX18" i="6" s="1"/>
  <c r="FY18" i="6" s="1"/>
  <c r="BX19" i="6"/>
  <c r="DX19" i="6" s="1"/>
  <c r="BX23" i="6"/>
  <c r="DX23" i="6" s="1"/>
  <c r="FY23" i="6" s="1"/>
  <c r="BY6" i="6"/>
  <c r="DY6" i="6" s="1"/>
  <c r="FZ6" i="6" s="1"/>
  <c r="BX4" i="6"/>
  <c r="DX4" i="6" s="1"/>
  <c r="FY4" i="6" s="1"/>
  <c r="BX10" i="6"/>
  <c r="DX10" i="6" s="1"/>
  <c r="FY10" i="6" s="1"/>
  <c r="BY36" i="6"/>
  <c r="DY36" i="6" s="1"/>
  <c r="FZ36" i="6" s="1"/>
  <c r="BY32" i="6"/>
  <c r="DY32" i="6" s="1"/>
  <c r="FZ32" i="6" s="1"/>
  <c r="BX20" i="6"/>
  <c r="DX20" i="6" s="1"/>
  <c r="FY20" i="6" s="1"/>
  <c r="BX12" i="6"/>
  <c r="DX12" i="6" s="1"/>
  <c r="BX7" i="6"/>
  <c r="DX7" i="6" s="1"/>
  <c r="FY7" i="6" s="1"/>
  <c r="BX11" i="6"/>
  <c r="DX11" i="6" s="1"/>
  <c r="FY11" i="6" s="1"/>
  <c r="BX27" i="6"/>
  <c r="DX27" i="6" s="1"/>
  <c r="FY27" i="6" s="1"/>
  <c r="BX31" i="6"/>
  <c r="DX31" i="6" s="1"/>
  <c r="FY31" i="6" s="1"/>
  <c r="BX26" i="6"/>
  <c r="DX26" i="6" s="1"/>
  <c r="FY26" i="6" s="1"/>
  <c r="BY17" i="6"/>
  <c r="DY17" i="6" s="1"/>
  <c r="FZ17" i="6" s="1"/>
  <c r="BX13" i="6"/>
  <c r="DX13" i="6" s="1"/>
  <c r="FY13" i="6" s="1"/>
  <c r="BX9" i="6"/>
  <c r="DX9" i="6" s="1"/>
  <c r="FY9" i="6" s="1"/>
  <c r="BX25" i="6"/>
  <c r="DX25" i="6" s="1"/>
  <c r="FY25" i="6" s="1"/>
  <c r="BY37" i="6"/>
  <c r="DY37" i="6" s="1"/>
  <c r="FZ37" i="6" s="1"/>
  <c r="BX35" i="6"/>
  <c r="DX35" i="6" s="1"/>
  <c r="FY35" i="6" s="1"/>
  <c r="BX15" i="6"/>
  <c r="DX15" i="6" s="1"/>
  <c r="FY15" i="6" s="1"/>
  <c r="BX34" i="7"/>
  <c r="DX34" i="7" s="1"/>
  <c r="FY34" i="7" s="1"/>
  <c r="BX18" i="7"/>
  <c r="DX18" i="7" s="1"/>
  <c r="FY18" i="7" s="1"/>
  <c r="BY12" i="7"/>
  <c r="DY12" i="7" s="1"/>
  <c r="FZ12" i="7" s="1"/>
  <c r="BX6" i="7"/>
  <c r="DX6" i="7" s="1"/>
  <c r="FY6" i="7" s="1"/>
  <c r="BX13" i="7"/>
  <c r="DX13" i="7" s="1"/>
  <c r="FY13" i="7" s="1"/>
  <c r="BX19" i="7"/>
  <c r="DX19" i="7" s="1"/>
  <c r="FY19" i="7" s="1"/>
  <c r="BX28" i="7"/>
  <c r="DX28" i="7" s="1"/>
  <c r="FY28" i="7" s="1"/>
  <c r="BX25" i="7"/>
  <c r="DX25" i="7" s="1"/>
  <c r="FY25" i="7" s="1"/>
  <c r="BX9" i="7"/>
  <c r="DX9" i="7" s="1"/>
  <c r="FY9" i="7" s="1"/>
  <c r="BX33" i="7"/>
  <c r="DX33" i="7" s="1"/>
  <c r="FY33" i="7" s="1"/>
  <c r="BX26" i="7"/>
  <c r="DX26" i="7" s="1"/>
  <c r="FY26" i="7" s="1"/>
  <c r="BX23" i="7"/>
  <c r="DX23" i="7" s="1"/>
  <c r="FY23" i="7" s="1"/>
  <c r="BY16" i="7"/>
  <c r="DY16" i="7" s="1"/>
  <c r="FZ16" i="7" s="1"/>
  <c r="BX29" i="7"/>
  <c r="DX29" i="7" s="1"/>
  <c r="FY29" i="7" s="1"/>
  <c r="BX22" i="7"/>
  <c r="DX22" i="7" s="1"/>
  <c r="FY22" i="7" s="1"/>
  <c r="BY10" i="7"/>
  <c r="DY10" i="7" s="1"/>
  <c r="FZ10" i="7" s="1"/>
  <c r="BX32" i="7"/>
  <c r="DX32" i="7" s="1"/>
  <c r="FY32" i="7" s="1"/>
  <c r="BX27" i="7"/>
  <c r="DX27" i="7" s="1"/>
  <c r="FY27" i="7" s="1"/>
  <c r="BX30" i="7"/>
  <c r="DX30" i="7" s="1"/>
  <c r="FY30" i="7" s="1"/>
  <c r="BX17" i="7"/>
  <c r="DX17" i="7" s="1"/>
  <c r="FY17" i="7" s="1"/>
  <c r="BX20" i="7"/>
  <c r="DX20" i="7" s="1"/>
  <c r="FY20" i="7" s="1"/>
  <c r="BX7" i="7"/>
  <c r="DX7" i="7" s="1"/>
  <c r="FY7" i="7" s="1"/>
  <c r="BX4" i="7"/>
  <c r="DX4" i="7" s="1"/>
  <c r="FY4" i="7" s="1"/>
  <c r="BX24" i="7"/>
  <c r="DX24" i="7" s="1"/>
  <c r="FY24" i="7" s="1"/>
  <c r="BX35" i="7"/>
  <c r="DX35" i="7" s="1"/>
  <c r="FY35" i="7" s="1"/>
  <c r="BX11" i="7"/>
  <c r="DX11" i="7" s="1"/>
  <c r="FY11" i="7" s="1"/>
  <c r="BY14" i="7"/>
  <c r="DY14" i="7" s="1"/>
  <c r="FZ14" i="7" s="1"/>
  <c r="BY8" i="7"/>
  <c r="DY8" i="7" s="1"/>
  <c r="FZ8" i="7" s="1"/>
  <c r="BX5" i="7"/>
  <c r="DX5" i="7" s="1"/>
  <c r="FY5" i="7" s="1"/>
  <c r="BY21" i="7"/>
  <c r="DY21" i="7" s="1"/>
  <c r="FZ21" i="7" s="1"/>
  <c r="BX15" i="7"/>
  <c r="DX15" i="7" s="1"/>
  <c r="FY15" i="7" s="1"/>
  <c r="BX31" i="7"/>
  <c r="DX31" i="7" s="1"/>
  <c r="FY31" i="7" s="1"/>
  <c r="BX36" i="7"/>
  <c r="DX36" i="7" s="1"/>
  <c r="FY36" i="7" s="1"/>
  <c r="FX25" i="5"/>
  <c r="BX25" i="5" s="1"/>
  <c r="DX25" i="5" s="1"/>
  <c r="FW20" i="5"/>
  <c r="BW20" i="5" s="1"/>
  <c r="DW20" i="5" s="1"/>
  <c r="BW7" i="5"/>
  <c r="DW7" i="5" s="1"/>
  <c r="FX7" i="5" s="1"/>
  <c r="FV4" i="5"/>
  <c r="BV4" i="5" s="1"/>
  <c r="DV4" i="5" s="1"/>
  <c r="FX34" i="5"/>
  <c r="BX34" i="5" s="1"/>
  <c r="DX34" i="5" s="1"/>
  <c r="FW5" i="5"/>
  <c r="BW5" i="5" s="1"/>
  <c r="DW5" i="5" s="1"/>
  <c r="FX18" i="5"/>
  <c r="BX18" i="5" s="1"/>
  <c r="DX18" i="5" s="1"/>
  <c r="DY24" i="5"/>
  <c r="FZ24" i="5" s="1"/>
  <c r="BZ24" i="5" s="1"/>
  <c r="DY31" i="5"/>
  <c r="FZ31" i="5" s="1"/>
  <c r="BZ31" i="5" s="1"/>
  <c r="DY32" i="5"/>
  <c r="FZ32" i="5" s="1"/>
  <c r="BZ32" i="5" s="1"/>
  <c r="DY13" i="5"/>
  <c r="FZ13" i="5" s="1"/>
  <c r="BZ13" i="5" s="1"/>
  <c r="DY33" i="5"/>
  <c r="FZ33" i="5" s="1"/>
  <c r="BZ33" i="5" s="1"/>
  <c r="DZ29" i="5"/>
  <c r="GA29" i="5" s="1"/>
  <c r="CA29" i="5" s="1"/>
  <c r="DY22" i="5"/>
  <c r="FZ22" i="5" s="1"/>
  <c r="BZ22" i="5" s="1"/>
  <c r="DY11" i="5"/>
  <c r="FZ11" i="5" s="1"/>
  <c r="BZ11" i="5" s="1"/>
  <c r="DY9" i="5"/>
  <c r="FZ9" i="5" s="1"/>
  <c r="BZ9" i="5" s="1"/>
  <c r="DY26" i="5"/>
  <c r="FZ26" i="5" s="1"/>
  <c r="BZ26" i="5" s="1"/>
  <c r="DY27" i="5"/>
  <c r="FZ27" i="5" s="1"/>
  <c r="BZ27" i="5" s="1"/>
  <c r="DY14" i="5"/>
  <c r="FZ14" i="5" s="1"/>
  <c r="BZ14" i="5" s="1"/>
  <c r="DY16" i="5"/>
  <c r="FZ16" i="5" s="1"/>
  <c r="BZ16" i="5" s="1"/>
  <c r="DY35" i="5"/>
  <c r="FZ35" i="5" s="1"/>
  <c r="BZ35" i="5" s="1"/>
  <c r="DY8" i="5"/>
  <c r="FZ8" i="5" s="1"/>
  <c r="BZ8" i="5" s="1"/>
  <c r="DY6" i="5"/>
  <c r="FZ6" i="5" s="1"/>
  <c r="BZ6" i="5" s="1"/>
  <c r="DY19" i="5"/>
  <c r="FZ19" i="5" s="1"/>
  <c r="BZ19" i="5" s="1"/>
  <c r="DY17" i="5"/>
  <c r="FZ17" i="5" s="1"/>
  <c r="BZ17" i="5" s="1"/>
  <c r="DZ28" i="5"/>
  <c r="GA28" i="5" s="1"/>
  <c r="CA28" i="5" s="1"/>
  <c r="DY23" i="5"/>
  <c r="FZ23" i="5" s="1"/>
  <c r="BZ23" i="5" s="1"/>
  <c r="DY30" i="5"/>
  <c r="FZ30" i="5" s="1"/>
  <c r="BZ30" i="5" s="1"/>
  <c r="DX12" i="5"/>
  <c r="FY12" i="5" s="1"/>
  <c r="BY12" i="5" s="1"/>
  <c r="DY15" i="5"/>
  <c r="FZ15" i="5" s="1"/>
  <c r="BZ15" i="5" s="1"/>
  <c r="DY21" i="5"/>
  <c r="FZ21" i="5" s="1"/>
  <c r="BZ21" i="5" s="1"/>
  <c r="DY10" i="5"/>
  <c r="FZ10" i="5" s="1"/>
  <c r="BZ10" i="5" s="1"/>
  <c r="H25" i="3"/>
  <c r="I24" i="3"/>
  <c r="FY36" i="5" l="1"/>
  <c r="BY36" i="5" s="1"/>
  <c r="DY36" i="5" s="1"/>
  <c r="BZ37" i="6"/>
  <c r="DZ37" i="6" s="1"/>
  <c r="GA37" i="6" s="1"/>
  <c r="BZ17" i="6"/>
  <c r="DZ17" i="6" s="1"/>
  <c r="GA17" i="6" s="1"/>
  <c r="BY11" i="6"/>
  <c r="DY11" i="6" s="1"/>
  <c r="BZ32" i="6"/>
  <c r="DZ32" i="6" s="1"/>
  <c r="GA32" i="6" s="1"/>
  <c r="BZ6" i="6"/>
  <c r="DZ6" i="6" s="1"/>
  <c r="GA6" i="6" s="1"/>
  <c r="BY14" i="6"/>
  <c r="DY14" i="6" s="1"/>
  <c r="FZ14" i="6" s="1"/>
  <c r="BY30" i="6"/>
  <c r="DY30" i="6" s="1"/>
  <c r="FZ30" i="6" s="1"/>
  <c r="BY22" i="6"/>
  <c r="DY22" i="6" s="1"/>
  <c r="FZ22" i="6" s="1"/>
  <c r="BY25" i="6"/>
  <c r="DY25" i="6" s="1"/>
  <c r="FZ25" i="6" s="1"/>
  <c r="BY26" i="6"/>
  <c r="DY26" i="6" s="1"/>
  <c r="FZ26" i="6" s="1"/>
  <c r="BY7" i="6"/>
  <c r="DY7" i="6" s="1"/>
  <c r="FZ7" i="6" s="1"/>
  <c r="BZ36" i="6"/>
  <c r="DZ36" i="6" s="1"/>
  <c r="GA36" i="6" s="1"/>
  <c r="BY23" i="6"/>
  <c r="DY23" i="6" s="1"/>
  <c r="FZ23" i="6" s="1"/>
  <c r="BY5" i="6"/>
  <c r="DY5" i="6" s="1"/>
  <c r="FZ5" i="6" s="1"/>
  <c r="BY29" i="6"/>
  <c r="DY29" i="6" s="1"/>
  <c r="FZ29" i="6" s="1"/>
  <c r="BY21" i="6"/>
  <c r="DY21" i="6" s="1"/>
  <c r="FZ21" i="6" s="1"/>
  <c r="BY15" i="6"/>
  <c r="DY15" i="6" s="1"/>
  <c r="FZ15" i="6" s="1"/>
  <c r="BY9" i="6"/>
  <c r="DY9" i="6" s="1"/>
  <c r="FZ9" i="6" s="1"/>
  <c r="BY31" i="6"/>
  <c r="DY31" i="6" s="1"/>
  <c r="FZ31" i="6" s="1"/>
  <c r="FY12" i="6"/>
  <c r="BY12" i="6" s="1"/>
  <c r="DY12" i="6" s="1"/>
  <c r="FZ12" i="6" s="1"/>
  <c r="BY10" i="6"/>
  <c r="DY10" i="6" s="1"/>
  <c r="FZ10" i="6" s="1"/>
  <c r="FY19" i="6"/>
  <c r="BY19" i="6" s="1"/>
  <c r="DY19" i="6" s="1"/>
  <c r="FZ19" i="6" s="1"/>
  <c r="BY24" i="6"/>
  <c r="DY24" i="6" s="1"/>
  <c r="FZ24" i="6" s="1"/>
  <c r="BY33" i="6"/>
  <c r="DY33" i="6" s="1"/>
  <c r="FZ33" i="6" s="1"/>
  <c r="BZ8" i="6"/>
  <c r="DZ8" i="6" s="1"/>
  <c r="GA8" i="6" s="1"/>
  <c r="BY35" i="6"/>
  <c r="DY35" i="6" s="1"/>
  <c r="FZ35" i="6" s="1"/>
  <c r="BY13" i="6"/>
  <c r="DY13" i="6" s="1"/>
  <c r="FZ13" i="6" s="1"/>
  <c r="BY27" i="6"/>
  <c r="DY27" i="6" s="1"/>
  <c r="FZ27" i="6" s="1"/>
  <c r="BY20" i="6"/>
  <c r="DY20" i="6" s="1"/>
  <c r="FZ20" i="6" s="1"/>
  <c r="BY4" i="6"/>
  <c r="DY4" i="6" s="1"/>
  <c r="FZ4" i="6" s="1"/>
  <c r="BY18" i="6"/>
  <c r="DY18" i="6" s="1"/>
  <c r="FZ18" i="6" s="1"/>
  <c r="BY28" i="6"/>
  <c r="DY28" i="6" s="1"/>
  <c r="FZ28" i="6" s="1"/>
  <c r="BY16" i="6"/>
  <c r="DY16" i="6" s="1"/>
  <c r="FZ16" i="6" s="1"/>
  <c r="BY34" i="6"/>
  <c r="DY34" i="6" s="1"/>
  <c r="FZ34" i="6" s="1"/>
  <c r="BZ8" i="7"/>
  <c r="DZ8" i="7" s="1"/>
  <c r="GA8" i="7" s="1"/>
  <c r="BZ10" i="7"/>
  <c r="DZ10" i="7" s="1"/>
  <c r="GA10" i="7" s="1"/>
  <c r="BY25" i="7"/>
  <c r="DY25" i="7" s="1"/>
  <c r="FZ25" i="7" s="1"/>
  <c r="BY6" i="7"/>
  <c r="DY6" i="7" s="1"/>
  <c r="FZ6" i="7" s="1"/>
  <c r="BY15" i="7"/>
  <c r="DY15" i="7" s="1"/>
  <c r="FZ15" i="7" s="1"/>
  <c r="BZ14" i="7"/>
  <c r="DZ14" i="7" s="1"/>
  <c r="GA14" i="7" s="1"/>
  <c r="BY4" i="7"/>
  <c r="DY4" i="7" s="1"/>
  <c r="FZ4" i="7" s="1"/>
  <c r="BY30" i="7"/>
  <c r="DY30" i="7" s="1"/>
  <c r="FZ30" i="7" s="1"/>
  <c r="BY22" i="7"/>
  <c r="DY22" i="7" s="1"/>
  <c r="FZ22" i="7" s="1"/>
  <c r="BY26" i="7"/>
  <c r="DY26" i="7" s="1"/>
  <c r="FZ26" i="7" s="1"/>
  <c r="BY28" i="7"/>
  <c r="DY28" i="7" s="1"/>
  <c r="FZ28" i="7" s="1"/>
  <c r="BZ12" i="7"/>
  <c r="DZ12" i="7" s="1"/>
  <c r="GA12" i="7" s="1"/>
  <c r="BY31" i="7"/>
  <c r="DY31" i="7" s="1"/>
  <c r="FZ31" i="7" s="1"/>
  <c r="BY17" i="7"/>
  <c r="DY17" i="7" s="1"/>
  <c r="FZ17" i="7" s="1"/>
  <c r="BZ21" i="7"/>
  <c r="DZ21" i="7" s="1"/>
  <c r="GA21" i="7" s="1"/>
  <c r="BY11" i="7"/>
  <c r="DY11" i="7" s="1"/>
  <c r="FZ11" i="7" s="1"/>
  <c r="BY7" i="7"/>
  <c r="DY7" i="7" s="1"/>
  <c r="FZ7" i="7" s="1"/>
  <c r="BY27" i="7"/>
  <c r="DY27" i="7" s="1"/>
  <c r="FZ27" i="7" s="1"/>
  <c r="BY29" i="7"/>
  <c r="DY29" i="7" s="1"/>
  <c r="FZ29" i="7" s="1"/>
  <c r="BY33" i="7"/>
  <c r="DY33" i="7" s="1"/>
  <c r="FZ33" i="7" s="1"/>
  <c r="BY19" i="7"/>
  <c r="DY19" i="7" s="1"/>
  <c r="FZ19" i="7" s="1"/>
  <c r="BY18" i="7"/>
  <c r="DY18" i="7" s="1"/>
  <c r="FZ18" i="7" s="1"/>
  <c r="BY24" i="7"/>
  <c r="DY24" i="7" s="1"/>
  <c r="FZ24" i="7" s="1"/>
  <c r="BY23" i="7"/>
  <c r="DY23" i="7" s="1"/>
  <c r="FZ23" i="7" s="1"/>
  <c r="BY36" i="7"/>
  <c r="DY36" i="7" s="1"/>
  <c r="FZ36" i="7" s="1"/>
  <c r="BY5" i="7"/>
  <c r="DY5" i="7" s="1"/>
  <c r="FZ5" i="7" s="1"/>
  <c r="BY35" i="7"/>
  <c r="DY35" i="7" s="1"/>
  <c r="FZ35" i="7" s="1"/>
  <c r="BY20" i="7"/>
  <c r="DY20" i="7" s="1"/>
  <c r="FZ20" i="7" s="1"/>
  <c r="BY32" i="7"/>
  <c r="DY32" i="7" s="1"/>
  <c r="FZ32" i="7" s="1"/>
  <c r="BZ16" i="7"/>
  <c r="DZ16" i="7" s="1"/>
  <c r="GA16" i="7" s="1"/>
  <c r="BY9" i="7"/>
  <c r="DY9" i="7" s="1"/>
  <c r="FZ9" i="7" s="1"/>
  <c r="BY13" i="7"/>
  <c r="DY13" i="7" s="1"/>
  <c r="FZ13" i="7" s="1"/>
  <c r="BY34" i="7"/>
  <c r="DY34" i="7" s="1"/>
  <c r="FZ34" i="7" s="1"/>
  <c r="FY34" i="5"/>
  <c r="BY34" i="5" s="1"/>
  <c r="DY34" i="5" s="1"/>
  <c r="FY18" i="5"/>
  <c r="BY18" i="5" s="1"/>
  <c r="DY18" i="5" s="1"/>
  <c r="BX7" i="5"/>
  <c r="DX7" i="5" s="1"/>
  <c r="FY7" i="5" s="1"/>
  <c r="FY25" i="5"/>
  <c r="BY25" i="5" s="1"/>
  <c r="DY25" i="5" s="1"/>
  <c r="FX20" i="5"/>
  <c r="BX20" i="5" s="1"/>
  <c r="DX20" i="5" s="1"/>
  <c r="FX5" i="5"/>
  <c r="BX5" i="5" s="1"/>
  <c r="DX5" i="5" s="1"/>
  <c r="FW4" i="5"/>
  <c r="BW4" i="5" s="1"/>
  <c r="DW4" i="5" s="1"/>
  <c r="DZ14" i="5"/>
  <c r="GA14" i="5" s="1"/>
  <c r="CA14" i="5" s="1"/>
  <c r="DZ32" i="5"/>
  <c r="GA32" i="5" s="1"/>
  <c r="CA32" i="5" s="1"/>
  <c r="DZ21" i="5"/>
  <c r="GA21" i="5" s="1"/>
  <c r="CA21" i="5" s="1"/>
  <c r="DZ23" i="5"/>
  <c r="GA23" i="5" s="1"/>
  <c r="CA23" i="5" s="1"/>
  <c r="DZ19" i="5"/>
  <c r="GA19" i="5" s="1"/>
  <c r="CA19" i="5" s="1"/>
  <c r="DZ8" i="5"/>
  <c r="GA8" i="5" s="1"/>
  <c r="CA8" i="5" s="1"/>
  <c r="DZ27" i="5"/>
  <c r="GA27" i="5" s="1"/>
  <c r="CA27" i="5" s="1"/>
  <c r="DZ11" i="5"/>
  <c r="GA11" i="5" s="1"/>
  <c r="CA11" i="5" s="1"/>
  <c r="DZ31" i="5"/>
  <c r="GA31" i="5" s="1"/>
  <c r="CA31" i="5" s="1"/>
  <c r="DZ30" i="5"/>
  <c r="GA30" i="5" s="1"/>
  <c r="CA30" i="5" s="1"/>
  <c r="DZ9" i="5"/>
  <c r="GA9" i="5" s="1"/>
  <c r="CA9" i="5" s="1"/>
  <c r="EA28" i="5"/>
  <c r="GB28" i="5" s="1"/>
  <c r="CB28" i="5" s="1"/>
  <c r="DZ35" i="5"/>
  <c r="GA35" i="5" s="1"/>
  <c r="CA35" i="5" s="1"/>
  <c r="DZ22" i="5"/>
  <c r="GA22" i="5" s="1"/>
  <c r="CA22" i="5" s="1"/>
  <c r="DZ13" i="5"/>
  <c r="GA13" i="5" s="1"/>
  <c r="CA13" i="5" s="1"/>
  <c r="DZ10" i="5"/>
  <c r="GA10" i="5" s="1"/>
  <c r="CA10" i="5" s="1"/>
  <c r="DZ6" i="5"/>
  <c r="GA6" i="5" s="1"/>
  <c r="CA6" i="5" s="1"/>
  <c r="DZ33" i="5"/>
  <c r="GA33" i="5" s="1"/>
  <c r="CA33" i="5" s="1"/>
  <c r="DZ15" i="5"/>
  <c r="GA15" i="5" s="1"/>
  <c r="CA15" i="5" s="1"/>
  <c r="DY12" i="5"/>
  <c r="FZ12" i="5" s="1"/>
  <c r="BZ12" i="5" s="1"/>
  <c r="DZ17" i="5"/>
  <c r="GA17" i="5" s="1"/>
  <c r="CA17" i="5" s="1"/>
  <c r="DZ16" i="5"/>
  <c r="GA16" i="5" s="1"/>
  <c r="CA16" i="5" s="1"/>
  <c r="DZ26" i="5"/>
  <c r="GA26" i="5" s="1"/>
  <c r="CA26" i="5" s="1"/>
  <c r="EA29" i="5"/>
  <c r="GB29" i="5" s="1"/>
  <c r="CB29" i="5" s="1"/>
  <c r="DZ24" i="5"/>
  <c r="GA24" i="5" s="1"/>
  <c r="CA24" i="5" s="1"/>
  <c r="H26" i="3"/>
  <c r="I25" i="3"/>
  <c r="FZ36" i="5" l="1"/>
  <c r="BZ36" i="5" s="1"/>
  <c r="DZ36" i="5" s="1"/>
  <c r="BZ34" i="6"/>
  <c r="DZ34" i="6" s="1"/>
  <c r="GA34" i="6" s="1"/>
  <c r="BZ4" i="6"/>
  <c r="DZ4" i="6" s="1"/>
  <c r="GA4" i="6" s="1"/>
  <c r="BZ35" i="6"/>
  <c r="DZ35" i="6" s="1"/>
  <c r="GA35" i="6" s="1"/>
  <c r="BZ21" i="6"/>
  <c r="DZ21" i="6" s="1"/>
  <c r="GA21" i="6" s="1"/>
  <c r="CA36" i="6"/>
  <c r="EA36" i="6" s="1"/>
  <c r="GB36" i="6" s="1"/>
  <c r="BZ22" i="6"/>
  <c r="DZ22" i="6" s="1"/>
  <c r="GA22" i="6" s="1"/>
  <c r="CA32" i="6"/>
  <c r="EA32" i="6" s="1"/>
  <c r="GB32" i="6" s="1"/>
  <c r="BZ16" i="6"/>
  <c r="DZ16" i="6" s="1"/>
  <c r="GA16" i="6" s="1"/>
  <c r="BZ20" i="6"/>
  <c r="DZ20" i="6" s="1"/>
  <c r="GA20" i="6" s="1"/>
  <c r="CA8" i="6"/>
  <c r="EA8" i="6" s="1"/>
  <c r="GB8" i="6" s="1"/>
  <c r="BZ31" i="6"/>
  <c r="DZ31" i="6" s="1"/>
  <c r="GA31" i="6" s="1"/>
  <c r="BZ29" i="6"/>
  <c r="DZ29" i="6" s="1"/>
  <c r="GA29" i="6" s="1"/>
  <c r="BZ7" i="6"/>
  <c r="DZ7" i="6" s="1"/>
  <c r="GA7" i="6" s="1"/>
  <c r="BZ30" i="6"/>
  <c r="DZ30" i="6" s="1"/>
  <c r="GA30" i="6" s="1"/>
  <c r="FZ11" i="6"/>
  <c r="BZ11" i="6" s="1"/>
  <c r="DZ11" i="6" s="1"/>
  <c r="GA11" i="6" s="1"/>
  <c r="BZ28" i="6"/>
  <c r="DZ28" i="6" s="1"/>
  <c r="GA28" i="6" s="1"/>
  <c r="BZ27" i="6"/>
  <c r="DZ27" i="6" s="1"/>
  <c r="GA27" i="6" s="1"/>
  <c r="BZ33" i="6"/>
  <c r="DZ33" i="6" s="1"/>
  <c r="GA33" i="6" s="1"/>
  <c r="BZ10" i="6"/>
  <c r="DZ10" i="6" s="1"/>
  <c r="GA10" i="6" s="1"/>
  <c r="BZ9" i="6"/>
  <c r="DZ9" i="6" s="1"/>
  <c r="GA9" i="6" s="1"/>
  <c r="BZ5" i="6"/>
  <c r="DZ5" i="6" s="1"/>
  <c r="GA5" i="6" s="1"/>
  <c r="BZ26" i="6"/>
  <c r="DZ26" i="6" s="1"/>
  <c r="GA26" i="6" s="1"/>
  <c r="BZ14" i="6"/>
  <c r="DZ14" i="6" s="1"/>
  <c r="GA14" i="6" s="1"/>
  <c r="CA17" i="6"/>
  <c r="EA17" i="6" s="1"/>
  <c r="GB17" i="6" s="1"/>
  <c r="BZ18" i="6"/>
  <c r="DZ18" i="6" s="1"/>
  <c r="GA18" i="6" s="1"/>
  <c r="BZ13" i="6"/>
  <c r="DZ13" i="6" s="1"/>
  <c r="GA13" i="6" s="1"/>
  <c r="BZ24" i="6"/>
  <c r="DZ24" i="6" s="1"/>
  <c r="GA24" i="6" s="1"/>
  <c r="BZ15" i="6"/>
  <c r="DZ15" i="6" s="1"/>
  <c r="GA15" i="6" s="1"/>
  <c r="BZ23" i="6"/>
  <c r="DZ23" i="6" s="1"/>
  <c r="GA23" i="6" s="1"/>
  <c r="BZ25" i="6"/>
  <c r="DZ25" i="6" s="1"/>
  <c r="GA25" i="6" s="1"/>
  <c r="CA6" i="6"/>
  <c r="EA6" i="6" s="1"/>
  <c r="GB6" i="6" s="1"/>
  <c r="CA37" i="6"/>
  <c r="EA37" i="6" s="1"/>
  <c r="GB37" i="6" s="1"/>
  <c r="BZ12" i="6"/>
  <c r="DZ12" i="6" s="1"/>
  <c r="GA12" i="6" s="1"/>
  <c r="BZ19" i="6"/>
  <c r="DZ19" i="6" s="1"/>
  <c r="GA19" i="6" s="1"/>
  <c r="BZ20" i="7"/>
  <c r="DZ20" i="7" s="1"/>
  <c r="GA20" i="7" s="1"/>
  <c r="BZ33" i="7"/>
  <c r="DZ33" i="7" s="1"/>
  <c r="GA33" i="7" s="1"/>
  <c r="CA12" i="7"/>
  <c r="EA12" i="7" s="1"/>
  <c r="GB12" i="7" s="1"/>
  <c r="BZ6" i="7"/>
  <c r="DZ6" i="7" s="1"/>
  <c r="GA6" i="7" s="1"/>
  <c r="BZ9" i="7"/>
  <c r="DZ9" i="7" s="1"/>
  <c r="GA9" i="7" s="1"/>
  <c r="BZ35" i="7"/>
  <c r="DZ35" i="7" s="1"/>
  <c r="GA35" i="7" s="1"/>
  <c r="BZ24" i="7"/>
  <c r="DZ24" i="7" s="1"/>
  <c r="GA24" i="7" s="1"/>
  <c r="BZ29" i="7"/>
  <c r="DZ29" i="7" s="1"/>
  <c r="GA29" i="7" s="1"/>
  <c r="CA21" i="7"/>
  <c r="EA21" i="7" s="1"/>
  <c r="GB21" i="7" s="1"/>
  <c r="BZ28" i="7"/>
  <c r="DZ28" i="7" s="1"/>
  <c r="GA28" i="7" s="1"/>
  <c r="BZ4" i="7"/>
  <c r="DZ4" i="7" s="1"/>
  <c r="GA4" i="7" s="1"/>
  <c r="BZ25" i="7"/>
  <c r="DZ25" i="7" s="1"/>
  <c r="GA25" i="7" s="1"/>
  <c r="BZ13" i="7"/>
  <c r="DZ13" i="7" s="1"/>
  <c r="GA13" i="7" s="1"/>
  <c r="BZ11" i="7"/>
  <c r="DZ11" i="7" s="1"/>
  <c r="GA11" i="7" s="1"/>
  <c r="CA16" i="7"/>
  <c r="EA16" i="7" s="1"/>
  <c r="GB16" i="7" s="1"/>
  <c r="BZ5" i="7"/>
  <c r="DZ5" i="7" s="1"/>
  <c r="GA5" i="7" s="1"/>
  <c r="BZ18" i="7"/>
  <c r="DZ18" i="7" s="1"/>
  <c r="GA18" i="7" s="1"/>
  <c r="BZ27" i="7"/>
  <c r="DZ27" i="7" s="1"/>
  <c r="GA27" i="7" s="1"/>
  <c r="BZ17" i="7"/>
  <c r="DZ17" i="7" s="1"/>
  <c r="GA17" i="7" s="1"/>
  <c r="BZ26" i="7"/>
  <c r="DZ26" i="7" s="1"/>
  <c r="GA26" i="7" s="1"/>
  <c r="CA14" i="7"/>
  <c r="EA14" i="7" s="1"/>
  <c r="GB14" i="7" s="1"/>
  <c r="CA10" i="7"/>
  <c r="EA10" i="7" s="1"/>
  <c r="GB10" i="7" s="1"/>
  <c r="BZ23" i="7"/>
  <c r="DZ23" i="7" s="1"/>
  <c r="GA23" i="7" s="1"/>
  <c r="BZ30" i="7"/>
  <c r="DZ30" i="7" s="1"/>
  <c r="GA30" i="7" s="1"/>
  <c r="BZ34" i="7"/>
  <c r="DZ34" i="7" s="1"/>
  <c r="GA34" i="7" s="1"/>
  <c r="BZ32" i="7"/>
  <c r="DZ32" i="7" s="1"/>
  <c r="GA32" i="7" s="1"/>
  <c r="BZ36" i="7"/>
  <c r="DZ36" i="7" s="1"/>
  <c r="GA36" i="7" s="1"/>
  <c r="BZ19" i="7"/>
  <c r="DZ19" i="7" s="1"/>
  <c r="GA19" i="7" s="1"/>
  <c r="BZ7" i="7"/>
  <c r="DZ7" i="7" s="1"/>
  <c r="GA7" i="7" s="1"/>
  <c r="BZ31" i="7"/>
  <c r="DZ31" i="7" s="1"/>
  <c r="GA31" i="7" s="1"/>
  <c r="BZ22" i="7"/>
  <c r="DZ22" i="7" s="1"/>
  <c r="GA22" i="7" s="1"/>
  <c r="BZ15" i="7"/>
  <c r="DZ15" i="7" s="1"/>
  <c r="GA15" i="7" s="1"/>
  <c r="CA8" i="7"/>
  <c r="EA8" i="7" s="1"/>
  <c r="GB8" i="7" s="1"/>
  <c r="FX4" i="5"/>
  <c r="BX4" i="5" s="1"/>
  <c r="DX4" i="5" s="1"/>
  <c r="BY7" i="5"/>
  <c r="DY7" i="5" s="1"/>
  <c r="FZ7" i="5" s="1"/>
  <c r="FZ34" i="5"/>
  <c r="BZ34" i="5" s="1"/>
  <c r="DZ34" i="5" s="1"/>
  <c r="FY5" i="5"/>
  <c r="BY5" i="5" s="1"/>
  <c r="DY5" i="5" s="1"/>
  <c r="FZ25" i="5"/>
  <c r="BZ25" i="5" s="1"/>
  <c r="DZ25" i="5" s="1"/>
  <c r="FZ18" i="5"/>
  <c r="BZ18" i="5" s="1"/>
  <c r="DZ18" i="5" s="1"/>
  <c r="FY20" i="5"/>
  <c r="BY20" i="5" s="1"/>
  <c r="DY20" i="5" s="1"/>
  <c r="EA26" i="5"/>
  <c r="GB26" i="5" s="1"/>
  <c r="CB26" i="5" s="1"/>
  <c r="EA24" i="5"/>
  <c r="GB24" i="5" s="1"/>
  <c r="CB24" i="5" s="1"/>
  <c r="EA16" i="5"/>
  <c r="GB16" i="5" s="1"/>
  <c r="CB16" i="5" s="1"/>
  <c r="EA10" i="5"/>
  <c r="GB10" i="5" s="1"/>
  <c r="CB10" i="5" s="1"/>
  <c r="EA30" i="5"/>
  <c r="GB30" i="5" s="1"/>
  <c r="CB30" i="5" s="1"/>
  <c r="EA27" i="5"/>
  <c r="GB27" i="5" s="1"/>
  <c r="CB27" i="5" s="1"/>
  <c r="EA21" i="5"/>
  <c r="GB21" i="5" s="1"/>
  <c r="CB21" i="5" s="1"/>
  <c r="EA15" i="5"/>
  <c r="GB15" i="5" s="1"/>
  <c r="CB15" i="5" s="1"/>
  <c r="EA35" i="5"/>
  <c r="GB35" i="5" s="1"/>
  <c r="CB35" i="5" s="1"/>
  <c r="EA31" i="5"/>
  <c r="GB31" i="5" s="1"/>
  <c r="CB31" i="5" s="1"/>
  <c r="EA8" i="5"/>
  <c r="GB8" i="5" s="1"/>
  <c r="CB8" i="5" s="1"/>
  <c r="EA32" i="5"/>
  <c r="GB32" i="5" s="1"/>
  <c r="CB32" i="5" s="1"/>
  <c r="EB29" i="5"/>
  <c r="GC29" i="5" s="1"/>
  <c r="CC29" i="5" s="1"/>
  <c r="EA17" i="5"/>
  <c r="GB17" i="5" s="1"/>
  <c r="CB17" i="5" s="1"/>
  <c r="EA33" i="5"/>
  <c r="GB33" i="5" s="1"/>
  <c r="CB33" i="5" s="1"/>
  <c r="EA13" i="5"/>
  <c r="GB13" i="5" s="1"/>
  <c r="CB13" i="5" s="1"/>
  <c r="EB28" i="5"/>
  <c r="GC28" i="5" s="1"/>
  <c r="CC28" i="5" s="1"/>
  <c r="EA19" i="5"/>
  <c r="GB19" i="5" s="1"/>
  <c r="CB19" i="5" s="1"/>
  <c r="EA14" i="5"/>
  <c r="GB14" i="5" s="1"/>
  <c r="CB14" i="5" s="1"/>
  <c r="DZ12" i="5"/>
  <c r="GA12" i="5" s="1"/>
  <c r="CA12" i="5" s="1"/>
  <c r="EA6" i="5"/>
  <c r="GB6" i="5" s="1"/>
  <c r="CB6" i="5" s="1"/>
  <c r="EA22" i="5"/>
  <c r="GB22" i="5" s="1"/>
  <c r="CB22" i="5" s="1"/>
  <c r="EA9" i="5"/>
  <c r="GB9" i="5" s="1"/>
  <c r="CB9" i="5" s="1"/>
  <c r="EA11" i="5"/>
  <c r="GB11" i="5" s="1"/>
  <c r="CB11" i="5" s="1"/>
  <c r="EA23" i="5"/>
  <c r="GB23" i="5" s="1"/>
  <c r="CB23" i="5" s="1"/>
  <c r="H27" i="3"/>
  <c r="I26" i="3"/>
  <c r="GA36" i="5" l="1"/>
  <c r="CA36" i="5" s="1"/>
  <c r="EA36" i="5" s="1"/>
  <c r="CB37" i="6"/>
  <c r="EB37" i="6" s="1"/>
  <c r="GC37" i="6" s="1"/>
  <c r="CA15" i="6"/>
  <c r="EA15" i="6" s="1"/>
  <c r="GB15" i="6" s="1"/>
  <c r="CB17" i="6"/>
  <c r="EB17" i="6" s="1"/>
  <c r="GC17" i="6" s="1"/>
  <c r="CA9" i="6"/>
  <c r="EA9" i="6" s="1"/>
  <c r="GB9" i="6" s="1"/>
  <c r="CA28" i="6"/>
  <c r="EA28" i="6" s="1"/>
  <c r="GB28" i="6" s="1"/>
  <c r="CA29" i="6"/>
  <c r="EA29" i="6" s="1"/>
  <c r="GB29" i="6" s="1"/>
  <c r="CA16" i="6"/>
  <c r="EA16" i="6" s="1"/>
  <c r="CA21" i="6"/>
  <c r="EA21" i="6" s="1"/>
  <c r="GB21" i="6" s="1"/>
  <c r="CB6" i="6"/>
  <c r="EB6" i="6" s="1"/>
  <c r="GC6" i="6" s="1"/>
  <c r="CA24" i="6"/>
  <c r="EA24" i="6" s="1"/>
  <c r="GB24" i="6" s="1"/>
  <c r="CA14" i="6"/>
  <c r="EA14" i="6" s="1"/>
  <c r="GB14" i="6" s="1"/>
  <c r="CA10" i="6"/>
  <c r="EA10" i="6" s="1"/>
  <c r="GB10" i="6" s="1"/>
  <c r="CA11" i="6"/>
  <c r="EA11" i="6" s="1"/>
  <c r="GB11" i="6" s="1"/>
  <c r="CA31" i="6"/>
  <c r="EA31" i="6" s="1"/>
  <c r="GB31" i="6" s="1"/>
  <c r="CB32" i="6"/>
  <c r="EB32" i="6" s="1"/>
  <c r="GC32" i="6" s="1"/>
  <c r="CA35" i="6"/>
  <c r="EA35" i="6" s="1"/>
  <c r="GB35" i="6" s="1"/>
  <c r="CA19" i="6"/>
  <c r="EA19" i="6" s="1"/>
  <c r="GB19" i="6" s="1"/>
  <c r="CA25" i="6"/>
  <c r="EA25" i="6" s="1"/>
  <c r="GB25" i="6" s="1"/>
  <c r="CA13" i="6"/>
  <c r="EA13" i="6" s="1"/>
  <c r="CA26" i="6"/>
  <c r="EA26" i="6" s="1"/>
  <c r="GB26" i="6" s="1"/>
  <c r="CA33" i="6"/>
  <c r="EA33" i="6" s="1"/>
  <c r="GB33" i="6" s="1"/>
  <c r="CA30" i="6"/>
  <c r="EA30" i="6" s="1"/>
  <c r="GB30" i="6" s="1"/>
  <c r="CB8" i="6"/>
  <c r="EB8" i="6" s="1"/>
  <c r="GC8" i="6" s="1"/>
  <c r="CA22" i="6"/>
  <c r="EA22" i="6" s="1"/>
  <c r="GB22" i="6" s="1"/>
  <c r="CA4" i="6"/>
  <c r="EA4" i="6" s="1"/>
  <c r="GB4" i="6" s="1"/>
  <c r="CA12" i="6"/>
  <c r="EA12" i="6" s="1"/>
  <c r="GB12" i="6" s="1"/>
  <c r="CA23" i="6"/>
  <c r="EA23" i="6" s="1"/>
  <c r="GB23" i="6" s="1"/>
  <c r="CA18" i="6"/>
  <c r="EA18" i="6" s="1"/>
  <c r="GB18" i="6" s="1"/>
  <c r="CA5" i="6"/>
  <c r="EA5" i="6" s="1"/>
  <c r="GB5" i="6" s="1"/>
  <c r="CA27" i="6"/>
  <c r="EA27" i="6" s="1"/>
  <c r="GB27" i="6" s="1"/>
  <c r="CA7" i="6"/>
  <c r="EA7" i="6" s="1"/>
  <c r="GB7" i="6" s="1"/>
  <c r="CA20" i="6"/>
  <c r="EA20" i="6" s="1"/>
  <c r="GB20" i="6" s="1"/>
  <c r="CB36" i="6"/>
  <c r="EB36" i="6" s="1"/>
  <c r="GC36" i="6" s="1"/>
  <c r="CA34" i="6"/>
  <c r="EA34" i="6" s="1"/>
  <c r="GB34" i="6" s="1"/>
  <c r="CA19" i="7"/>
  <c r="EA19" i="7" s="1"/>
  <c r="GB19" i="7" s="1"/>
  <c r="CA5" i="7"/>
  <c r="EA5" i="7" s="1"/>
  <c r="GB5" i="7" s="1"/>
  <c r="CA29" i="7"/>
  <c r="EA29" i="7" s="1"/>
  <c r="GB29" i="7" s="1"/>
  <c r="CA6" i="7"/>
  <c r="EA6" i="7" s="1"/>
  <c r="GB6" i="7" s="1"/>
  <c r="CA22" i="7"/>
  <c r="EA22" i="7" s="1"/>
  <c r="GB22" i="7" s="1"/>
  <c r="CA36" i="7"/>
  <c r="EA36" i="7" s="1"/>
  <c r="GB36" i="7" s="1"/>
  <c r="CA23" i="7"/>
  <c r="EA23" i="7" s="1"/>
  <c r="GB23" i="7" s="1"/>
  <c r="CA17" i="7"/>
  <c r="EA17" i="7" s="1"/>
  <c r="GB17" i="7" s="1"/>
  <c r="CB16" i="7"/>
  <c r="EB16" i="7" s="1"/>
  <c r="GC16" i="7" s="1"/>
  <c r="CA4" i="7"/>
  <c r="EA4" i="7" s="1"/>
  <c r="GB4" i="7" s="1"/>
  <c r="CA24" i="7"/>
  <c r="EA24" i="7" s="1"/>
  <c r="GB24" i="7" s="1"/>
  <c r="CB12" i="7"/>
  <c r="EB12" i="7" s="1"/>
  <c r="GC12" i="7" s="1"/>
  <c r="CA15" i="7"/>
  <c r="EA15" i="7" s="1"/>
  <c r="GB15" i="7" s="1"/>
  <c r="CA26" i="7"/>
  <c r="EA26" i="7" s="1"/>
  <c r="GB26" i="7" s="1"/>
  <c r="CA31" i="7"/>
  <c r="EA31" i="7" s="1"/>
  <c r="GB31" i="7" s="1"/>
  <c r="CA32" i="7"/>
  <c r="EA32" i="7" s="1"/>
  <c r="GB32" i="7" s="1"/>
  <c r="CB10" i="7"/>
  <c r="EB10" i="7" s="1"/>
  <c r="GC10" i="7" s="1"/>
  <c r="CA27" i="7"/>
  <c r="EA27" i="7" s="1"/>
  <c r="GB27" i="7" s="1"/>
  <c r="CA11" i="7"/>
  <c r="EA11" i="7" s="1"/>
  <c r="GB11" i="7" s="1"/>
  <c r="CA28" i="7"/>
  <c r="EA28" i="7" s="1"/>
  <c r="GB28" i="7" s="1"/>
  <c r="CA35" i="7"/>
  <c r="EA35" i="7" s="1"/>
  <c r="GB35" i="7" s="1"/>
  <c r="CA33" i="7"/>
  <c r="EA33" i="7" s="1"/>
  <c r="GB33" i="7" s="1"/>
  <c r="CA30" i="7"/>
  <c r="EA30" i="7" s="1"/>
  <c r="GB30" i="7" s="1"/>
  <c r="CA25" i="7"/>
  <c r="EA25" i="7" s="1"/>
  <c r="GB25" i="7" s="1"/>
  <c r="CB8" i="7"/>
  <c r="EB8" i="7" s="1"/>
  <c r="GC8" i="7" s="1"/>
  <c r="CA7" i="7"/>
  <c r="EA7" i="7" s="1"/>
  <c r="GB7" i="7" s="1"/>
  <c r="CA34" i="7"/>
  <c r="EA34" i="7" s="1"/>
  <c r="GB34" i="7" s="1"/>
  <c r="CB14" i="7"/>
  <c r="EB14" i="7" s="1"/>
  <c r="GC14" i="7" s="1"/>
  <c r="CA18" i="7"/>
  <c r="EA18" i="7" s="1"/>
  <c r="GB18" i="7" s="1"/>
  <c r="CA13" i="7"/>
  <c r="EA13" i="7" s="1"/>
  <c r="GB13" i="7" s="1"/>
  <c r="CB21" i="7"/>
  <c r="EB21" i="7" s="1"/>
  <c r="GC21" i="7" s="1"/>
  <c r="CA9" i="7"/>
  <c r="EA9" i="7" s="1"/>
  <c r="GB9" i="7" s="1"/>
  <c r="CA20" i="7"/>
  <c r="EA20" i="7" s="1"/>
  <c r="GB20" i="7" s="1"/>
  <c r="GA34" i="5"/>
  <c r="CA34" i="5" s="1"/>
  <c r="EA34" i="5" s="1"/>
  <c r="BZ7" i="5"/>
  <c r="DZ7" i="5" s="1"/>
  <c r="GA7" i="5" s="1"/>
  <c r="GA25" i="5"/>
  <c r="CA25" i="5" s="1"/>
  <c r="EA25" i="5" s="1"/>
  <c r="FZ20" i="5"/>
  <c r="BZ20" i="5" s="1"/>
  <c r="DZ20" i="5" s="1"/>
  <c r="FY4" i="5"/>
  <c r="BY4" i="5" s="1"/>
  <c r="DY4" i="5" s="1"/>
  <c r="FZ5" i="5"/>
  <c r="BZ5" i="5" s="1"/>
  <c r="DZ5" i="5" s="1"/>
  <c r="GA18" i="5"/>
  <c r="CA18" i="5" s="1"/>
  <c r="EA18" i="5" s="1"/>
  <c r="EB11" i="5"/>
  <c r="GC11" i="5" s="1"/>
  <c r="CC11" i="5" s="1"/>
  <c r="EA12" i="5"/>
  <c r="GB12" i="5" s="1"/>
  <c r="CB12" i="5" s="1"/>
  <c r="EC28" i="5"/>
  <c r="GD28" i="5" s="1"/>
  <c r="CD28" i="5" s="1"/>
  <c r="EC29" i="5"/>
  <c r="GD29" i="5" s="1"/>
  <c r="CD29" i="5" s="1"/>
  <c r="EB35" i="5"/>
  <c r="GC35" i="5" s="1"/>
  <c r="CC35" i="5" s="1"/>
  <c r="EB24" i="5"/>
  <c r="GC24" i="5" s="1"/>
  <c r="CC24" i="5" s="1"/>
  <c r="EB9" i="5"/>
  <c r="GC9" i="5" s="1"/>
  <c r="CC9" i="5" s="1"/>
  <c r="EB14" i="5"/>
  <c r="GC14" i="5" s="1"/>
  <c r="CC14" i="5" s="1"/>
  <c r="EB13" i="5"/>
  <c r="GC13" i="5" s="1"/>
  <c r="CC13" i="5" s="1"/>
  <c r="EB32" i="5"/>
  <c r="GC32" i="5" s="1"/>
  <c r="CC32" i="5" s="1"/>
  <c r="EB21" i="5"/>
  <c r="GC21" i="5" s="1"/>
  <c r="CC21" i="5" s="1"/>
  <c r="EB10" i="5"/>
  <c r="GC10" i="5" s="1"/>
  <c r="CC10" i="5" s="1"/>
  <c r="EB26" i="5"/>
  <c r="GC26" i="5" s="1"/>
  <c r="CC26" i="5" s="1"/>
  <c r="EB22" i="5"/>
  <c r="GC22" i="5" s="1"/>
  <c r="CC22" i="5" s="1"/>
  <c r="EB19" i="5"/>
  <c r="GC19" i="5" s="1"/>
  <c r="CC19" i="5" s="1"/>
  <c r="EB33" i="5"/>
  <c r="GC33" i="5" s="1"/>
  <c r="CC33" i="5" s="1"/>
  <c r="EB8" i="5"/>
  <c r="GC8" i="5" s="1"/>
  <c r="CC8" i="5" s="1"/>
  <c r="EB15" i="5"/>
  <c r="GC15" i="5" s="1"/>
  <c r="CC15" i="5" s="1"/>
  <c r="EB27" i="5"/>
  <c r="GC27" i="5" s="1"/>
  <c r="CC27" i="5" s="1"/>
  <c r="EB23" i="5"/>
  <c r="GC23" i="5" s="1"/>
  <c r="CC23" i="5" s="1"/>
  <c r="EB6" i="5"/>
  <c r="GC6" i="5" s="1"/>
  <c r="CC6" i="5" s="1"/>
  <c r="EB17" i="5"/>
  <c r="GC17" i="5" s="1"/>
  <c r="CC17" i="5" s="1"/>
  <c r="EB31" i="5"/>
  <c r="GC31" i="5" s="1"/>
  <c r="CC31" i="5" s="1"/>
  <c r="EB30" i="5"/>
  <c r="GC30" i="5" s="1"/>
  <c r="CC30" i="5" s="1"/>
  <c r="EB16" i="5"/>
  <c r="GC16" i="5" s="1"/>
  <c r="CC16" i="5" s="1"/>
  <c r="H28" i="3"/>
  <c r="I27" i="3"/>
  <c r="GB36" i="5" l="1"/>
  <c r="CB36" i="5" s="1"/>
  <c r="EB36" i="5" s="1"/>
  <c r="CB20" i="6"/>
  <c r="EB20" i="6" s="1"/>
  <c r="GC20" i="6" s="1"/>
  <c r="CB18" i="6"/>
  <c r="EB18" i="6" s="1"/>
  <c r="GC18" i="6" s="1"/>
  <c r="CB22" i="6"/>
  <c r="EB22" i="6" s="1"/>
  <c r="GC22" i="6" s="1"/>
  <c r="CB26" i="6"/>
  <c r="EB26" i="6" s="1"/>
  <c r="GC26" i="6" s="1"/>
  <c r="CB35" i="6"/>
  <c r="EB35" i="6" s="1"/>
  <c r="GC35" i="6" s="1"/>
  <c r="CB10" i="6"/>
  <c r="EB10" i="6" s="1"/>
  <c r="GC10" i="6" s="1"/>
  <c r="CB21" i="6"/>
  <c r="EB21" i="6" s="1"/>
  <c r="GC21" i="6" s="1"/>
  <c r="CB9" i="6"/>
  <c r="EB9" i="6" s="1"/>
  <c r="GC9" i="6" s="1"/>
  <c r="CB7" i="6"/>
  <c r="EB7" i="6" s="1"/>
  <c r="GC7" i="6" s="1"/>
  <c r="CB23" i="6"/>
  <c r="EB23" i="6" s="1"/>
  <c r="GC23" i="6" s="1"/>
  <c r="CC8" i="6"/>
  <c r="EC8" i="6" s="1"/>
  <c r="GD8" i="6" s="1"/>
  <c r="GB13" i="6"/>
  <c r="CB13" i="6" s="1"/>
  <c r="EB13" i="6" s="1"/>
  <c r="GC13" i="6" s="1"/>
  <c r="CC32" i="6"/>
  <c r="EC32" i="6" s="1"/>
  <c r="GD32" i="6" s="1"/>
  <c r="CB14" i="6"/>
  <c r="EB14" i="6" s="1"/>
  <c r="GC14" i="6" s="1"/>
  <c r="GB16" i="6"/>
  <c r="CB16" i="6" s="1"/>
  <c r="EB16" i="6" s="1"/>
  <c r="GC16" i="6" s="1"/>
  <c r="CC17" i="6"/>
  <c r="EC17" i="6" s="1"/>
  <c r="GD17" i="6" s="1"/>
  <c r="CB34" i="6"/>
  <c r="EB34" i="6" s="1"/>
  <c r="GC34" i="6" s="1"/>
  <c r="CB27" i="6"/>
  <c r="EB27" i="6" s="1"/>
  <c r="GC27" i="6" s="1"/>
  <c r="CB12" i="6"/>
  <c r="EB12" i="6" s="1"/>
  <c r="GC12" i="6" s="1"/>
  <c r="CB30" i="6"/>
  <c r="EB30" i="6" s="1"/>
  <c r="GC30" i="6" s="1"/>
  <c r="CB25" i="6"/>
  <c r="EB25" i="6" s="1"/>
  <c r="GC25" i="6" s="1"/>
  <c r="CB31" i="6"/>
  <c r="EB31" i="6" s="1"/>
  <c r="GC31" i="6" s="1"/>
  <c r="CB24" i="6"/>
  <c r="EB24" i="6" s="1"/>
  <c r="GC24" i="6" s="1"/>
  <c r="CB29" i="6"/>
  <c r="EB29" i="6" s="1"/>
  <c r="GC29" i="6" s="1"/>
  <c r="CB15" i="6"/>
  <c r="EB15" i="6" s="1"/>
  <c r="GC15" i="6" s="1"/>
  <c r="CC36" i="6"/>
  <c r="EC36" i="6" s="1"/>
  <c r="GD36" i="6" s="1"/>
  <c r="CB5" i="6"/>
  <c r="EB5" i="6" s="1"/>
  <c r="GC5" i="6" s="1"/>
  <c r="CB4" i="6"/>
  <c r="EB4" i="6" s="1"/>
  <c r="GC4" i="6" s="1"/>
  <c r="CB33" i="6"/>
  <c r="EB33" i="6" s="1"/>
  <c r="GC33" i="6" s="1"/>
  <c r="CB19" i="6"/>
  <c r="EB19" i="6" s="1"/>
  <c r="GC19" i="6" s="1"/>
  <c r="CB11" i="6"/>
  <c r="EB11" i="6" s="1"/>
  <c r="GC11" i="6" s="1"/>
  <c r="CC6" i="6"/>
  <c r="EC6" i="6" s="1"/>
  <c r="GD6" i="6" s="1"/>
  <c r="CB28" i="6"/>
  <c r="EB28" i="6" s="1"/>
  <c r="GC28" i="6" s="1"/>
  <c r="CC37" i="6"/>
  <c r="EC37" i="6" s="1"/>
  <c r="GD37" i="6" s="1"/>
  <c r="CC14" i="7"/>
  <c r="EC14" i="7" s="1"/>
  <c r="GD14" i="7" s="1"/>
  <c r="CB32" i="7"/>
  <c r="EB32" i="7" s="1"/>
  <c r="GC32" i="7" s="1"/>
  <c r="CB17" i="7"/>
  <c r="EB17" i="7" s="1"/>
  <c r="GC17" i="7" s="1"/>
  <c r="CB6" i="7"/>
  <c r="EB6" i="7" s="1"/>
  <c r="GC6" i="7" s="1"/>
  <c r="CC21" i="7"/>
  <c r="EC21" i="7" s="1"/>
  <c r="GD21" i="7" s="1"/>
  <c r="CB34" i="7"/>
  <c r="EB34" i="7" s="1"/>
  <c r="GC34" i="7" s="1"/>
  <c r="CB30" i="7"/>
  <c r="EB30" i="7" s="1"/>
  <c r="GC30" i="7" s="1"/>
  <c r="CB11" i="7"/>
  <c r="EB11" i="7" s="1"/>
  <c r="GC11" i="7" s="1"/>
  <c r="CB31" i="7"/>
  <c r="EB31" i="7" s="1"/>
  <c r="GC31" i="7" s="1"/>
  <c r="CB24" i="7"/>
  <c r="EB24" i="7" s="1"/>
  <c r="GC24" i="7" s="1"/>
  <c r="CB23" i="7"/>
  <c r="EB23" i="7" s="1"/>
  <c r="GC23" i="7" s="1"/>
  <c r="CB29" i="7"/>
  <c r="EB29" i="7" s="1"/>
  <c r="GC29" i="7" s="1"/>
  <c r="CB28" i="7"/>
  <c r="EB28" i="7" s="1"/>
  <c r="GC28" i="7" s="1"/>
  <c r="CB13" i="7"/>
  <c r="EB13" i="7" s="1"/>
  <c r="GC13" i="7" s="1"/>
  <c r="CB7" i="7"/>
  <c r="EB7" i="7" s="1"/>
  <c r="GC7" i="7" s="1"/>
  <c r="CB33" i="7"/>
  <c r="EB33" i="7" s="1"/>
  <c r="GC33" i="7" s="1"/>
  <c r="CB27" i="7"/>
  <c r="EB27" i="7" s="1"/>
  <c r="GC27" i="7" s="1"/>
  <c r="CB26" i="7"/>
  <c r="EB26" i="7" s="1"/>
  <c r="GC26" i="7" s="1"/>
  <c r="CB4" i="7"/>
  <c r="EB4" i="7" s="1"/>
  <c r="GC4" i="7" s="1"/>
  <c r="CB36" i="7"/>
  <c r="EB36" i="7" s="1"/>
  <c r="GC36" i="7" s="1"/>
  <c r="CB5" i="7"/>
  <c r="EB5" i="7" s="1"/>
  <c r="GC5" i="7" s="1"/>
  <c r="CB9" i="7"/>
  <c r="EB9" i="7" s="1"/>
  <c r="GC9" i="7" s="1"/>
  <c r="CB25" i="7"/>
  <c r="EB25" i="7" s="1"/>
  <c r="GC25" i="7" s="1"/>
  <c r="CC12" i="7"/>
  <c r="EC12" i="7" s="1"/>
  <c r="GD12" i="7" s="1"/>
  <c r="CB20" i="7"/>
  <c r="EB20" i="7" s="1"/>
  <c r="GC20" i="7" s="1"/>
  <c r="CB18" i="7"/>
  <c r="EB18" i="7" s="1"/>
  <c r="GC18" i="7" s="1"/>
  <c r="CC8" i="7"/>
  <c r="EC8" i="7" s="1"/>
  <c r="GD8" i="7" s="1"/>
  <c r="CB35" i="7"/>
  <c r="EB35" i="7" s="1"/>
  <c r="GC35" i="7" s="1"/>
  <c r="CC10" i="7"/>
  <c r="EC10" i="7" s="1"/>
  <c r="GD10" i="7" s="1"/>
  <c r="CB15" i="7"/>
  <c r="EB15" i="7" s="1"/>
  <c r="GC15" i="7" s="1"/>
  <c r="CC16" i="7"/>
  <c r="EC16" i="7" s="1"/>
  <c r="GD16" i="7" s="1"/>
  <c r="CB22" i="7"/>
  <c r="EB22" i="7" s="1"/>
  <c r="GC22" i="7" s="1"/>
  <c r="CB19" i="7"/>
  <c r="EB19" i="7" s="1"/>
  <c r="GC19" i="7" s="1"/>
  <c r="GB25" i="5"/>
  <c r="CB25" i="5" s="1"/>
  <c r="EB25" i="5" s="1"/>
  <c r="CA7" i="5"/>
  <c r="EA7" i="5" s="1"/>
  <c r="GB7" i="5" s="1"/>
  <c r="FZ4" i="5"/>
  <c r="BZ4" i="5" s="1"/>
  <c r="DZ4" i="5" s="1"/>
  <c r="GB18" i="5"/>
  <c r="CB18" i="5" s="1"/>
  <c r="EB18" i="5" s="1"/>
  <c r="GB34" i="5"/>
  <c r="CB34" i="5" s="1"/>
  <c r="EB34" i="5" s="1"/>
  <c r="GA5" i="5"/>
  <c r="CA5" i="5" s="1"/>
  <c r="EA5" i="5" s="1"/>
  <c r="GA20" i="5"/>
  <c r="CA20" i="5" s="1"/>
  <c r="EA20" i="5" s="1"/>
  <c r="EC17" i="5"/>
  <c r="GD17" i="5" s="1"/>
  <c r="CD17" i="5" s="1"/>
  <c r="EC26" i="5"/>
  <c r="GD26" i="5" s="1"/>
  <c r="CD26" i="5" s="1"/>
  <c r="ED29" i="5"/>
  <c r="GE29" i="5" s="1"/>
  <c r="CE29" i="5" s="1"/>
  <c r="EC27" i="5"/>
  <c r="GD27" i="5" s="1"/>
  <c r="CD27" i="5" s="1"/>
  <c r="EC19" i="5"/>
  <c r="GD19" i="5" s="1"/>
  <c r="CD19" i="5" s="1"/>
  <c r="EC10" i="5"/>
  <c r="GD10" i="5" s="1"/>
  <c r="CD10" i="5" s="1"/>
  <c r="EC13" i="5"/>
  <c r="GD13" i="5" s="1"/>
  <c r="CD13" i="5" s="1"/>
  <c r="ED28" i="5"/>
  <c r="GE28" i="5" s="1"/>
  <c r="CE28" i="5" s="1"/>
  <c r="EC32" i="5"/>
  <c r="GD32" i="5" s="1"/>
  <c r="CD32" i="5" s="1"/>
  <c r="EC30" i="5"/>
  <c r="GD30" i="5" s="1"/>
  <c r="CD30" i="5" s="1"/>
  <c r="EC6" i="5"/>
  <c r="GD6" i="5" s="1"/>
  <c r="CD6" i="5" s="1"/>
  <c r="EC15" i="5"/>
  <c r="GD15" i="5" s="1"/>
  <c r="CD15" i="5" s="1"/>
  <c r="EC22" i="5"/>
  <c r="GD22" i="5" s="1"/>
  <c r="CD22" i="5" s="1"/>
  <c r="EC21" i="5"/>
  <c r="GD21" i="5" s="1"/>
  <c r="CD21" i="5" s="1"/>
  <c r="EC14" i="5"/>
  <c r="GD14" i="5" s="1"/>
  <c r="CD14" i="5" s="1"/>
  <c r="EB12" i="5"/>
  <c r="GC12" i="5" s="1"/>
  <c r="CC12" i="5" s="1"/>
  <c r="EC16" i="5"/>
  <c r="GD16" i="5" s="1"/>
  <c r="CD16" i="5" s="1"/>
  <c r="EC33" i="5"/>
  <c r="GD33" i="5" s="1"/>
  <c r="CD33" i="5" s="1"/>
  <c r="EC24" i="5"/>
  <c r="GD24" i="5" s="1"/>
  <c r="CD24" i="5" s="1"/>
  <c r="EC31" i="5"/>
  <c r="GD31" i="5" s="1"/>
  <c r="CD31" i="5" s="1"/>
  <c r="EC23" i="5"/>
  <c r="GD23" i="5" s="1"/>
  <c r="CD23" i="5" s="1"/>
  <c r="EC8" i="5"/>
  <c r="GD8" i="5" s="1"/>
  <c r="CD8" i="5" s="1"/>
  <c r="EC9" i="5"/>
  <c r="GD9" i="5" s="1"/>
  <c r="CD9" i="5" s="1"/>
  <c r="EC35" i="5"/>
  <c r="GD35" i="5" s="1"/>
  <c r="CD35" i="5" s="1"/>
  <c r="EC11" i="5"/>
  <c r="GD11" i="5" s="1"/>
  <c r="CD11" i="5" s="1"/>
  <c r="H29" i="3"/>
  <c r="I28" i="3"/>
  <c r="GC36" i="5" l="1"/>
  <c r="CC36" i="5" s="1"/>
  <c r="EC36" i="5" s="1"/>
  <c r="CC11" i="6"/>
  <c r="EC11" i="6" s="1"/>
  <c r="GD11" i="6" s="1"/>
  <c r="CC5" i="6"/>
  <c r="EC5" i="6" s="1"/>
  <c r="GD5" i="6" s="1"/>
  <c r="CC24" i="6"/>
  <c r="EC24" i="6" s="1"/>
  <c r="GD24" i="6" s="1"/>
  <c r="CC12" i="6"/>
  <c r="EC12" i="6" s="1"/>
  <c r="GD12" i="6" s="1"/>
  <c r="CC16" i="6"/>
  <c r="EC16" i="6" s="1"/>
  <c r="GD16" i="6" s="1"/>
  <c r="CC9" i="6"/>
  <c r="EC9" i="6" s="1"/>
  <c r="GD9" i="6" s="1"/>
  <c r="CC26" i="6"/>
  <c r="EC26" i="6" s="1"/>
  <c r="GD26" i="6" s="1"/>
  <c r="CD37" i="6"/>
  <c r="ED37" i="6" s="1"/>
  <c r="GE37" i="6" s="1"/>
  <c r="CC19" i="6"/>
  <c r="EC19" i="6" s="1"/>
  <c r="GD19" i="6" s="1"/>
  <c r="CD36" i="6"/>
  <c r="ED36" i="6" s="1"/>
  <c r="GE36" i="6" s="1"/>
  <c r="CC31" i="6"/>
  <c r="EC31" i="6" s="1"/>
  <c r="GD31" i="6" s="1"/>
  <c r="CC27" i="6"/>
  <c r="EC27" i="6" s="1"/>
  <c r="GD27" i="6" s="1"/>
  <c r="CC14" i="6"/>
  <c r="EC14" i="6" s="1"/>
  <c r="GD14" i="6" s="1"/>
  <c r="CD8" i="6"/>
  <c r="ED8" i="6" s="1"/>
  <c r="GE8" i="6" s="1"/>
  <c r="CC21" i="6"/>
  <c r="EC21" i="6" s="1"/>
  <c r="GD21" i="6" s="1"/>
  <c r="CC22" i="6"/>
  <c r="EC22" i="6" s="1"/>
  <c r="GD22" i="6" s="1"/>
  <c r="CC28" i="6"/>
  <c r="EC28" i="6" s="1"/>
  <c r="GD28" i="6" s="1"/>
  <c r="CC33" i="6"/>
  <c r="EC33" i="6" s="1"/>
  <c r="GD33" i="6" s="1"/>
  <c r="CC15" i="6"/>
  <c r="EC15" i="6" s="1"/>
  <c r="GD15" i="6" s="1"/>
  <c r="CC25" i="6"/>
  <c r="EC25" i="6" s="1"/>
  <c r="GD25" i="6" s="1"/>
  <c r="CC34" i="6"/>
  <c r="EC34" i="6" s="1"/>
  <c r="GD34" i="6" s="1"/>
  <c r="CD32" i="6"/>
  <c r="ED32" i="6" s="1"/>
  <c r="GE32" i="6" s="1"/>
  <c r="CC23" i="6"/>
  <c r="EC23" i="6" s="1"/>
  <c r="GD23" i="6" s="1"/>
  <c r="CC10" i="6"/>
  <c r="EC10" i="6" s="1"/>
  <c r="GD10" i="6" s="1"/>
  <c r="CC18" i="6"/>
  <c r="EC18" i="6" s="1"/>
  <c r="GD18" i="6" s="1"/>
  <c r="CD6" i="6"/>
  <c r="ED6" i="6" s="1"/>
  <c r="GE6" i="6" s="1"/>
  <c r="CC4" i="6"/>
  <c r="EC4" i="6" s="1"/>
  <c r="GD4" i="6" s="1"/>
  <c r="CC29" i="6"/>
  <c r="EC29" i="6" s="1"/>
  <c r="GD29" i="6" s="1"/>
  <c r="CC30" i="6"/>
  <c r="EC30" i="6" s="1"/>
  <c r="GD30" i="6" s="1"/>
  <c r="CD17" i="6"/>
  <c r="ED17" i="6" s="1"/>
  <c r="GE17" i="6" s="1"/>
  <c r="CC7" i="6"/>
  <c r="EC7" i="6" s="1"/>
  <c r="GD7" i="6" s="1"/>
  <c r="CC35" i="6"/>
  <c r="EC35" i="6" s="1"/>
  <c r="GD35" i="6" s="1"/>
  <c r="CC20" i="6"/>
  <c r="EC20" i="6" s="1"/>
  <c r="GD20" i="6" s="1"/>
  <c r="CC13" i="6"/>
  <c r="EC13" i="6" s="1"/>
  <c r="GD13" i="6" s="1"/>
  <c r="CC35" i="7"/>
  <c r="EC35" i="7" s="1"/>
  <c r="GD35" i="7" s="1"/>
  <c r="CC33" i="7"/>
  <c r="EC33" i="7" s="1"/>
  <c r="GD33" i="7" s="1"/>
  <c r="CC11" i="7"/>
  <c r="EC11" i="7" s="1"/>
  <c r="GD11" i="7" s="1"/>
  <c r="CC6" i="7"/>
  <c r="EC6" i="7" s="1"/>
  <c r="GD6" i="7" s="1"/>
  <c r="CD16" i="7"/>
  <c r="ED16" i="7" s="1"/>
  <c r="GE16" i="7" s="1"/>
  <c r="CD8" i="7"/>
  <c r="ED8" i="7" s="1"/>
  <c r="GE8" i="7" s="1"/>
  <c r="CC25" i="7"/>
  <c r="EC25" i="7" s="1"/>
  <c r="GD25" i="7" s="1"/>
  <c r="CC4" i="7"/>
  <c r="EC4" i="7" s="1"/>
  <c r="GD4" i="7" s="1"/>
  <c r="CC7" i="7"/>
  <c r="EC7" i="7" s="1"/>
  <c r="GD7" i="7" s="1"/>
  <c r="CC23" i="7"/>
  <c r="EC23" i="7" s="1"/>
  <c r="GD23" i="7" s="1"/>
  <c r="CC30" i="7"/>
  <c r="EC30" i="7" s="1"/>
  <c r="GD30" i="7" s="1"/>
  <c r="CC17" i="7"/>
  <c r="EC17" i="7" s="1"/>
  <c r="GD17" i="7" s="1"/>
  <c r="CC36" i="7"/>
  <c r="EC36" i="7" s="1"/>
  <c r="GD36" i="7" s="1"/>
  <c r="CC15" i="7"/>
  <c r="EC15" i="7" s="1"/>
  <c r="GD15" i="7" s="1"/>
  <c r="CC18" i="7"/>
  <c r="EC18" i="7" s="1"/>
  <c r="GD18" i="7" s="1"/>
  <c r="CC9" i="7"/>
  <c r="EC9" i="7" s="1"/>
  <c r="GD9" i="7" s="1"/>
  <c r="CC26" i="7"/>
  <c r="EC26" i="7" s="1"/>
  <c r="GD26" i="7" s="1"/>
  <c r="CC13" i="7"/>
  <c r="EC13" i="7" s="1"/>
  <c r="GD13" i="7" s="1"/>
  <c r="CC24" i="7"/>
  <c r="EC24" i="7" s="1"/>
  <c r="GD24" i="7" s="1"/>
  <c r="CC34" i="7"/>
  <c r="EC34" i="7" s="1"/>
  <c r="GD34" i="7" s="1"/>
  <c r="CC32" i="7"/>
  <c r="EC32" i="7" s="1"/>
  <c r="GD32" i="7" s="1"/>
  <c r="CC22" i="7"/>
  <c r="EC22" i="7" s="1"/>
  <c r="GD22" i="7" s="1"/>
  <c r="CD12" i="7"/>
  <c r="ED12" i="7" s="1"/>
  <c r="GE12" i="7" s="1"/>
  <c r="CC29" i="7"/>
  <c r="EC29" i="7" s="1"/>
  <c r="GD29" i="7" s="1"/>
  <c r="CC19" i="7"/>
  <c r="EC19" i="7" s="1"/>
  <c r="GD19" i="7" s="1"/>
  <c r="CD10" i="7"/>
  <c r="ED10" i="7" s="1"/>
  <c r="GE10" i="7" s="1"/>
  <c r="CC20" i="7"/>
  <c r="EC20" i="7" s="1"/>
  <c r="GD20" i="7" s="1"/>
  <c r="CC5" i="7"/>
  <c r="EC5" i="7" s="1"/>
  <c r="GD5" i="7" s="1"/>
  <c r="CC27" i="7"/>
  <c r="EC27" i="7" s="1"/>
  <c r="GD27" i="7" s="1"/>
  <c r="CC28" i="7"/>
  <c r="EC28" i="7" s="1"/>
  <c r="GD28" i="7" s="1"/>
  <c r="CC31" i="7"/>
  <c r="EC31" i="7" s="1"/>
  <c r="GD31" i="7" s="1"/>
  <c r="CD21" i="7"/>
  <c r="ED21" i="7" s="1"/>
  <c r="GE21" i="7" s="1"/>
  <c r="CD14" i="7"/>
  <c r="ED14" i="7" s="1"/>
  <c r="GE14" i="7" s="1"/>
  <c r="GA4" i="5"/>
  <c r="CA4" i="5" s="1"/>
  <c r="EA4" i="5" s="1"/>
  <c r="CB7" i="5"/>
  <c r="EB7" i="5" s="1"/>
  <c r="GC7" i="5" s="1"/>
  <c r="GC34" i="5"/>
  <c r="CC34" i="5" s="1"/>
  <c r="EC34" i="5" s="1"/>
  <c r="GB20" i="5"/>
  <c r="CB20" i="5" s="1"/>
  <c r="EB20" i="5" s="1"/>
  <c r="GC25" i="5"/>
  <c r="CC25" i="5" s="1"/>
  <c r="EC25" i="5" s="1"/>
  <c r="GB5" i="5"/>
  <c r="CB5" i="5" s="1"/>
  <c r="EB5" i="5" s="1"/>
  <c r="GC18" i="5"/>
  <c r="CC18" i="5" s="1"/>
  <c r="EC18" i="5" s="1"/>
  <c r="ED22" i="5"/>
  <c r="GE22" i="5" s="1"/>
  <c r="CE22" i="5" s="1"/>
  <c r="ED13" i="5"/>
  <c r="GE13" i="5" s="1"/>
  <c r="CE13" i="5" s="1"/>
  <c r="ED8" i="5"/>
  <c r="GE8" i="5" s="1"/>
  <c r="CE8" i="5" s="1"/>
  <c r="ED24" i="5"/>
  <c r="GE24" i="5" s="1"/>
  <c r="CE24" i="5" s="1"/>
  <c r="ED15" i="5"/>
  <c r="GE15" i="5" s="1"/>
  <c r="CE15" i="5" s="1"/>
  <c r="ED10" i="5"/>
  <c r="GE10" i="5" s="1"/>
  <c r="CE10" i="5" s="1"/>
  <c r="EE29" i="5"/>
  <c r="GF29" i="5" s="1"/>
  <c r="CF29" i="5" s="1"/>
  <c r="ED32" i="5"/>
  <c r="GE32" i="5" s="1"/>
  <c r="CE32" i="5" s="1"/>
  <c r="ED35" i="5"/>
  <c r="GE35" i="5" s="1"/>
  <c r="CE35" i="5" s="1"/>
  <c r="ED23" i="5"/>
  <c r="GE23" i="5" s="1"/>
  <c r="CE23" i="5" s="1"/>
  <c r="ED33" i="5"/>
  <c r="GE33" i="5" s="1"/>
  <c r="CE33" i="5" s="1"/>
  <c r="ED14" i="5"/>
  <c r="GE14" i="5" s="1"/>
  <c r="CE14" i="5" s="1"/>
  <c r="ED6" i="5"/>
  <c r="GE6" i="5" s="1"/>
  <c r="CE6" i="5" s="1"/>
  <c r="EE28" i="5"/>
  <c r="GF28" i="5" s="1"/>
  <c r="CF28" i="5" s="1"/>
  <c r="ED19" i="5"/>
  <c r="GE19" i="5" s="1"/>
  <c r="CE19" i="5" s="1"/>
  <c r="ED26" i="5"/>
  <c r="GE26" i="5" s="1"/>
  <c r="CE26" i="5" s="1"/>
  <c r="ED11" i="5"/>
  <c r="GE11" i="5" s="1"/>
  <c r="CE11" i="5" s="1"/>
  <c r="EC12" i="5"/>
  <c r="GD12" i="5" s="1"/>
  <c r="CD12" i="5" s="1"/>
  <c r="ED9" i="5"/>
  <c r="GE9" i="5" s="1"/>
  <c r="CE9" i="5" s="1"/>
  <c r="ED31" i="5"/>
  <c r="GE31" i="5" s="1"/>
  <c r="CE31" i="5" s="1"/>
  <c r="ED16" i="5"/>
  <c r="GE16" i="5" s="1"/>
  <c r="CE16" i="5" s="1"/>
  <c r="ED21" i="5"/>
  <c r="GE21" i="5" s="1"/>
  <c r="CE21" i="5" s="1"/>
  <c r="ED30" i="5"/>
  <c r="GE30" i="5" s="1"/>
  <c r="CE30" i="5" s="1"/>
  <c r="ED27" i="5"/>
  <c r="GE27" i="5" s="1"/>
  <c r="CE27" i="5" s="1"/>
  <c r="ED17" i="5"/>
  <c r="GE17" i="5" s="1"/>
  <c r="CE17" i="5" s="1"/>
  <c r="H30" i="3"/>
  <c r="I29" i="3"/>
  <c r="GD36" i="5" l="1"/>
  <c r="CD36" i="5" s="1"/>
  <c r="ED36" i="5" s="1"/>
  <c r="CD35" i="6"/>
  <c r="ED35" i="6" s="1"/>
  <c r="GE35" i="6" s="1"/>
  <c r="CD29" i="6"/>
  <c r="ED29" i="6" s="1"/>
  <c r="GE29" i="6" s="1"/>
  <c r="CD10" i="6"/>
  <c r="ED10" i="6" s="1"/>
  <c r="GE10" i="6" s="1"/>
  <c r="CD25" i="6"/>
  <c r="ED25" i="6" s="1"/>
  <c r="GE25" i="6" s="1"/>
  <c r="CD22" i="6"/>
  <c r="ED22" i="6" s="1"/>
  <c r="GE22" i="6" s="1"/>
  <c r="CD27" i="6"/>
  <c r="ED27" i="6" s="1"/>
  <c r="GE27" i="6" s="1"/>
  <c r="CE37" i="6"/>
  <c r="EE37" i="6" s="1"/>
  <c r="GF37" i="6" s="1"/>
  <c r="CD12" i="6"/>
  <c r="ED12" i="6" s="1"/>
  <c r="GE12" i="6" s="1"/>
  <c r="CD7" i="6"/>
  <c r="ED7" i="6" s="1"/>
  <c r="GE7" i="6" s="1"/>
  <c r="CD4" i="6"/>
  <c r="ED4" i="6" s="1"/>
  <c r="GE4" i="6" s="1"/>
  <c r="CD23" i="6"/>
  <c r="ED23" i="6" s="1"/>
  <c r="GE23" i="6" s="1"/>
  <c r="CD15" i="6"/>
  <c r="ED15" i="6" s="1"/>
  <c r="GE15" i="6" s="1"/>
  <c r="CD21" i="6"/>
  <c r="ED21" i="6" s="1"/>
  <c r="GE21" i="6" s="1"/>
  <c r="CD31" i="6"/>
  <c r="ED31" i="6" s="1"/>
  <c r="CD26" i="6"/>
  <c r="ED26" i="6" s="1"/>
  <c r="GE26" i="6" s="1"/>
  <c r="CD24" i="6"/>
  <c r="ED24" i="6" s="1"/>
  <c r="GE24" i="6" s="1"/>
  <c r="CD13" i="6"/>
  <c r="ED13" i="6" s="1"/>
  <c r="GE13" i="6" s="1"/>
  <c r="CE17" i="6"/>
  <c r="EE17" i="6" s="1"/>
  <c r="GF17" i="6" s="1"/>
  <c r="CE6" i="6"/>
  <c r="EE6" i="6" s="1"/>
  <c r="GF6" i="6" s="1"/>
  <c r="CE32" i="6"/>
  <c r="EE32" i="6" s="1"/>
  <c r="GF32" i="6" s="1"/>
  <c r="CD33" i="6"/>
  <c r="ED33" i="6" s="1"/>
  <c r="GE33" i="6" s="1"/>
  <c r="CE8" i="6"/>
  <c r="EE8" i="6" s="1"/>
  <c r="GF8" i="6" s="1"/>
  <c r="CE36" i="6"/>
  <c r="EE36" i="6" s="1"/>
  <c r="GF36" i="6" s="1"/>
  <c r="CD9" i="6"/>
  <c r="ED9" i="6" s="1"/>
  <c r="GE9" i="6" s="1"/>
  <c r="CD5" i="6"/>
  <c r="ED5" i="6" s="1"/>
  <c r="GE5" i="6" s="1"/>
  <c r="CD20" i="6"/>
  <c r="ED20" i="6" s="1"/>
  <c r="GE20" i="6" s="1"/>
  <c r="CD30" i="6"/>
  <c r="ED30" i="6" s="1"/>
  <c r="GE30" i="6" s="1"/>
  <c r="CD18" i="6"/>
  <c r="ED18" i="6" s="1"/>
  <c r="GE18" i="6" s="1"/>
  <c r="CD34" i="6"/>
  <c r="ED34" i="6" s="1"/>
  <c r="GE34" i="6" s="1"/>
  <c r="CD28" i="6"/>
  <c r="ED28" i="6" s="1"/>
  <c r="GE28" i="6" s="1"/>
  <c r="CD14" i="6"/>
  <c r="ED14" i="6" s="1"/>
  <c r="GE14" i="6" s="1"/>
  <c r="CD19" i="6"/>
  <c r="ED19" i="6" s="1"/>
  <c r="GE19" i="6" s="1"/>
  <c r="CD16" i="6"/>
  <c r="ED16" i="6" s="1"/>
  <c r="GE16" i="6" s="1"/>
  <c r="CD11" i="6"/>
  <c r="ED11" i="6" s="1"/>
  <c r="GE11" i="6" s="1"/>
  <c r="CD5" i="7"/>
  <c r="ED5" i="7" s="1"/>
  <c r="GE5" i="7" s="1"/>
  <c r="CD34" i="7"/>
  <c r="ED34" i="7" s="1"/>
  <c r="GE34" i="7" s="1"/>
  <c r="CD17" i="7"/>
  <c r="ED17" i="7" s="1"/>
  <c r="GE17" i="7" s="1"/>
  <c r="CD6" i="7"/>
  <c r="ED6" i="7" s="1"/>
  <c r="GE6" i="7" s="1"/>
  <c r="CD31" i="7"/>
  <c r="ED31" i="7" s="1"/>
  <c r="GE31" i="7" s="1"/>
  <c r="CD20" i="7"/>
  <c r="ED20" i="7" s="1"/>
  <c r="GE20" i="7" s="1"/>
  <c r="CE12" i="7"/>
  <c r="EE12" i="7" s="1"/>
  <c r="GF12" i="7" s="1"/>
  <c r="CD24" i="7"/>
  <c r="ED24" i="7" s="1"/>
  <c r="GE24" i="7" s="1"/>
  <c r="CD18" i="7"/>
  <c r="ED18" i="7" s="1"/>
  <c r="GE18" i="7" s="1"/>
  <c r="CD30" i="7"/>
  <c r="ED30" i="7" s="1"/>
  <c r="GE30" i="7" s="1"/>
  <c r="CD25" i="7"/>
  <c r="ED25" i="7" s="1"/>
  <c r="GE25" i="7" s="1"/>
  <c r="CD11" i="7"/>
  <c r="ED11" i="7" s="1"/>
  <c r="GE11" i="7" s="1"/>
  <c r="CE21" i="7"/>
  <c r="EE21" i="7" s="1"/>
  <c r="GF21" i="7" s="1"/>
  <c r="CD9" i="7"/>
  <c r="ED9" i="7" s="1"/>
  <c r="GE9" i="7" s="1"/>
  <c r="CD28" i="7"/>
  <c r="ED28" i="7" s="1"/>
  <c r="GE28" i="7" s="1"/>
  <c r="CE10" i="7"/>
  <c r="EE10" i="7" s="1"/>
  <c r="GF10" i="7" s="1"/>
  <c r="CD22" i="7"/>
  <c r="ED22" i="7" s="1"/>
  <c r="GE22" i="7" s="1"/>
  <c r="CD13" i="7"/>
  <c r="ED13" i="7" s="1"/>
  <c r="GE13" i="7" s="1"/>
  <c r="CD15" i="7"/>
  <c r="ED15" i="7" s="1"/>
  <c r="GE15" i="7" s="1"/>
  <c r="CD23" i="7"/>
  <c r="ED23" i="7" s="1"/>
  <c r="GE23" i="7" s="1"/>
  <c r="CE8" i="7"/>
  <c r="EE8" i="7" s="1"/>
  <c r="GF8" i="7" s="1"/>
  <c r="CD33" i="7"/>
  <c r="ED33" i="7" s="1"/>
  <c r="GE33" i="7" s="1"/>
  <c r="CD29" i="7"/>
  <c r="ED29" i="7" s="1"/>
  <c r="GE29" i="7" s="1"/>
  <c r="CD4" i="7"/>
  <c r="ED4" i="7" s="1"/>
  <c r="GE4" i="7" s="1"/>
  <c r="CE14" i="7"/>
  <c r="EE14" i="7" s="1"/>
  <c r="GF14" i="7" s="1"/>
  <c r="CD27" i="7"/>
  <c r="ED27" i="7" s="1"/>
  <c r="GE27" i="7" s="1"/>
  <c r="CD19" i="7"/>
  <c r="ED19" i="7" s="1"/>
  <c r="GE19" i="7" s="1"/>
  <c r="CD32" i="7"/>
  <c r="ED32" i="7" s="1"/>
  <c r="GE32" i="7" s="1"/>
  <c r="CD26" i="7"/>
  <c r="ED26" i="7" s="1"/>
  <c r="GE26" i="7" s="1"/>
  <c r="CD36" i="7"/>
  <c r="ED36" i="7" s="1"/>
  <c r="GE36" i="7" s="1"/>
  <c r="CD7" i="7"/>
  <c r="ED7" i="7" s="1"/>
  <c r="GE7" i="7" s="1"/>
  <c r="CE16" i="7"/>
  <c r="EE16" i="7" s="1"/>
  <c r="GF16" i="7" s="1"/>
  <c r="CD35" i="7"/>
  <c r="ED35" i="7" s="1"/>
  <c r="GE35" i="7" s="1"/>
  <c r="GD34" i="5"/>
  <c r="CD34" i="5" s="1"/>
  <c r="ED34" i="5" s="1"/>
  <c r="CC7" i="5"/>
  <c r="EC7" i="5" s="1"/>
  <c r="GD7" i="5" s="1"/>
  <c r="GD25" i="5"/>
  <c r="CD25" i="5" s="1"/>
  <c r="ED25" i="5" s="1"/>
  <c r="GD18" i="5"/>
  <c r="CD18" i="5" s="1"/>
  <c r="ED18" i="5" s="1"/>
  <c r="GB4" i="5"/>
  <c r="CB4" i="5" s="1"/>
  <c r="EB4" i="5" s="1"/>
  <c r="GC20" i="5"/>
  <c r="CC20" i="5" s="1"/>
  <c r="EC20" i="5" s="1"/>
  <c r="GC5" i="5"/>
  <c r="CC5" i="5" s="1"/>
  <c r="EC5" i="5" s="1"/>
  <c r="EE17" i="5"/>
  <c r="GF17" i="5" s="1"/>
  <c r="CF17" i="5" s="1"/>
  <c r="EE26" i="5"/>
  <c r="GF26" i="5" s="1"/>
  <c r="CF26" i="5" s="1"/>
  <c r="EE16" i="5"/>
  <c r="GF16" i="5" s="1"/>
  <c r="CF16" i="5" s="1"/>
  <c r="EE19" i="5"/>
  <c r="GF19" i="5" s="1"/>
  <c r="CF19" i="5" s="1"/>
  <c r="EE33" i="5"/>
  <c r="GF33" i="5" s="1"/>
  <c r="CF33" i="5" s="1"/>
  <c r="EE15" i="5"/>
  <c r="GF15" i="5" s="1"/>
  <c r="CF15" i="5" s="1"/>
  <c r="EE13" i="5"/>
  <c r="GF13" i="5" s="1"/>
  <c r="CF13" i="5" s="1"/>
  <c r="EE9" i="5"/>
  <c r="GF9" i="5" s="1"/>
  <c r="CF9" i="5" s="1"/>
  <c r="EE32" i="5"/>
  <c r="GF32" i="5" s="1"/>
  <c r="CF32" i="5" s="1"/>
  <c r="EE27" i="5"/>
  <c r="GF27" i="5" s="1"/>
  <c r="CF27" i="5" s="1"/>
  <c r="EE31" i="5"/>
  <c r="GF31" i="5" s="1"/>
  <c r="CF31" i="5" s="1"/>
  <c r="ED12" i="5"/>
  <c r="GE12" i="5" s="1"/>
  <c r="CE12" i="5" s="1"/>
  <c r="EF28" i="5"/>
  <c r="GG28" i="5" s="1"/>
  <c r="CG28" i="5" s="1"/>
  <c r="EE23" i="5"/>
  <c r="GF23" i="5" s="1"/>
  <c r="CF23" i="5" s="1"/>
  <c r="EF29" i="5"/>
  <c r="GG29" i="5" s="1"/>
  <c r="CG29" i="5" s="1"/>
  <c r="EE22" i="5"/>
  <c r="GF22" i="5" s="1"/>
  <c r="CF22" i="5" s="1"/>
  <c r="EE21" i="5"/>
  <c r="GF21" i="5" s="1"/>
  <c r="CF21" i="5" s="1"/>
  <c r="EE14" i="5"/>
  <c r="GF14" i="5" s="1"/>
  <c r="CF14" i="5" s="1"/>
  <c r="EE8" i="5"/>
  <c r="GF8" i="5" s="1"/>
  <c r="CF8" i="5" s="1"/>
  <c r="EE30" i="5"/>
  <c r="GF30" i="5" s="1"/>
  <c r="CF30" i="5" s="1"/>
  <c r="EE11" i="5"/>
  <c r="GF11" i="5" s="1"/>
  <c r="CF11" i="5" s="1"/>
  <c r="EE6" i="5"/>
  <c r="GF6" i="5" s="1"/>
  <c r="CF6" i="5" s="1"/>
  <c r="EE35" i="5"/>
  <c r="GF35" i="5" s="1"/>
  <c r="CF35" i="5" s="1"/>
  <c r="EE10" i="5"/>
  <c r="GF10" i="5" s="1"/>
  <c r="CF10" i="5" s="1"/>
  <c r="EE24" i="5"/>
  <c r="GF24" i="5" s="1"/>
  <c r="CF24" i="5" s="1"/>
  <c r="H31" i="3"/>
  <c r="I30" i="3"/>
  <c r="GE36" i="5" l="1"/>
  <c r="CE36" i="5" s="1"/>
  <c r="EE36" i="5" s="1"/>
  <c r="CE19" i="6"/>
  <c r="EE19" i="6" s="1"/>
  <c r="GF19" i="6" s="1"/>
  <c r="CE18" i="6"/>
  <c r="EE18" i="6" s="1"/>
  <c r="GF18" i="6" s="1"/>
  <c r="CE9" i="6"/>
  <c r="EE9" i="6" s="1"/>
  <c r="GF9" i="6" s="1"/>
  <c r="CF32" i="6"/>
  <c r="EF32" i="6" s="1"/>
  <c r="GG32" i="6" s="1"/>
  <c r="CE24" i="6"/>
  <c r="EE24" i="6" s="1"/>
  <c r="GF24" i="6" s="1"/>
  <c r="CE15" i="6"/>
  <c r="EE15" i="6" s="1"/>
  <c r="GF15" i="6" s="1"/>
  <c r="CE12" i="6"/>
  <c r="EE12" i="6" s="1"/>
  <c r="GF12" i="6" s="1"/>
  <c r="CE25" i="6"/>
  <c r="EE25" i="6" s="1"/>
  <c r="GF25" i="6" s="1"/>
  <c r="CE14" i="6"/>
  <c r="EE14" i="6" s="1"/>
  <c r="GF14" i="6" s="1"/>
  <c r="CE30" i="6"/>
  <c r="EE30" i="6" s="1"/>
  <c r="GF30" i="6" s="1"/>
  <c r="CF36" i="6"/>
  <c r="EF36" i="6" s="1"/>
  <c r="GG36" i="6" s="1"/>
  <c r="CF6" i="6"/>
  <c r="EF6" i="6" s="1"/>
  <c r="GG6" i="6" s="1"/>
  <c r="CE26" i="6"/>
  <c r="EE26" i="6" s="1"/>
  <c r="GF26" i="6" s="1"/>
  <c r="CE23" i="6"/>
  <c r="EE23" i="6" s="1"/>
  <c r="GF23" i="6" s="1"/>
  <c r="CF37" i="6"/>
  <c r="EF37" i="6" s="1"/>
  <c r="GG37" i="6" s="1"/>
  <c r="CE10" i="6"/>
  <c r="EE10" i="6" s="1"/>
  <c r="GF10" i="6" s="1"/>
  <c r="CE11" i="6"/>
  <c r="EE11" i="6" s="1"/>
  <c r="GF11" i="6" s="1"/>
  <c r="CE28" i="6"/>
  <c r="EE28" i="6" s="1"/>
  <c r="GF28" i="6" s="1"/>
  <c r="CE20" i="6"/>
  <c r="EE20" i="6" s="1"/>
  <c r="CF8" i="6"/>
  <c r="EF8" i="6" s="1"/>
  <c r="GG8" i="6" s="1"/>
  <c r="CF17" i="6"/>
  <c r="EF17" i="6" s="1"/>
  <c r="GG17" i="6" s="1"/>
  <c r="GE31" i="6"/>
  <c r="CE31" i="6" s="1"/>
  <c r="EE31" i="6" s="1"/>
  <c r="GF31" i="6" s="1"/>
  <c r="CE4" i="6"/>
  <c r="EE4" i="6" s="1"/>
  <c r="GF4" i="6" s="1"/>
  <c r="CE27" i="6"/>
  <c r="EE27" i="6" s="1"/>
  <c r="GF27" i="6" s="1"/>
  <c r="CE29" i="6"/>
  <c r="EE29" i="6" s="1"/>
  <c r="GF29" i="6" s="1"/>
  <c r="CE16" i="6"/>
  <c r="EE16" i="6" s="1"/>
  <c r="GF16" i="6" s="1"/>
  <c r="CE34" i="6"/>
  <c r="EE34" i="6" s="1"/>
  <c r="GF34" i="6" s="1"/>
  <c r="CE5" i="6"/>
  <c r="EE5" i="6" s="1"/>
  <c r="GF5" i="6" s="1"/>
  <c r="CE33" i="6"/>
  <c r="EE33" i="6" s="1"/>
  <c r="GF33" i="6" s="1"/>
  <c r="CE13" i="6"/>
  <c r="EE13" i="6" s="1"/>
  <c r="GF13" i="6" s="1"/>
  <c r="CE21" i="6"/>
  <c r="EE21" i="6" s="1"/>
  <c r="GF21" i="6" s="1"/>
  <c r="CE7" i="6"/>
  <c r="EE7" i="6" s="1"/>
  <c r="GF7" i="6" s="1"/>
  <c r="CE22" i="6"/>
  <c r="EE22" i="6" s="1"/>
  <c r="GF22" i="6" s="1"/>
  <c r="CE35" i="6"/>
  <c r="EE35" i="6" s="1"/>
  <c r="GF35" i="6" s="1"/>
  <c r="CE32" i="7"/>
  <c r="EE32" i="7" s="1"/>
  <c r="GF32" i="7" s="1"/>
  <c r="CF10" i="7"/>
  <c r="EF10" i="7" s="1"/>
  <c r="GG10" i="7" s="1"/>
  <c r="CE24" i="7"/>
  <c r="EE24" i="7" s="1"/>
  <c r="GF24" i="7" s="1"/>
  <c r="CE6" i="7"/>
  <c r="EE6" i="7" s="1"/>
  <c r="GF6" i="7" s="1"/>
  <c r="CE7" i="7"/>
  <c r="EE7" i="7" s="1"/>
  <c r="GF7" i="7" s="1"/>
  <c r="CE19" i="7"/>
  <c r="EE19" i="7" s="1"/>
  <c r="GF19" i="7" s="1"/>
  <c r="CE29" i="7"/>
  <c r="EE29" i="7" s="1"/>
  <c r="GF29" i="7" s="1"/>
  <c r="CE15" i="7"/>
  <c r="EE15" i="7" s="1"/>
  <c r="GF15" i="7" s="1"/>
  <c r="CE28" i="7"/>
  <c r="EE28" i="7" s="1"/>
  <c r="GF28" i="7" s="1"/>
  <c r="CE25" i="7"/>
  <c r="EE25" i="7" s="1"/>
  <c r="GF25" i="7" s="1"/>
  <c r="CF12" i="7"/>
  <c r="EF12" i="7" s="1"/>
  <c r="GG12" i="7" s="1"/>
  <c r="CE17" i="7"/>
  <c r="EE17" i="7" s="1"/>
  <c r="GF17" i="7" s="1"/>
  <c r="CF16" i="7"/>
  <c r="EF16" i="7" s="1"/>
  <c r="GG16" i="7" s="1"/>
  <c r="CE23" i="7"/>
  <c r="EE23" i="7" s="1"/>
  <c r="GF23" i="7" s="1"/>
  <c r="CE36" i="7"/>
  <c r="EE36" i="7" s="1"/>
  <c r="GF36" i="7" s="1"/>
  <c r="CE27" i="7"/>
  <c r="EE27" i="7" s="1"/>
  <c r="GF27" i="7" s="1"/>
  <c r="CE33" i="7"/>
  <c r="EE33" i="7" s="1"/>
  <c r="GF33" i="7" s="1"/>
  <c r="CE13" i="7"/>
  <c r="EE13" i="7" s="1"/>
  <c r="GF13" i="7" s="1"/>
  <c r="CE9" i="7"/>
  <c r="EE9" i="7" s="1"/>
  <c r="GF9" i="7" s="1"/>
  <c r="CE30" i="7"/>
  <c r="EE30" i="7" s="1"/>
  <c r="GF30" i="7" s="1"/>
  <c r="CE20" i="7"/>
  <c r="EE20" i="7" s="1"/>
  <c r="GF20" i="7" s="1"/>
  <c r="CE34" i="7"/>
  <c r="EE34" i="7" s="1"/>
  <c r="GF34" i="7" s="1"/>
  <c r="CE4" i="7"/>
  <c r="EE4" i="7" s="1"/>
  <c r="GF4" i="7" s="1"/>
  <c r="CE11" i="7"/>
  <c r="EE11" i="7" s="1"/>
  <c r="GF11" i="7" s="1"/>
  <c r="CE35" i="7"/>
  <c r="EE35" i="7" s="1"/>
  <c r="GF35" i="7" s="1"/>
  <c r="CE26" i="7"/>
  <c r="EE26" i="7" s="1"/>
  <c r="GF26" i="7" s="1"/>
  <c r="CF14" i="7"/>
  <c r="EF14" i="7" s="1"/>
  <c r="GG14" i="7" s="1"/>
  <c r="CF8" i="7"/>
  <c r="EF8" i="7" s="1"/>
  <c r="GG8" i="7" s="1"/>
  <c r="CE22" i="7"/>
  <c r="EE22" i="7" s="1"/>
  <c r="GF22" i="7" s="1"/>
  <c r="CF21" i="7"/>
  <c r="EF21" i="7" s="1"/>
  <c r="GG21" i="7" s="1"/>
  <c r="CE18" i="7"/>
  <c r="EE18" i="7" s="1"/>
  <c r="GF18" i="7" s="1"/>
  <c r="CE31" i="7"/>
  <c r="EE31" i="7" s="1"/>
  <c r="GF31" i="7" s="1"/>
  <c r="CE5" i="7"/>
  <c r="EE5" i="7" s="1"/>
  <c r="GF5" i="7" s="1"/>
  <c r="GE25" i="5"/>
  <c r="CE25" i="5" s="1"/>
  <c r="EE25" i="5" s="1"/>
  <c r="CD7" i="5"/>
  <c r="ED7" i="5" s="1"/>
  <c r="GE7" i="5" s="1"/>
  <c r="GC4" i="5"/>
  <c r="CC4" i="5" s="1"/>
  <c r="EC4" i="5" s="1"/>
  <c r="GD5" i="5"/>
  <c r="CD5" i="5" s="1"/>
  <c r="ED5" i="5" s="1"/>
  <c r="GE34" i="5"/>
  <c r="CE34" i="5" s="1"/>
  <c r="EE34" i="5" s="1"/>
  <c r="GD20" i="5"/>
  <c r="CD20" i="5" s="1"/>
  <c r="ED20" i="5" s="1"/>
  <c r="GE18" i="5"/>
  <c r="CE18" i="5" s="1"/>
  <c r="EE18" i="5" s="1"/>
  <c r="EF22" i="5"/>
  <c r="GG22" i="5" s="1"/>
  <c r="CG22" i="5" s="1"/>
  <c r="EF11" i="5"/>
  <c r="GG11" i="5" s="1"/>
  <c r="CG11" i="5" s="1"/>
  <c r="EF8" i="5"/>
  <c r="GG8" i="5" s="1"/>
  <c r="CG8" i="5" s="1"/>
  <c r="EE12" i="5"/>
  <c r="GF12" i="5" s="1"/>
  <c r="CF12" i="5" s="1"/>
  <c r="EF9" i="5"/>
  <c r="GG9" i="5" s="1"/>
  <c r="CG9" i="5" s="1"/>
  <c r="EF33" i="5"/>
  <c r="GG33" i="5" s="1"/>
  <c r="CG33" i="5" s="1"/>
  <c r="EF32" i="5"/>
  <c r="GG32" i="5" s="1"/>
  <c r="CG32" i="5" s="1"/>
  <c r="EF24" i="5"/>
  <c r="GG24" i="5" s="1"/>
  <c r="CG24" i="5" s="1"/>
  <c r="EF14" i="5"/>
  <c r="GG14" i="5" s="1"/>
  <c r="CG14" i="5" s="1"/>
  <c r="EG29" i="5"/>
  <c r="GH29" i="5" s="1"/>
  <c r="CH29" i="5" s="1"/>
  <c r="EF31" i="5"/>
  <c r="GG31" i="5" s="1"/>
  <c r="CG31" i="5" s="1"/>
  <c r="EF13" i="5"/>
  <c r="GG13" i="5" s="1"/>
  <c r="CG13" i="5" s="1"/>
  <c r="EF19" i="5"/>
  <c r="GG19" i="5" s="1"/>
  <c r="CG19" i="5" s="1"/>
  <c r="EF26" i="5"/>
  <c r="GG26" i="5" s="1"/>
  <c r="CG26" i="5" s="1"/>
  <c r="EF6" i="5"/>
  <c r="GG6" i="5" s="1"/>
  <c r="CG6" i="5" s="1"/>
  <c r="EG28" i="5"/>
  <c r="GH28" i="5" s="1"/>
  <c r="CH28" i="5" s="1"/>
  <c r="EF16" i="5"/>
  <c r="GG16" i="5" s="1"/>
  <c r="CG16" i="5" s="1"/>
  <c r="EF10" i="5"/>
  <c r="GG10" i="5" s="1"/>
  <c r="CG10" i="5" s="1"/>
  <c r="EF35" i="5"/>
  <c r="GG35" i="5" s="1"/>
  <c r="CG35" i="5" s="1"/>
  <c r="EF30" i="5"/>
  <c r="GG30" i="5" s="1"/>
  <c r="CG30" i="5" s="1"/>
  <c r="EF21" i="5"/>
  <c r="GG21" i="5" s="1"/>
  <c r="CG21" i="5" s="1"/>
  <c r="EF23" i="5"/>
  <c r="GG23" i="5" s="1"/>
  <c r="CG23" i="5" s="1"/>
  <c r="EF27" i="5"/>
  <c r="GG27" i="5" s="1"/>
  <c r="CG27" i="5" s="1"/>
  <c r="EF15" i="5"/>
  <c r="GG15" i="5" s="1"/>
  <c r="CG15" i="5" s="1"/>
  <c r="EF17" i="5"/>
  <c r="GG17" i="5" s="1"/>
  <c r="CG17" i="5" s="1"/>
  <c r="H32" i="3"/>
  <c r="I31" i="3"/>
  <c r="GF36" i="5" l="1"/>
  <c r="CF36" i="5" s="1"/>
  <c r="EF36" i="5" s="1"/>
  <c r="CF21" i="6"/>
  <c r="EF21" i="6" s="1"/>
  <c r="GG21" i="6" s="1"/>
  <c r="CF34" i="6"/>
  <c r="EF34" i="6" s="1"/>
  <c r="GG34" i="6" s="1"/>
  <c r="CF4" i="6"/>
  <c r="EF4" i="6" s="1"/>
  <c r="GG4" i="6" s="1"/>
  <c r="CG8" i="6"/>
  <c r="EG8" i="6" s="1"/>
  <c r="GH8" i="6" s="1"/>
  <c r="CF10" i="6"/>
  <c r="EF10" i="6" s="1"/>
  <c r="GG10" i="6" s="1"/>
  <c r="CG6" i="6"/>
  <c r="EG6" i="6" s="1"/>
  <c r="GH6" i="6" s="1"/>
  <c r="CF25" i="6"/>
  <c r="EF25" i="6" s="1"/>
  <c r="GG25" i="6" s="1"/>
  <c r="CG32" i="6"/>
  <c r="EG32" i="6" s="1"/>
  <c r="GH32" i="6" s="1"/>
  <c r="CF35" i="6"/>
  <c r="EF35" i="6" s="1"/>
  <c r="GG35" i="6" s="1"/>
  <c r="CF13" i="6"/>
  <c r="EF13" i="6" s="1"/>
  <c r="GG13" i="6" s="1"/>
  <c r="CF16" i="6"/>
  <c r="EF16" i="6" s="1"/>
  <c r="GG16" i="6" s="1"/>
  <c r="GF20" i="6"/>
  <c r="CF20" i="6" s="1"/>
  <c r="EF20" i="6" s="1"/>
  <c r="GG20" i="6" s="1"/>
  <c r="CG37" i="6"/>
  <c r="EG37" i="6" s="1"/>
  <c r="GH37" i="6" s="1"/>
  <c r="CG36" i="6"/>
  <c r="EG36" i="6" s="1"/>
  <c r="GH36" i="6" s="1"/>
  <c r="CF12" i="6"/>
  <c r="EF12" i="6" s="1"/>
  <c r="GG12" i="6" s="1"/>
  <c r="CF9" i="6"/>
  <c r="EF9" i="6" s="1"/>
  <c r="GG9" i="6" s="1"/>
  <c r="CF22" i="6"/>
  <c r="EF22" i="6" s="1"/>
  <c r="GG22" i="6" s="1"/>
  <c r="CF33" i="6"/>
  <c r="EF33" i="6" s="1"/>
  <c r="GG33" i="6" s="1"/>
  <c r="CF29" i="6"/>
  <c r="EF29" i="6" s="1"/>
  <c r="GG29" i="6" s="1"/>
  <c r="CF28" i="6"/>
  <c r="EF28" i="6" s="1"/>
  <c r="GG28" i="6" s="1"/>
  <c r="CF23" i="6"/>
  <c r="EF23" i="6" s="1"/>
  <c r="GG23" i="6" s="1"/>
  <c r="CF30" i="6"/>
  <c r="EF30" i="6" s="1"/>
  <c r="GG30" i="6" s="1"/>
  <c r="CF15" i="6"/>
  <c r="EF15" i="6" s="1"/>
  <c r="GG15" i="6" s="1"/>
  <c r="CF18" i="6"/>
  <c r="EF18" i="6" s="1"/>
  <c r="GG18" i="6" s="1"/>
  <c r="CF7" i="6"/>
  <c r="EF7" i="6" s="1"/>
  <c r="GG7" i="6" s="1"/>
  <c r="CF5" i="6"/>
  <c r="EF5" i="6" s="1"/>
  <c r="GG5" i="6" s="1"/>
  <c r="CF27" i="6"/>
  <c r="EF27" i="6" s="1"/>
  <c r="GG27" i="6" s="1"/>
  <c r="CG17" i="6"/>
  <c r="EG17" i="6" s="1"/>
  <c r="GH17" i="6" s="1"/>
  <c r="CF11" i="6"/>
  <c r="EF11" i="6" s="1"/>
  <c r="GG11" i="6" s="1"/>
  <c r="CF26" i="6"/>
  <c r="EF26" i="6" s="1"/>
  <c r="GG26" i="6" s="1"/>
  <c r="CF14" i="6"/>
  <c r="EF14" i="6" s="1"/>
  <c r="GG14" i="6" s="1"/>
  <c r="CF24" i="6"/>
  <c r="EF24" i="6" s="1"/>
  <c r="GG24" i="6" s="1"/>
  <c r="CF19" i="6"/>
  <c r="EF19" i="6" s="1"/>
  <c r="GG19" i="6" s="1"/>
  <c r="CF31" i="6"/>
  <c r="EF31" i="6" s="1"/>
  <c r="GG31" i="6" s="1"/>
  <c r="CG8" i="7"/>
  <c r="EG8" i="7" s="1"/>
  <c r="GH8" i="7" s="1"/>
  <c r="CF27" i="7"/>
  <c r="EF27" i="7" s="1"/>
  <c r="GG27" i="7" s="1"/>
  <c r="CF15" i="7"/>
  <c r="EF15" i="7" s="1"/>
  <c r="GG15" i="7" s="1"/>
  <c r="CF6" i="7"/>
  <c r="EF6" i="7" s="1"/>
  <c r="GG6" i="7" s="1"/>
  <c r="CF18" i="7"/>
  <c r="EF18" i="7" s="1"/>
  <c r="GG18" i="7" s="1"/>
  <c r="CG14" i="7"/>
  <c r="EG14" i="7" s="1"/>
  <c r="GH14" i="7" s="1"/>
  <c r="CF4" i="7"/>
  <c r="EF4" i="7" s="1"/>
  <c r="GG4" i="7" s="1"/>
  <c r="CF9" i="7"/>
  <c r="EF9" i="7" s="1"/>
  <c r="GG9" i="7" s="1"/>
  <c r="CF36" i="7"/>
  <c r="EF36" i="7" s="1"/>
  <c r="GG36" i="7" s="1"/>
  <c r="CG12" i="7"/>
  <c r="EG12" i="7" s="1"/>
  <c r="GH12" i="7" s="1"/>
  <c r="CF29" i="7"/>
  <c r="EF29" i="7" s="1"/>
  <c r="GG29" i="7" s="1"/>
  <c r="CF24" i="7"/>
  <c r="EF24" i="7" s="1"/>
  <c r="GG24" i="7" s="1"/>
  <c r="CF31" i="7"/>
  <c r="EF31" i="7" s="1"/>
  <c r="GG31" i="7" s="1"/>
  <c r="CF30" i="7"/>
  <c r="EF30" i="7" s="1"/>
  <c r="GG30" i="7" s="1"/>
  <c r="CG21" i="7"/>
  <c r="EG21" i="7" s="1"/>
  <c r="GH21" i="7" s="1"/>
  <c r="CF26" i="7"/>
  <c r="EF26" i="7" s="1"/>
  <c r="GG26" i="7" s="1"/>
  <c r="CF34" i="7"/>
  <c r="EF34" i="7" s="1"/>
  <c r="GG34" i="7" s="1"/>
  <c r="CF13" i="7"/>
  <c r="EF13" i="7" s="1"/>
  <c r="GG13" i="7" s="1"/>
  <c r="CF23" i="7"/>
  <c r="EF23" i="7" s="1"/>
  <c r="GG23" i="7" s="1"/>
  <c r="CF25" i="7"/>
  <c r="EF25" i="7" s="1"/>
  <c r="GG25" i="7" s="1"/>
  <c r="CF19" i="7"/>
  <c r="EF19" i="7" s="1"/>
  <c r="GG19" i="7" s="1"/>
  <c r="CG10" i="7"/>
  <c r="EG10" i="7" s="1"/>
  <c r="GH10" i="7" s="1"/>
  <c r="CF11" i="7"/>
  <c r="EF11" i="7" s="1"/>
  <c r="GG11" i="7" s="1"/>
  <c r="CF17" i="7"/>
  <c r="EF17" i="7" s="1"/>
  <c r="GG17" i="7" s="1"/>
  <c r="CF5" i="7"/>
  <c r="EF5" i="7" s="1"/>
  <c r="GG5" i="7" s="1"/>
  <c r="CF22" i="7"/>
  <c r="EF22" i="7" s="1"/>
  <c r="GG22" i="7" s="1"/>
  <c r="CF35" i="7"/>
  <c r="EF35" i="7" s="1"/>
  <c r="GG35" i="7" s="1"/>
  <c r="CF20" i="7"/>
  <c r="EF20" i="7" s="1"/>
  <c r="GG20" i="7" s="1"/>
  <c r="CF33" i="7"/>
  <c r="EF33" i="7" s="1"/>
  <c r="GG33" i="7" s="1"/>
  <c r="CG16" i="7"/>
  <c r="EG16" i="7" s="1"/>
  <c r="GH16" i="7" s="1"/>
  <c r="CF28" i="7"/>
  <c r="EF28" i="7" s="1"/>
  <c r="GG28" i="7" s="1"/>
  <c r="CF7" i="7"/>
  <c r="EF7" i="7" s="1"/>
  <c r="GG7" i="7" s="1"/>
  <c r="CF32" i="7"/>
  <c r="EF32" i="7" s="1"/>
  <c r="GG32" i="7" s="1"/>
  <c r="GD4" i="5"/>
  <c r="CD4" i="5" s="1"/>
  <c r="ED4" i="5" s="1"/>
  <c r="GE4" i="5" s="1"/>
  <c r="CE4" i="5" s="1"/>
  <c r="CE7" i="5"/>
  <c r="EE7" i="5" s="1"/>
  <c r="GF7" i="5" s="1"/>
  <c r="GF34" i="5"/>
  <c r="CF34" i="5" s="1"/>
  <c r="EF34" i="5" s="1"/>
  <c r="GF18" i="5"/>
  <c r="CF18" i="5" s="1"/>
  <c r="EF18" i="5" s="1"/>
  <c r="GF25" i="5"/>
  <c r="CF25" i="5" s="1"/>
  <c r="EF25" i="5" s="1"/>
  <c r="GE20" i="5"/>
  <c r="CE20" i="5" s="1"/>
  <c r="EE20" i="5" s="1"/>
  <c r="GE5" i="5"/>
  <c r="CE5" i="5" s="1"/>
  <c r="EE5" i="5" s="1"/>
  <c r="EG15" i="5"/>
  <c r="GH15" i="5" s="1"/>
  <c r="CH15" i="5" s="1"/>
  <c r="EG30" i="5"/>
  <c r="GH30" i="5" s="1"/>
  <c r="CH30" i="5" s="1"/>
  <c r="EH28" i="5"/>
  <c r="GI28" i="5" s="1"/>
  <c r="CI28" i="5" s="1"/>
  <c r="EG13" i="5"/>
  <c r="GH13" i="5" s="1"/>
  <c r="CH13" i="5" s="1"/>
  <c r="EG22" i="5"/>
  <c r="GH22" i="5" s="1"/>
  <c r="CH22" i="5" s="1"/>
  <c r="EG27" i="5"/>
  <c r="GH27" i="5" s="1"/>
  <c r="CH27" i="5" s="1"/>
  <c r="EG35" i="5"/>
  <c r="GH35" i="5" s="1"/>
  <c r="CH35" i="5" s="1"/>
  <c r="EG6" i="5"/>
  <c r="GH6" i="5" s="1"/>
  <c r="CH6" i="5" s="1"/>
  <c r="EG31" i="5"/>
  <c r="GH31" i="5" s="1"/>
  <c r="CH31" i="5" s="1"/>
  <c r="EG24" i="5"/>
  <c r="GH24" i="5" s="1"/>
  <c r="CH24" i="5" s="1"/>
  <c r="EG33" i="5"/>
  <c r="GH33" i="5" s="1"/>
  <c r="CH33" i="5" s="1"/>
  <c r="EG8" i="5"/>
  <c r="GH8" i="5" s="1"/>
  <c r="CH8" i="5" s="1"/>
  <c r="EG17" i="5"/>
  <c r="GH17" i="5" s="1"/>
  <c r="CH17" i="5" s="1"/>
  <c r="EG23" i="5"/>
  <c r="GH23" i="5" s="1"/>
  <c r="CH23" i="5" s="1"/>
  <c r="EG10" i="5"/>
  <c r="GH10" i="5" s="1"/>
  <c r="CH10" i="5" s="1"/>
  <c r="EG26" i="5"/>
  <c r="GH26" i="5" s="1"/>
  <c r="CH26" i="5" s="1"/>
  <c r="EH29" i="5"/>
  <c r="GI29" i="5" s="1"/>
  <c r="CI29" i="5" s="1"/>
  <c r="EG32" i="5"/>
  <c r="GH32" i="5" s="1"/>
  <c r="CH32" i="5" s="1"/>
  <c r="EG9" i="5"/>
  <c r="GH9" i="5" s="1"/>
  <c r="CH9" i="5" s="1"/>
  <c r="EG11" i="5"/>
  <c r="GH11" i="5" s="1"/>
  <c r="CH11" i="5" s="1"/>
  <c r="EG21" i="5"/>
  <c r="GH21" i="5" s="1"/>
  <c r="CH21" i="5" s="1"/>
  <c r="EG16" i="5"/>
  <c r="GH16" i="5" s="1"/>
  <c r="CH16" i="5" s="1"/>
  <c r="EG19" i="5"/>
  <c r="GH19" i="5" s="1"/>
  <c r="CH19" i="5" s="1"/>
  <c r="EG14" i="5"/>
  <c r="GH14" i="5" s="1"/>
  <c r="CH14" i="5" s="1"/>
  <c r="EF12" i="5"/>
  <c r="GG12" i="5" s="1"/>
  <c r="CG12" i="5" s="1"/>
  <c r="H33" i="3"/>
  <c r="I32" i="3"/>
  <c r="GG36" i="5" l="1"/>
  <c r="CG36" i="5" s="1"/>
  <c r="EG36" i="5" s="1"/>
  <c r="CG14" i="6"/>
  <c r="EG14" i="6" s="1"/>
  <c r="GH14" i="6" s="1"/>
  <c r="CG27" i="6"/>
  <c r="EG27" i="6" s="1"/>
  <c r="GH27" i="6" s="1"/>
  <c r="CG15" i="6"/>
  <c r="EG15" i="6" s="1"/>
  <c r="GH15" i="6" s="1"/>
  <c r="CG29" i="6"/>
  <c r="EG29" i="6" s="1"/>
  <c r="GH29" i="6" s="1"/>
  <c r="CG12" i="6"/>
  <c r="EG12" i="6" s="1"/>
  <c r="GH12" i="6" s="1"/>
  <c r="CH32" i="6"/>
  <c r="EH32" i="6" s="1"/>
  <c r="GI32" i="6" s="1"/>
  <c r="CH8" i="6"/>
  <c r="EH8" i="6" s="1"/>
  <c r="GI8" i="6" s="1"/>
  <c r="CG31" i="6"/>
  <c r="EG31" i="6" s="1"/>
  <c r="GH31" i="6" s="1"/>
  <c r="CG26" i="6"/>
  <c r="EG26" i="6" s="1"/>
  <c r="GH26" i="6" s="1"/>
  <c r="CG5" i="6"/>
  <c r="EG5" i="6" s="1"/>
  <c r="GH5" i="6" s="1"/>
  <c r="CG30" i="6"/>
  <c r="EG30" i="6" s="1"/>
  <c r="GH30" i="6" s="1"/>
  <c r="CG33" i="6"/>
  <c r="EG33" i="6" s="1"/>
  <c r="GH33" i="6" s="1"/>
  <c r="CH36" i="6"/>
  <c r="EH36" i="6" s="1"/>
  <c r="GI36" i="6" s="1"/>
  <c r="CG16" i="6"/>
  <c r="EG16" i="6" s="1"/>
  <c r="GH16" i="6" s="1"/>
  <c r="CG25" i="6"/>
  <c r="EG25" i="6" s="1"/>
  <c r="GH25" i="6" s="1"/>
  <c r="CG4" i="6"/>
  <c r="EG4" i="6" s="1"/>
  <c r="GH4" i="6" s="1"/>
  <c r="CG19" i="6"/>
  <c r="EG19" i="6" s="1"/>
  <c r="GH19" i="6" s="1"/>
  <c r="CG11" i="6"/>
  <c r="EG11" i="6" s="1"/>
  <c r="GH11" i="6" s="1"/>
  <c r="CG7" i="6"/>
  <c r="EG7" i="6" s="1"/>
  <c r="GH7" i="6" s="1"/>
  <c r="CG23" i="6"/>
  <c r="EG23" i="6" s="1"/>
  <c r="GH23" i="6" s="1"/>
  <c r="CG22" i="6"/>
  <c r="EG22" i="6" s="1"/>
  <c r="GH22" i="6" s="1"/>
  <c r="CH37" i="6"/>
  <c r="EH37" i="6" s="1"/>
  <c r="GI37" i="6" s="1"/>
  <c r="CG13" i="6"/>
  <c r="EG13" i="6" s="1"/>
  <c r="GH13" i="6" s="1"/>
  <c r="CH6" i="6"/>
  <c r="EH6" i="6" s="1"/>
  <c r="GI6" i="6" s="1"/>
  <c r="CG34" i="6"/>
  <c r="EG34" i="6" s="1"/>
  <c r="GH34" i="6" s="1"/>
  <c r="CG24" i="6"/>
  <c r="EG24" i="6" s="1"/>
  <c r="GH24" i="6" s="1"/>
  <c r="CH17" i="6"/>
  <c r="EH17" i="6" s="1"/>
  <c r="GI17" i="6" s="1"/>
  <c r="CG18" i="6"/>
  <c r="EG18" i="6" s="1"/>
  <c r="GH18" i="6" s="1"/>
  <c r="CG28" i="6"/>
  <c r="EG28" i="6" s="1"/>
  <c r="GH28" i="6" s="1"/>
  <c r="CG9" i="6"/>
  <c r="EG9" i="6" s="1"/>
  <c r="GH9" i="6" s="1"/>
  <c r="CG35" i="6"/>
  <c r="EG35" i="6" s="1"/>
  <c r="GH35" i="6" s="1"/>
  <c r="CG10" i="6"/>
  <c r="EG10" i="6" s="1"/>
  <c r="GH10" i="6" s="1"/>
  <c r="CG21" i="6"/>
  <c r="EG21" i="6" s="1"/>
  <c r="GH21" i="6" s="1"/>
  <c r="CG20" i="6"/>
  <c r="EG20" i="6" s="1"/>
  <c r="GH20" i="6" s="1"/>
  <c r="CG7" i="7"/>
  <c r="EG7" i="7" s="1"/>
  <c r="GH7" i="7" s="1"/>
  <c r="CG17" i="7"/>
  <c r="EG17" i="7" s="1"/>
  <c r="GH17" i="7" s="1"/>
  <c r="CG26" i="7"/>
  <c r="EG26" i="7" s="1"/>
  <c r="GH26" i="7" s="1"/>
  <c r="CG9" i="7"/>
  <c r="EG9" i="7" s="1"/>
  <c r="GH9" i="7" s="1"/>
  <c r="CG6" i="7"/>
  <c r="EG6" i="7" s="1"/>
  <c r="GH6" i="7" s="1"/>
  <c r="CG28" i="7"/>
  <c r="EG28" i="7" s="1"/>
  <c r="GH28" i="7" s="1"/>
  <c r="CG35" i="7"/>
  <c r="EG35" i="7" s="1"/>
  <c r="GH35" i="7" s="1"/>
  <c r="CG11" i="7"/>
  <c r="EG11" i="7" s="1"/>
  <c r="GH11" i="7" s="1"/>
  <c r="CG23" i="7"/>
  <c r="EG23" i="7" s="1"/>
  <c r="GH23" i="7" s="1"/>
  <c r="CH21" i="7"/>
  <c r="EH21" i="7" s="1"/>
  <c r="GI21" i="7" s="1"/>
  <c r="CG29" i="7"/>
  <c r="EG29" i="7" s="1"/>
  <c r="GH29" i="7" s="1"/>
  <c r="CG4" i="7"/>
  <c r="EG4" i="7" s="1"/>
  <c r="GH4" i="7" s="1"/>
  <c r="CG15" i="7"/>
  <c r="EG15" i="7" s="1"/>
  <c r="GH15" i="7" s="1"/>
  <c r="CH16" i="7"/>
  <c r="EH16" i="7" s="1"/>
  <c r="GI16" i="7" s="1"/>
  <c r="CG22" i="7"/>
  <c r="EG22" i="7" s="1"/>
  <c r="GH22" i="7" s="1"/>
  <c r="CH10" i="7"/>
  <c r="EH10" i="7" s="1"/>
  <c r="GI10" i="7" s="1"/>
  <c r="CG13" i="7"/>
  <c r="EG13" i="7" s="1"/>
  <c r="GH13" i="7" s="1"/>
  <c r="CG30" i="7"/>
  <c r="EG30" i="7" s="1"/>
  <c r="GH30" i="7" s="1"/>
  <c r="CH12" i="7"/>
  <c r="EH12" i="7" s="1"/>
  <c r="GI12" i="7" s="1"/>
  <c r="CH14" i="7"/>
  <c r="EH14" i="7" s="1"/>
  <c r="GI14" i="7" s="1"/>
  <c r="CG27" i="7"/>
  <c r="EG27" i="7" s="1"/>
  <c r="GH27" i="7" s="1"/>
  <c r="CG20" i="7"/>
  <c r="EG20" i="7" s="1"/>
  <c r="GH20" i="7" s="1"/>
  <c r="CG25" i="7"/>
  <c r="EG25" i="7" s="1"/>
  <c r="GH25" i="7" s="1"/>
  <c r="CG24" i="7"/>
  <c r="EG24" i="7" s="1"/>
  <c r="GH24" i="7" s="1"/>
  <c r="CG32" i="7"/>
  <c r="EG32" i="7" s="1"/>
  <c r="GH32" i="7" s="1"/>
  <c r="CG33" i="7"/>
  <c r="EG33" i="7" s="1"/>
  <c r="GH33" i="7" s="1"/>
  <c r="CG5" i="7"/>
  <c r="EG5" i="7" s="1"/>
  <c r="GH5" i="7" s="1"/>
  <c r="CG19" i="7"/>
  <c r="EG19" i="7" s="1"/>
  <c r="GH19" i="7" s="1"/>
  <c r="CG34" i="7"/>
  <c r="EG34" i="7" s="1"/>
  <c r="GH34" i="7" s="1"/>
  <c r="CG31" i="7"/>
  <c r="EG31" i="7" s="1"/>
  <c r="GH31" i="7" s="1"/>
  <c r="CG36" i="7"/>
  <c r="EG36" i="7" s="1"/>
  <c r="GH36" i="7" s="1"/>
  <c r="CG18" i="7"/>
  <c r="EG18" i="7" s="1"/>
  <c r="GH18" i="7" s="1"/>
  <c r="CH8" i="7"/>
  <c r="EH8" i="7" s="1"/>
  <c r="GI8" i="7" s="1"/>
  <c r="GG34" i="5"/>
  <c r="CG34" i="5" s="1"/>
  <c r="EG34" i="5" s="1"/>
  <c r="GG25" i="5"/>
  <c r="CG25" i="5" s="1"/>
  <c r="EG25" i="5" s="1"/>
  <c r="CF7" i="5"/>
  <c r="EF7" i="5" s="1"/>
  <c r="GG7" i="5" s="1"/>
  <c r="GF5" i="5"/>
  <c r="CF5" i="5" s="1"/>
  <c r="EF5" i="5" s="1"/>
  <c r="GF20" i="5"/>
  <c r="CF20" i="5" s="1"/>
  <c r="EF20" i="5" s="1"/>
  <c r="GG18" i="5"/>
  <c r="CG18" i="5" s="1"/>
  <c r="EG18" i="5" s="1"/>
  <c r="EH11" i="5"/>
  <c r="GI11" i="5" s="1"/>
  <c r="CI11" i="5" s="1"/>
  <c r="EH31" i="5"/>
  <c r="GI31" i="5" s="1"/>
  <c r="CI31" i="5" s="1"/>
  <c r="EG12" i="5"/>
  <c r="GH12" i="5" s="1"/>
  <c r="CH12" i="5" s="1"/>
  <c r="EH9" i="5"/>
  <c r="GI9" i="5" s="1"/>
  <c r="CI9" i="5" s="1"/>
  <c r="EH10" i="5"/>
  <c r="GI10" i="5" s="1"/>
  <c r="CI10" i="5" s="1"/>
  <c r="EH8" i="5"/>
  <c r="GI8" i="5" s="1"/>
  <c r="CI8" i="5" s="1"/>
  <c r="EH6" i="5"/>
  <c r="GI6" i="5" s="1"/>
  <c r="CI6" i="5" s="1"/>
  <c r="EI28" i="5"/>
  <c r="GJ28" i="5" s="1"/>
  <c r="CJ28" i="5" s="1"/>
  <c r="EH19" i="5"/>
  <c r="GI19" i="5" s="1"/>
  <c r="CI19" i="5" s="1"/>
  <c r="EH13" i="5"/>
  <c r="GI13" i="5" s="1"/>
  <c r="CI13" i="5" s="1"/>
  <c r="EH32" i="5"/>
  <c r="GI32" i="5" s="1"/>
  <c r="CI32" i="5" s="1"/>
  <c r="EH23" i="5"/>
  <c r="GI23" i="5" s="1"/>
  <c r="CI23" i="5" s="1"/>
  <c r="EH33" i="5"/>
  <c r="GI33" i="5" s="1"/>
  <c r="CI33" i="5" s="1"/>
  <c r="EH35" i="5"/>
  <c r="GI35" i="5" s="1"/>
  <c r="CI35" i="5" s="1"/>
  <c r="EH30" i="5"/>
  <c r="GI30" i="5" s="1"/>
  <c r="CI30" i="5" s="1"/>
  <c r="EH26" i="5"/>
  <c r="GI26" i="5" s="1"/>
  <c r="CI26" i="5" s="1"/>
  <c r="EH22" i="5"/>
  <c r="GI22" i="5" s="1"/>
  <c r="CI22" i="5" s="1"/>
  <c r="EH16" i="5"/>
  <c r="GI16" i="5" s="1"/>
  <c r="CI16" i="5" s="1"/>
  <c r="EH21" i="5"/>
  <c r="GI21" i="5" s="1"/>
  <c r="CI21" i="5" s="1"/>
  <c r="EH14" i="5"/>
  <c r="GI14" i="5" s="1"/>
  <c r="CI14" i="5" s="1"/>
  <c r="EI29" i="5"/>
  <c r="GJ29" i="5" s="1"/>
  <c r="CJ29" i="5" s="1"/>
  <c r="EH17" i="5"/>
  <c r="GI17" i="5" s="1"/>
  <c r="CI17" i="5" s="1"/>
  <c r="EH24" i="5"/>
  <c r="GI24" i="5" s="1"/>
  <c r="CI24" i="5" s="1"/>
  <c r="EH27" i="5"/>
  <c r="GI27" i="5" s="1"/>
  <c r="CI27" i="5" s="1"/>
  <c r="EH15" i="5"/>
  <c r="GI15" i="5" s="1"/>
  <c r="CI15" i="5" s="1"/>
  <c r="EE4" i="5"/>
  <c r="H34" i="3"/>
  <c r="I33" i="3"/>
  <c r="GH36" i="5" l="1"/>
  <c r="CH36" i="5" s="1"/>
  <c r="EH36" i="5" s="1"/>
  <c r="CH10" i="6"/>
  <c r="EH10" i="6" s="1"/>
  <c r="GI10" i="6" s="1"/>
  <c r="CH18" i="6"/>
  <c r="EH18" i="6" s="1"/>
  <c r="GI18" i="6" s="1"/>
  <c r="CI6" i="6"/>
  <c r="EI6" i="6" s="1"/>
  <c r="GJ6" i="6" s="1"/>
  <c r="CH23" i="6"/>
  <c r="EH23" i="6" s="1"/>
  <c r="GI23" i="6" s="1"/>
  <c r="CH4" i="6"/>
  <c r="EH4" i="6" s="1"/>
  <c r="GI4" i="6" s="1"/>
  <c r="CH33" i="6"/>
  <c r="EH33" i="6" s="1"/>
  <c r="GI33" i="6" s="1"/>
  <c r="CH31" i="6"/>
  <c r="EH31" i="6" s="1"/>
  <c r="GI31" i="6" s="1"/>
  <c r="CH29" i="6"/>
  <c r="EH29" i="6" s="1"/>
  <c r="GI29" i="6" s="1"/>
  <c r="CH35" i="6"/>
  <c r="EH35" i="6" s="1"/>
  <c r="GI35" i="6" s="1"/>
  <c r="CI17" i="6"/>
  <c r="EI17" i="6" s="1"/>
  <c r="GJ17" i="6" s="1"/>
  <c r="CH13" i="6"/>
  <c r="EH13" i="6" s="1"/>
  <c r="GI13" i="6" s="1"/>
  <c r="CH7" i="6"/>
  <c r="EH7" i="6" s="1"/>
  <c r="GI7" i="6" s="1"/>
  <c r="CH25" i="6"/>
  <c r="EH25" i="6" s="1"/>
  <c r="GI25" i="6" s="1"/>
  <c r="CH30" i="6"/>
  <c r="EH30" i="6" s="1"/>
  <c r="GI30" i="6" s="1"/>
  <c r="CI8" i="6"/>
  <c r="EI8" i="6" s="1"/>
  <c r="GJ8" i="6" s="1"/>
  <c r="CH15" i="6"/>
  <c r="EH15" i="6" s="1"/>
  <c r="GI15" i="6" s="1"/>
  <c r="CH20" i="6"/>
  <c r="EH20" i="6" s="1"/>
  <c r="GI20" i="6" s="1"/>
  <c r="CH9" i="6"/>
  <c r="EH9" i="6" s="1"/>
  <c r="GI9" i="6" s="1"/>
  <c r="CH24" i="6"/>
  <c r="EH24" i="6" s="1"/>
  <c r="GI24" i="6" s="1"/>
  <c r="CI37" i="6"/>
  <c r="EI37" i="6" s="1"/>
  <c r="GJ37" i="6" s="1"/>
  <c r="CH11" i="6"/>
  <c r="EH11" i="6" s="1"/>
  <c r="GI11" i="6" s="1"/>
  <c r="CH16" i="6"/>
  <c r="EH16" i="6" s="1"/>
  <c r="GI16" i="6" s="1"/>
  <c r="CH5" i="6"/>
  <c r="EH5" i="6" s="1"/>
  <c r="GI5" i="6" s="1"/>
  <c r="CI32" i="6"/>
  <c r="EI32" i="6" s="1"/>
  <c r="GJ32" i="6" s="1"/>
  <c r="CH27" i="6"/>
  <c r="EH27" i="6" s="1"/>
  <c r="GI27" i="6" s="1"/>
  <c r="CH21" i="6"/>
  <c r="EH21" i="6" s="1"/>
  <c r="GI21" i="6" s="1"/>
  <c r="CH28" i="6"/>
  <c r="EH28" i="6" s="1"/>
  <c r="GI28" i="6" s="1"/>
  <c r="CH34" i="6"/>
  <c r="EH34" i="6" s="1"/>
  <c r="GI34" i="6" s="1"/>
  <c r="CH22" i="6"/>
  <c r="EH22" i="6" s="1"/>
  <c r="GI22" i="6" s="1"/>
  <c r="CH19" i="6"/>
  <c r="EH19" i="6" s="1"/>
  <c r="GI19" i="6" s="1"/>
  <c r="CI36" i="6"/>
  <c r="EI36" i="6" s="1"/>
  <c r="GJ36" i="6" s="1"/>
  <c r="CH26" i="6"/>
  <c r="EH26" i="6" s="1"/>
  <c r="GI26" i="6" s="1"/>
  <c r="CH12" i="6"/>
  <c r="EH12" i="6" s="1"/>
  <c r="GI12" i="6" s="1"/>
  <c r="CH14" i="6"/>
  <c r="EH14" i="6" s="1"/>
  <c r="GI14" i="6" s="1"/>
  <c r="CH18" i="7"/>
  <c r="EH18" i="7" s="1"/>
  <c r="GI18" i="7" s="1"/>
  <c r="CI14" i="7"/>
  <c r="EI14" i="7" s="1"/>
  <c r="GJ14" i="7" s="1"/>
  <c r="CI10" i="7"/>
  <c r="EI10" i="7" s="1"/>
  <c r="GJ10" i="7" s="1"/>
  <c r="CH11" i="7"/>
  <c r="EH11" i="7" s="1"/>
  <c r="GI11" i="7" s="1"/>
  <c r="CH9" i="7"/>
  <c r="EH9" i="7" s="1"/>
  <c r="GI9" i="7" s="1"/>
  <c r="CH36" i="7"/>
  <c r="EH36" i="7" s="1"/>
  <c r="GI36" i="7" s="1"/>
  <c r="CH5" i="7"/>
  <c r="EH5" i="7" s="1"/>
  <c r="GI5" i="7" s="1"/>
  <c r="CH25" i="7"/>
  <c r="EH25" i="7" s="1"/>
  <c r="GI25" i="7" s="1"/>
  <c r="CI12" i="7"/>
  <c r="EI12" i="7" s="1"/>
  <c r="GJ12" i="7" s="1"/>
  <c r="CH22" i="7"/>
  <c r="EH22" i="7" s="1"/>
  <c r="GI22" i="7" s="1"/>
  <c r="CH29" i="7"/>
  <c r="EH29" i="7" s="1"/>
  <c r="GI29" i="7" s="1"/>
  <c r="CH35" i="7"/>
  <c r="EH35" i="7" s="1"/>
  <c r="GI35" i="7" s="1"/>
  <c r="CH26" i="7"/>
  <c r="EH26" i="7" s="1"/>
  <c r="GI26" i="7" s="1"/>
  <c r="CH24" i="7"/>
  <c r="EH24" i="7" s="1"/>
  <c r="GI24" i="7" s="1"/>
  <c r="CH31" i="7"/>
  <c r="EH31" i="7" s="1"/>
  <c r="GI31" i="7" s="1"/>
  <c r="CH33" i="7"/>
  <c r="EH33" i="7" s="1"/>
  <c r="GI33" i="7" s="1"/>
  <c r="CH20" i="7"/>
  <c r="EH20" i="7" s="1"/>
  <c r="GI20" i="7" s="1"/>
  <c r="CH30" i="7"/>
  <c r="EH30" i="7" s="1"/>
  <c r="GI30" i="7" s="1"/>
  <c r="CI16" i="7"/>
  <c r="EI16" i="7" s="1"/>
  <c r="GJ16" i="7" s="1"/>
  <c r="CI21" i="7"/>
  <c r="EI21" i="7" s="1"/>
  <c r="GJ21" i="7" s="1"/>
  <c r="CH28" i="7"/>
  <c r="EH28" i="7" s="1"/>
  <c r="GI28" i="7" s="1"/>
  <c r="CH17" i="7"/>
  <c r="EH17" i="7" s="1"/>
  <c r="GI17" i="7" s="1"/>
  <c r="CH19" i="7"/>
  <c r="EH19" i="7" s="1"/>
  <c r="CH4" i="7"/>
  <c r="EH4" i="7" s="1"/>
  <c r="GI4" i="7" s="1"/>
  <c r="CI8" i="7"/>
  <c r="EI8" i="7" s="1"/>
  <c r="GJ8" i="7" s="1"/>
  <c r="CH34" i="7"/>
  <c r="EH34" i="7" s="1"/>
  <c r="GI34" i="7" s="1"/>
  <c r="CH32" i="7"/>
  <c r="EH32" i="7" s="1"/>
  <c r="GI32" i="7" s="1"/>
  <c r="CH27" i="7"/>
  <c r="EH27" i="7" s="1"/>
  <c r="GI27" i="7" s="1"/>
  <c r="CH13" i="7"/>
  <c r="EH13" i="7" s="1"/>
  <c r="GI13" i="7" s="1"/>
  <c r="CH15" i="7"/>
  <c r="EH15" i="7" s="1"/>
  <c r="GI15" i="7" s="1"/>
  <c r="CH23" i="7"/>
  <c r="EH23" i="7" s="1"/>
  <c r="CH6" i="7"/>
  <c r="EH6" i="7" s="1"/>
  <c r="GI6" i="7" s="1"/>
  <c r="CH7" i="7"/>
  <c r="EH7" i="7" s="1"/>
  <c r="GI7" i="7" s="1"/>
  <c r="CG7" i="5"/>
  <c r="EG7" i="5" s="1"/>
  <c r="GH7" i="5" s="1"/>
  <c r="GG20" i="5"/>
  <c r="CG20" i="5" s="1"/>
  <c r="EG20" i="5" s="1"/>
  <c r="GH34" i="5"/>
  <c r="CH34" i="5" s="1"/>
  <c r="EH34" i="5" s="1"/>
  <c r="GG5" i="5"/>
  <c r="CG5" i="5" s="1"/>
  <c r="EG5" i="5" s="1"/>
  <c r="GH18" i="5"/>
  <c r="CH18" i="5" s="1"/>
  <c r="EH18" i="5" s="1"/>
  <c r="GH25" i="5"/>
  <c r="CH25" i="5" s="1"/>
  <c r="EH25" i="5" s="1"/>
  <c r="EI15" i="5"/>
  <c r="GJ15" i="5" s="1"/>
  <c r="CJ15" i="5" s="1"/>
  <c r="EJ29" i="5"/>
  <c r="GK29" i="5" s="1"/>
  <c r="CK29" i="5" s="1"/>
  <c r="EI16" i="5"/>
  <c r="GJ16" i="5" s="1"/>
  <c r="CJ16" i="5" s="1"/>
  <c r="EI30" i="5"/>
  <c r="GJ30" i="5" s="1"/>
  <c r="CJ30" i="5" s="1"/>
  <c r="EI23" i="5"/>
  <c r="GJ23" i="5" s="1"/>
  <c r="CJ23" i="5" s="1"/>
  <c r="EI6" i="5"/>
  <c r="GJ6" i="5" s="1"/>
  <c r="CJ6" i="5" s="1"/>
  <c r="EH12" i="5"/>
  <c r="GI12" i="5" s="1"/>
  <c r="CI12" i="5" s="1"/>
  <c r="EI21" i="5"/>
  <c r="GJ21" i="5" s="1"/>
  <c r="CJ21" i="5" s="1"/>
  <c r="EI13" i="5"/>
  <c r="GJ13" i="5" s="1"/>
  <c r="CJ13" i="5" s="1"/>
  <c r="EI22" i="5"/>
  <c r="GJ22" i="5" s="1"/>
  <c r="CJ22" i="5" s="1"/>
  <c r="EI32" i="5"/>
  <c r="GJ32" i="5" s="1"/>
  <c r="CJ32" i="5" s="1"/>
  <c r="EI19" i="5"/>
  <c r="GJ19" i="5" s="1"/>
  <c r="CJ19" i="5" s="1"/>
  <c r="EI8" i="5"/>
  <c r="GJ8" i="5" s="1"/>
  <c r="CJ8" i="5" s="1"/>
  <c r="EI31" i="5"/>
  <c r="GJ31" i="5" s="1"/>
  <c r="CJ31" i="5" s="1"/>
  <c r="EI17" i="5"/>
  <c r="GJ17" i="5" s="1"/>
  <c r="CJ17" i="5" s="1"/>
  <c r="EI33" i="5"/>
  <c r="GJ33" i="5" s="1"/>
  <c r="CJ33" i="5" s="1"/>
  <c r="EI9" i="5"/>
  <c r="GJ9" i="5" s="1"/>
  <c r="CJ9" i="5" s="1"/>
  <c r="EI27" i="5"/>
  <c r="GJ27" i="5" s="1"/>
  <c r="CJ27" i="5" s="1"/>
  <c r="GF4" i="5"/>
  <c r="EI24" i="5"/>
  <c r="GJ24" i="5" s="1"/>
  <c r="CJ24" i="5" s="1"/>
  <c r="EI14" i="5"/>
  <c r="GJ14" i="5" s="1"/>
  <c r="CJ14" i="5" s="1"/>
  <c r="EI26" i="5"/>
  <c r="GJ26" i="5" s="1"/>
  <c r="CJ26" i="5" s="1"/>
  <c r="EI35" i="5"/>
  <c r="GJ35" i="5" s="1"/>
  <c r="CJ35" i="5" s="1"/>
  <c r="EJ28" i="5"/>
  <c r="GK28" i="5" s="1"/>
  <c r="CK28" i="5" s="1"/>
  <c r="EI10" i="5"/>
  <c r="GJ10" i="5" s="1"/>
  <c r="CJ10" i="5" s="1"/>
  <c r="EI11" i="5"/>
  <c r="GJ11" i="5" s="1"/>
  <c r="CJ11" i="5" s="1"/>
  <c r="H35" i="3"/>
  <c r="I34" i="3"/>
  <c r="GI36" i="5" l="1"/>
  <c r="CI36" i="5" s="1"/>
  <c r="EI36" i="5" s="1"/>
  <c r="CI26" i="6"/>
  <c r="EI26" i="6" s="1"/>
  <c r="GJ26" i="6" s="1"/>
  <c r="CI34" i="6"/>
  <c r="EI34" i="6" s="1"/>
  <c r="GJ34" i="6" s="1"/>
  <c r="CJ32" i="6"/>
  <c r="EJ32" i="6" s="1"/>
  <c r="GK32" i="6" s="1"/>
  <c r="CJ37" i="6"/>
  <c r="EJ37" i="6" s="1"/>
  <c r="GK37" i="6" s="1"/>
  <c r="CI15" i="6"/>
  <c r="EI15" i="6" s="1"/>
  <c r="GJ15" i="6" s="1"/>
  <c r="CI7" i="6"/>
  <c r="EI7" i="6" s="1"/>
  <c r="GJ7" i="6" s="1"/>
  <c r="CI29" i="6"/>
  <c r="EI29" i="6" s="1"/>
  <c r="GJ29" i="6" s="1"/>
  <c r="CI23" i="6"/>
  <c r="EI23" i="6" s="1"/>
  <c r="GJ23" i="6" s="1"/>
  <c r="CJ36" i="6"/>
  <c r="EJ36" i="6" s="1"/>
  <c r="GK36" i="6" s="1"/>
  <c r="CI28" i="6"/>
  <c r="EI28" i="6" s="1"/>
  <c r="GJ28" i="6" s="1"/>
  <c r="CI5" i="6"/>
  <c r="EI5" i="6" s="1"/>
  <c r="GJ5" i="6" s="1"/>
  <c r="CI24" i="6"/>
  <c r="EI24" i="6" s="1"/>
  <c r="GJ24" i="6" s="1"/>
  <c r="CJ8" i="6"/>
  <c r="EJ8" i="6" s="1"/>
  <c r="GK8" i="6" s="1"/>
  <c r="CI13" i="6"/>
  <c r="EI13" i="6" s="1"/>
  <c r="CI31" i="6"/>
  <c r="EI31" i="6" s="1"/>
  <c r="GJ31" i="6" s="1"/>
  <c r="CJ6" i="6"/>
  <c r="EJ6" i="6" s="1"/>
  <c r="GK6" i="6" s="1"/>
  <c r="CI14" i="6"/>
  <c r="EI14" i="6" s="1"/>
  <c r="GJ14" i="6" s="1"/>
  <c r="CI19" i="6"/>
  <c r="EI19" i="6" s="1"/>
  <c r="CI21" i="6"/>
  <c r="EI21" i="6" s="1"/>
  <c r="GJ21" i="6" s="1"/>
  <c r="CI16" i="6"/>
  <c r="EI16" i="6" s="1"/>
  <c r="GJ16" i="6" s="1"/>
  <c r="CI9" i="6"/>
  <c r="EI9" i="6" s="1"/>
  <c r="GJ9" i="6" s="1"/>
  <c r="CI30" i="6"/>
  <c r="EI30" i="6" s="1"/>
  <c r="GJ30" i="6" s="1"/>
  <c r="CJ17" i="6"/>
  <c r="EJ17" i="6" s="1"/>
  <c r="GK17" i="6" s="1"/>
  <c r="CI33" i="6"/>
  <c r="EI33" i="6" s="1"/>
  <c r="GJ33" i="6" s="1"/>
  <c r="CI18" i="6"/>
  <c r="EI18" i="6" s="1"/>
  <c r="GJ18" i="6" s="1"/>
  <c r="CI12" i="6"/>
  <c r="EI12" i="6" s="1"/>
  <c r="GJ12" i="6" s="1"/>
  <c r="CI22" i="6"/>
  <c r="EI22" i="6" s="1"/>
  <c r="GJ22" i="6" s="1"/>
  <c r="CI27" i="6"/>
  <c r="EI27" i="6" s="1"/>
  <c r="GJ27" i="6" s="1"/>
  <c r="CI11" i="6"/>
  <c r="EI11" i="6" s="1"/>
  <c r="GJ11" i="6" s="1"/>
  <c r="CI20" i="6"/>
  <c r="EI20" i="6" s="1"/>
  <c r="GJ20" i="6" s="1"/>
  <c r="CI25" i="6"/>
  <c r="EI25" i="6" s="1"/>
  <c r="GJ25" i="6" s="1"/>
  <c r="CI35" i="6"/>
  <c r="EI35" i="6" s="1"/>
  <c r="GJ35" i="6" s="1"/>
  <c r="CI4" i="6"/>
  <c r="EI4" i="6" s="1"/>
  <c r="GJ4" i="6" s="1"/>
  <c r="CI10" i="6"/>
  <c r="EI10" i="6" s="1"/>
  <c r="GJ10" i="6" s="1"/>
  <c r="CI4" i="7"/>
  <c r="EI4" i="7" s="1"/>
  <c r="GJ4" i="7" s="1"/>
  <c r="CI33" i="7"/>
  <c r="EI33" i="7" s="1"/>
  <c r="GJ33" i="7" s="1"/>
  <c r="CI25" i="7"/>
  <c r="EI25" i="7" s="1"/>
  <c r="GJ25" i="7" s="1"/>
  <c r="CI11" i="7"/>
  <c r="EI11" i="7" s="1"/>
  <c r="GJ11" i="7" s="1"/>
  <c r="GI23" i="7"/>
  <c r="CI23" i="7" s="1"/>
  <c r="EI23" i="7" s="1"/>
  <c r="GJ23" i="7" s="1"/>
  <c r="CI32" i="7"/>
  <c r="EI32" i="7" s="1"/>
  <c r="GJ32" i="7" s="1"/>
  <c r="GI19" i="7"/>
  <c r="CI19" i="7" s="1"/>
  <c r="EI19" i="7" s="1"/>
  <c r="GJ19" i="7" s="1"/>
  <c r="CJ16" i="7"/>
  <c r="EJ16" i="7" s="1"/>
  <c r="GK16" i="7" s="1"/>
  <c r="CI31" i="7"/>
  <c r="EI31" i="7" s="1"/>
  <c r="GJ31" i="7" s="1"/>
  <c r="CI29" i="7"/>
  <c r="EI29" i="7" s="1"/>
  <c r="GJ29" i="7" s="1"/>
  <c r="CI5" i="7"/>
  <c r="EI5" i="7" s="1"/>
  <c r="GJ5" i="7" s="1"/>
  <c r="CJ10" i="7"/>
  <c r="EJ10" i="7" s="1"/>
  <c r="GK10" i="7" s="1"/>
  <c r="CI27" i="7"/>
  <c r="EI27" i="7" s="1"/>
  <c r="GJ27" i="7" s="1"/>
  <c r="CI15" i="7"/>
  <c r="EI15" i="7" s="1"/>
  <c r="GJ15" i="7" s="1"/>
  <c r="CI34" i="7"/>
  <c r="EI34" i="7" s="1"/>
  <c r="GJ34" i="7" s="1"/>
  <c r="CI17" i="7"/>
  <c r="EI17" i="7" s="1"/>
  <c r="GJ17" i="7" s="1"/>
  <c r="CI30" i="7"/>
  <c r="EI30" i="7" s="1"/>
  <c r="GJ30" i="7" s="1"/>
  <c r="CI24" i="7"/>
  <c r="EI24" i="7" s="1"/>
  <c r="GJ24" i="7" s="1"/>
  <c r="CI22" i="7"/>
  <c r="EI22" i="7" s="1"/>
  <c r="GJ22" i="7" s="1"/>
  <c r="CI36" i="7"/>
  <c r="EI36" i="7" s="1"/>
  <c r="GJ36" i="7" s="1"/>
  <c r="CJ14" i="7"/>
  <c r="EJ14" i="7" s="1"/>
  <c r="GK14" i="7" s="1"/>
  <c r="CI6" i="7"/>
  <c r="EI6" i="7" s="1"/>
  <c r="GJ6" i="7" s="1"/>
  <c r="CJ21" i="7"/>
  <c r="EJ21" i="7" s="1"/>
  <c r="GK21" i="7" s="1"/>
  <c r="CI35" i="7"/>
  <c r="EI35" i="7" s="1"/>
  <c r="GJ35" i="7" s="1"/>
  <c r="CI7" i="7"/>
  <c r="EI7" i="7" s="1"/>
  <c r="GJ7" i="7" s="1"/>
  <c r="CI13" i="7"/>
  <c r="EI13" i="7" s="1"/>
  <c r="GJ13" i="7" s="1"/>
  <c r="CJ8" i="7"/>
  <c r="EJ8" i="7" s="1"/>
  <c r="GK8" i="7" s="1"/>
  <c r="CI28" i="7"/>
  <c r="EI28" i="7" s="1"/>
  <c r="GJ28" i="7" s="1"/>
  <c r="CI20" i="7"/>
  <c r="EI20" i="7" s="1"/>
  <c r="GJ20" i="7" s="1"/>
  <c r="CI26" i="7"/>
  <c r="EI26" i="7" s="1"/>
  <c r="GJ26" i="7" s="1"/>
  <c r="CJ12" i="7"/>
  <c r="EJ12" i="7" s="1"/>
  <c r="GK12" i="7" s="1"/>
  <c r="CI9" i="7"/>
  <c r="EI9" i="7" s="1"/>
  <c r="GJ9" i="7" s="1"/>
  <c r="CI18" i="7"/>
  <c r="EI18" i="7" s="1"/>
  <c r="GJ18" i="7" s="1"/>
  <c r="GI34" i="5"/>
  <c r="CI34" i="5" s="1"/>
  <c r="EI34" i="5" s="1"/>
  <c r="GI18" i="5"/>
  <c r="CI18" i="5" s="1"/>
  <c r="EI18" i="5" s="1"/>
  <c r="CH7" i="5"/>
  <c r="EH7" i="5" s="1"/>
  <c r="GI7" i="5" s="1"/>
  <c r="GI25" i="5"/>
  <c r="CI25" i="5" s="1"/>
  <c r="EI25" i="5" s="1"/>
  <c r="GH5" i="5"/>
  <c r="CH5" i="5" s="1"/>
  <c r="EH5" i="5" s="1"/>
  <c r="GH20" i="5"/>
  <c r="CH20" i="5" s="1"/>
  <c r="EH20" i="5" s="1"/>
  <c r="CF4" i="5"/>
  <c r="EF4" i="5" s="1"/>
  <c r="EJ27" i="5"/>
  <c r="GK27" i="5" s="1"/>
  <c r="CK27" i="5" s="1"/>
  <c r="EJ13" i="5"/>
  <c r="GK13" i="5" s="1"/>
  <c r="CK13" i="5" s="1"/>
  <c r="EJ24" i="5"/>
  <c r="GK24" i="5" s="1"/>
  <c r="CK24" i="5" s="1"/>
  <c r="EJ9" i="5"/>
  <c r="GK9" i="5" s="1"/>
  <c r="CK9" i="5" s="1"/>
  <c r="EJ8" i="5"/>
  <c r="GK8" i="5" s="1"/>
  <c r="CK8" i="5" s="1"/>
  <c r="EJ22" i="5"/>
  <c r="GK22" i="5" s="1"/>
  <c r="CK22" i="5" s="1"/>
  <c r="EJ21" i="5"/>
  <c r="GK21" i="5" s="1"/>
  <c r="CK21" i="5" s="1"/>
  <c r="EJ23" i="5"/>
  <c r="GK23" i="5" s="1"/>
  <c r="CK23" i="5" s="1"/>
  <c r="EJ14" i="5"/>
  <c r="GK14" i="5" s="1"/>
  <c r="CK14" i="5" s="1"/>
  <c r="EK29" i="5"/>
  <c r="GL29" i="5" s="1"/>
  <c r="CL29" i="5" s="1"/>
  <c r="EJ35" i="5"/>
  <c r="GK35" i="5" s="1"/>
  <c r="CK35" i="5" s="1"/>
  <c r="EJ33" i="5"/>
  <c r="GK33" i="5" s="1"/>
  <c r="CK33" i="5" s="1"/>
  <c r="EJ19" i="5"/>
  <c r="GK19" i="5" s="1"/>
  <c r="CK19" i="5" s="1"/>
  <c r="EI12" i="5"/>
  <c r="GJ12" i="5" s="1"/>
  <c r="CJ12" i="5" s="1"/>
  <c r="EJ30" i="5"/>
  <c r="GK30" i="5" s="1"/>
  <c r="CK30" i="5" s="1"/>
  <c r="EK28" i="5"/>
  <c r="GL28" i="5" s="1"/>
  <c r="CL28" i="5" s="1"/>
  <c r="EJ31" i="5"/>
  <c r="GK31" i="5" s="1"/>
  <c r="CK31" i="5" s="1"/>
  <c r="EJ11" i="5"/>
  <c r="GK11" i="5" s="1"/>
  <c r="CK11" i="5" s="1"/>
  <c r="EJ10" i="5"/>
  <c r="GK10" i="5" s="1"/>
  <c r="CK10" i="5" s="1"/>
  <c r="EJ26" i="5"/>
  <c r="GK26" i="5" s="1"/>
  <c r="CK26" i="5" s="1"/>
  <c r="EJ17" i="5"/>
  <c r="GK17" i="5" s="1"/>
  <c r="CK17" i="5" s="1"/>
  <c r="EJ32" i="5"/>
  <c r="GK32" i="5" s="1"/>
  <c r="CK32" i="5" s="1"/>
  <c r="EJ6" i="5"/>
  <c r="GK6" i="5" s="1"/>
  <c r="CK6" i="5" s="1"/>
  <c r="EJ16" i="5"/>
  <c r="GK16" i="5" s="1"/>
  <c r="CK16" i="5" s="1"/>
  <c r="EJ15" i="5"/>
  <c r="GK15" i="5" s="1"/>
  <c r="CK15" i="5" s="1"/>
  <c r="H36" i="3"/>
  <c r="I35" i="3"/>
  <c r="GJ36" i="5" l="1"/>
  <c r="CJ36" i="5" s="1"/>
  <c r="EJ36" i="5" s="1"/>
  <c r="CJ35" i="6"/>
  <c r="EJ35" i="6" s="1"/>
  <c r="GK35" i="6" s="1"/>
  <c r="CJ27" i="6"/>
  <c r="EJ27" i="6" s="1"/>
  <c r="GK27" i="6" s="1"/>
  <c r="CJ33" i="6"/>
  <c r="EJ33" i="6" s="1"/>
  <c r="GK33" i="6" s="1"/>
  <c r="CJ16" i="6"/>
  <c r="EJ16" i="6" s="1"/>
  <c r="GK16" i="6" s="1"/>
  <c r="CK6" i="6"/>
  <c r="EK6" i="6" s="1"/>
  <c r="GL6" i="6" s="1"/>
  <c r="CJ24" i="6"/>
  <c r="EJ24" i="6" s="1"/>
  <c r="GK24" i="6" s="1"/>
  <c r="CJ23" i="6"/>
  <c r="EJ23" i="6" s="1"/>
  <c r="GK23" i="6" s="1"/>
  <c r="CK37" i="6"/>
  <c r="EK37" i="6" s="1"/>
  <c r="GL37" i="6" s="1"/>
  <c r="CJ25" i="6"/>
  <c r="EJ25" i="6" s="1"/>
  <c r="GK25" i="6" s="1"/>
  <c r="CJ22" i="6"/>
  <c r="EJ22" i="6" s="1"/>
  <c r="GK22" i="6" s="1"/>
  <c r="CK17" i="6"/>
  <c r="EK17" i="6" s="1"/>
  <c r="GL17" i="6" s="1"/>
  <c r="CJ21" i="6"/>
  <c r="EJ21" i="6" s="1"/>
  <c r="GK21" i="6" s="1"/>
  <c r="CJ31" i="6"/>
  <c r="EJ31" i="6" s="1"/>
  <c r="GK31" i="6" s="1"/>
  <c r="CJ5" i="6"/>
  <c r="EJ5" i="6" s="1"/>
  <c r="GK5" i="6" s="1"/>
  <c r="CJ29" i="6"/>
  <c r="EJ29" i="6" s="1"/>
  <c r="GK29" i="6" s="1"/>
  <c r="CK32" i="6"/>
  <c r="EK32" i="6" s="1"/>
  <c r="GL32" i="6" s="1"/>
  <c r="CJ10" i="6"/>
  <c r="EJ10" i="6" s="1"/>
  <c r="GK10" i="6" s="1"/>
  <c r="CJ20" i="6"/>
  <c r="EJ20" i="6" s="1"/>
  <c r="GK20" i="6" s="1"/>
  <c r="CJ12" i="6"/>
  <c r="EJ12" i="6" s="1"/>
  <c r="GK12" i="6" s="1"/>
  <c r="CJ30" i="6"/>
  <c r="EJ30" i="6" s="1"/>
  <c r="GK30" i="6" s="1"/>
  <c r="GJ19" i="6"/>
  <c r="CJ19" i="6" s="1"/>
  <c r="EJ19" i="6" s="1"/>
  <c r="GJ13" i="6"/>
  <c r="CJ13" i="6" s="1"/>
  <c r="EJ13" i="6" s="1"/>
  <c r="GK13" i="6" s="1"/>
  <c r="CJ28" i="6"/>
  <c r="EJ28" i="6" s="1"/>
  <c r="GK28" i="6" s="1"/>
  <c r="CJ7" i="6"/>
  <c r="EJ7" i="6" s="1"/>
  <c r="GK7" i="6" s="1"/>
  <c r="CJ34" i="6"/>
  <c r="EJ34" i="6" s="1"/>
  <c r="GK34" i="6" s="1"/>
  <c r="CJ4" i="6"/>
  <c r="EJ4" i="6" s="1"/>
  <c r="GK4" i="6" s="1"/>
  <c r="CJ11" i="6"/>
  <c r="EJ11" i="6" s="1"/>
  <c r="GK11" i="6" s="1"/>
  <c r="CJ18" i="6"/>
  <c r="EJ18" i="6" s="1"/>
  <c r="GK18" i="6" s="1"/>
  <c r="CJ9" i="6"/>
  <c r="EJ9" i="6" s="1"/>
  <c r="GK9" i="6" s="1"/>
  <c r="CJ14" i="6"/>
  <c r="EJ14" i="6" s="1"/>
  <c r="GK14" i="6" s="1"/>
  <c r="CK8" i="6"/>
  <c r="EK8" i="6" s="1"/>
  <c r="GL8" i="6" s="1"/>
  <c r="CK36" i="6"/>
  <c r="EK36" i="6" s="1"/>
  <c r="GL36" i="6" s="1"/>
  <c r="CJ15" i="6"/>
  <c r="EJ15" i="6" s="1"/>
  <c r="GK15" i="6" s="1"/>
  <c r="CJ26" i="6"/>
  <c r="EJ26" i="6" s="1"/>
  <c r="GK26" i="6" s="1"/>
  <c r="CK8" i="7"/>
  <c r="EK8" i="7" s="1"/>
  <c r="GL8" i="7" s="1"/>
  <c r="CJ34" i="7"/>
  <c r="EJ34" i="7" s="1"/>
  <c r="GK34" i="7" s="1"/>
  <c r="CJ19" i="7"/>
  <c r="EJ19" i="7" s="1"/>
  <c r="GK19" i="7" s="1"/>
  <c r="CJ11" i="7"/>
  <c r="EJ11" i="7" s="1"/>
  <c r="GK11" i="7" s="1"/>
  <c r="CJ26" i="7"/>
  <c r="EJ26" i="7" s="1"/>
  <c r="GK26" i="7" s="1"/>
  <c r="CJ13" i="7"/>
  <c r="EJ13" i="7" s="1"/>
  <c r="GK13" i="7" s="1"/>
  <c r="CJ6" i="7"/>
  <c r="EJ6" i="7" s="1"/>
  <c r="GK6" i="7" s="1"/>
  <c r="CJ24" i="7"/>
  <c r="EJ24" i="7" s="1"/>
  <c r="GK24" i="7" s="1"/>
  <c r="CJ15" i="7"/>
  <c r="EJ15" i="7" s="1"/>
  <c r="GK15" i="7" s="1"/>
  <c r="CJ29" i="7"/>
  <c r="EJ29" i="7" s="1"/>
  <c r="GK29" i="7" s="1"/>
  <c r="CJ32" i="7"/>
  <c r="EJ32" i="7" s="1"/>
  <c r="GK32" i="7" s="1"/>
  <c r="CJ25" i="7"/>
  <c r="EJ25" i="7" s="1"/>
  <c r="GK25" i="7" s="1"/>
  <c r="CJ22" i="7"/>
  <c r="EJ22" i="7" s="1"/>
  <c r="GK22" i="7" s="1"/>
  <c r="CJ18" i="7"/>
  <c r="EJ18" i="7" s="1"/>
  <c r="GK18" i="7" s="1"/>
  <c r="CJ20" i="7"/>
  <c r="EJ20" i="7" s="1"/>
  <c r="GK20" i="7" s="1"/>
  <c r="CJ7" i="7"/>
  <c r="EJ7" i="7" s="1"/>
  <c r="GK7" i="7" s="1"/>
  <c r="CK14" i="7"/>
  <c r="EK14" i="7" s="1"/>
  <c r="GL14" i="7" s="1"/>
  <c r="CJ30" i="7"/>
  <c r="EJ30" i="7" s="1"/>
  <c r="GK30" i="7" s="1"/>
  <c r="CJ27" i="7"/>
  <c r="EJ27" i="7" s="1"/>
  <c r="GK27" i="7" s="1"/>
  <c r="CJ31" i="7"/>
  <c r="EJ31" i="7" s="1"/>
  <c r="GK31" i="7" s="1"/>
  <c r="CJ33" i="7"/>
  <c r="EJ33" i="7" s="1"/>
  <c r="GK33" i="7" s="1"/>
  <c r="CK12" i="7"/>
  <c r="EK12" i="7" s="1"/>
  <c r="GL12" i="7" s="1"/>
  <c r="CK21" i="7"/>
  <c r="EK21" i="7" s="1"/>
  <c r="GL21" i="7" s="1"/>
  <c r="CJ5" i="7"/>
  <c r="EJ5" i="7" s="1"/>
  <c r="GK5" i="7" s="1"/>
  <c r="CJ9" i="7"/>
  <c r="EJ9" i="7" s="1"/>
  <c r="GK9" i="7" s="1"/>
  <c r="CJ28" i="7"/>
  <c r="EJ28" i="7" s="1"/>
  <c r="GK28" i="7" s="1"/>
  <c r="CJ35" i="7"/>
  <c r="EJ35" i="7" s="1"/>
  <c r="GK35" i="7" s="1"/>
  <c r="CJ36" i="7"/>
  <c r="EJ36" i="7" s="1"/>
  <c r="GK36" i="7" s="1"/>
  <c r="CJ17" i="7"/>
  <c r="EJ17" i="7" s="1"/>
  <c r="GK17" i="7" s="1"/>
  <c r="CK10" i="7"/>
  <c r="EK10" i="7" s="1"/>
  <c r="GL10" i="7" s="1"/>
  <c r="CK16" i="7"/>
  <c r="EK16" i="7" s="1"/>
  <c r="CJ4" i="7"/>
  <c r="EJ4" i="7" s="1"/>
  <c r="GK4" i="7" s="1"/>
  <c r="CJ23" i="7"/>
  <c r="EJ23" i="7" s="1"/>
  <c r="GK23" i="7" s="1"/>
  <c r="GG4" i="5"/>
  <c r="CG4" i="5" s="1"/>
  <c r="EG4" i="5" s="1"/>
  <c r="GI5" i="5"/>
  <c r="CI5" i="5" s="1"/>
  <c r="EI5" i="5" s="1"/>
  <c r="CI7" i="5"/>
  <c r="EI7" i="5" s="1"/>
  <c r="GJ7" i="5" s="1"/>
  <c r="GJ34" i="5"/>
  <c r="CJ34" i="5" s="1"/>
  <c r="EJ34" i="5" s="1"/>
  <c r="GI20" i="5"/>
  <c r="CI20" i="5" s="1"/>
  <c r="EI20" i="5" s="1"/>
  <c r="GJ18" i="5"/>
  <c r="CJ18" i="5" s="1"/>
  <c r="EJ18" i="5" s="1"/>
  <c r="GJ25" i="5"/>
  <c r="CJ25" i="5" s="1"/>
  <c r="EJ25" i="5" s="1"/>
  <c r="EK11" i="5"/>
  <c r="GL11" i="5" s="1"/>
  <c r="CL11" i="5" s="1"/>
  <c r="EK19" i="5"/>
  <c r="GL19" i="5" s="1"/>
  <c r="CL19" i="5" s="1"/>
  <c r="EK24" i="5"/>
  <c r="GL24" i="5" s="1"/>
  <c r="CL24" i="5" s="1"/>
  <c r="EK26" i="5"/>
  <c r="GL26" i="5" s="1"/>
  <c r="CL26" i="5" s="1"/>
  <c r="EK30" i="5"/>
  <c r="GL30" i="5" s="1"/>
  <c r="CL30" i="5" s="1"/>
  <c r="EK33" i="5"/>
  <c r="GL33" i="5" s="1"/>
  <c r="CL33" i="5" s="1"/>
  <c r="EK14" i="5"/>
  <c r="GL14" i="5" s="1"/>
  <c r="CL14" i="5" s="1"/>
  <c r="EK22" i="5"/>
  <c r="GL22" i="5" s="1"/>
  <c r="CL22" i="5" s="1"/>
  <c r="EK16" i="5"/>
  <c r="GL16" i="5" s="1"/>
  <c r="CL16" i="5" s="1"/>
  <c r="EK21" i="5"/>
  <c r="GL21" i="5" s="1"/>
  <c r="CL21" i="5" s="1"/>
  <c r="EK10" i="5"/>
  <c r="GL10" i="5" s="1"/>
  <c r="CL10" i="5" s="1"/>
  <c r="EK31" i="5"/>
  <c r="GL31" i="5" s="1"/>
  <c r="CL31" i="5" s="1"/>
  <c r="EJ12" i="5"/>
  <c r="GK12" i="5" s="1"/>
  <c r="CK12" i="5" s="1"/>
  <c r="EK35" i="5"/>
  <c r="GL35" i="5" s="1"/>
  <c r="CL35" i="5" s="1"/>
  <c r="EK8" i="5"/>
  <c r="GL8" i="5" s="1"/>
  <c r="CL8" i="5" s="1"/>
  <c r="EK13" i="5"/>
  <c r="GL13" i="5" s="1"/>
  <c r="CL13" i="5" s="1"/>
  <c r="EK17" i="5"/>
  <c r="GL17" i="5" s="1"/>
  <c r="CL17" i="5" s="1"/>
  <c r="EK6" i="5"/>
  <c r="GL6" i="5" s="1"/>
  <c r="CL6" i="5" s="1"/>
  <c r="EK15" i="5"/>
  <c r="GL15" i="5" s="1"/>
  <c r="CL15" i="5" s="1"/>
  <c r="EK32" i="5"/>
  <c r="GL32" i="5" s="1"/>
  <c r="CL32" i="5" s="1"/>
  <c r="EL28" i="5"/>
  <c r="GM28" i="5" s="1"/>
  <c r="CM28" i="5" s="1"/>
  <c r="EL29" i="5"/>
  <c r="GM29" i="5" s="1"/>
  <c r="CM29" i="5" s="1"/>
  <c r="EK23" i="5"/>
  <c r="GL23" i="5" s="1"/>
  <c r="CL23" i="5" s="1"/>
  <c r="EK9" i="5"/>
  <c r="GL9" i="5" s="1"/>
  <c r="CL9" i="5" s="1"/>
  <c r="EK27" i="5"/>
  <c r="GL27" i="5" s="1"/>
  <c r="CL27" i="5" s="1"/>
  <c r="H37" i="3"/>
  <c r="I36" i="3"/>
  <c r="GK36" i="5" l="1"/>
  <c r="CK36" i="5" s="1"/>
  <c r="EK36" i="5" s="1"/>
  <c r="CL36" i="6"/>
  <c r="EL36" i="6" s="1"/>
  <c r="GM36" i="6" s="1"/>
  <c r="CK18" i="6"/>
  <c r="EK18" i="6" s="1"/>
  <c r="GL18" i="6" s="1"/>
  <c r="CK7" i="6"/>
  <c r="EK7" i="6" s="1"/>
  <c r="GL7" i="6" s="1"/>
  <c r="CK30" i="6"/>
  <c r="EK30" i="6" s="1"/>
  <c r="GL30" i="6" s="1"/>
  <c r="CL32" i="6"/>
  <c r="EL32" i="6" s="1"/>
  <c r="GM32" i="6" s="1"/>
  <c r="CK21" i="6"/>
  <c r="EK21" i="6" s="1"/>
  <c r="GL21" i="6" s="1"/>
  <c r="CL37" i="6"/>
  <c r="EL37" i="6" s="1"/>
  <c r="GM37" i="6" s="1"/>
  <c r="CK16" i="6"/>
  <c r="EK16" i="6" s="1"/>
  <c r="GL16" i="6" s="1"/>
  <c r="CL8" i="6"/>
  <c r="EL8" i="6" s="1"/>
  <c r="GM8" i="6" s="1"/>
  <c r="CK11" i="6"/>
  <c r="EK11" i="6" s="1"/>
  <c r="GL11" i="6" s="1"/>
  <c r="CK28" i="6"/>
  <c r="EK28" i="6" s="1"/>
  <c r="GL28" i="6" s="1"/>
  <c r="CK12" i="6"/>
  <c r="EK12" i="6" s="1"/>
  <c r="CK29" i="6"/>
  <c r="EK29" i="6" s="1"/>
  <c r="GL29" i="6" s="1"/>
  <c r="CL17" i="6"/>
  <c r="EL17" i="6" s="1"/>
  <c r="GM17" i="6" s="1"/>
  <c r="CK23" i="6"/>
  <c r="EK23" i="6" s="1"/>
  <c r="GL23" i="6" s="1"/>
  <c r="CK33" i="6"/>
  <c r="EK33" i="6" s="1"/>
  <c r="GL33" i="6" s="1"/>
  <c r="CK26" i="6"/>
  <c r="EK26" i="6" s="1"/>
  <c r="GL26" i="6" s="1"/>
  <c r="CK14" i="6"/>
  <c r="EK14" i="6" s="1"/>
  <c r="GL14" i="6" s="1"/>
  <c r="CK4" i="6"/>
  <c r="EK4" i="6" s="1"/>
  <c r="GL4" i="6" s="1"/>
  <c r="CK13" i="6"/>
  <c r="EK13" i="6" s="1"/>
  <c r="GL13" i="6" s="1"/>
  <c r="CK20" i="6"/>
  <c r="EK20" i="6" s="1"/>
  <c r="GL20" i="6" s="1"/>
  <c r="CK5" i="6"/>
  <c r="EK5" i="6" s="1"/>
  <c r="GL5" i="6" s="1"/>
  <c r="CK22" i="6"/>
  <c r="EK22" i="6" s="1"/>
  <c r="GL22" i="6" s="1"/>
  <c r="CK24" i="6"/>
  <c r="EK24" i="6" s="1"/>
  <c r="GL24" i="6" s="1"/>
  <c r="CK27" i="6"/>
  <c r="EK27" i="6" s="1"/>
  <c r="GL27" i="6" s="1"/>
  <c r="CK15" i="6"/>
  <c r="EK15" i="6" s="1"/>
  <c r="GL15" i="6" s="1"/>
  <c r="CK9" i="6"/>
  <c r="EK9" i="6" s="1"/>
  <c r="GL9" i="6" s="1"/>
  <c r="CK34" i="6"/>
  <c r="EK34" i="6" s="1"/>
  <c r="GL34" i="6" s="1"/>
  <c r="GK19" i="6"/>
  <c r="CK19" i="6" s="1"/>
  <c r="EK19" i="6" s="1"/>
  <c r="GL19" i="6" s="1"/>
  <c r="CK10" i="6"/>
  <c r="EK10" i="6" s="1"/>
  <c r="GL10" i="6" s="1"/>
  <c r="CK31" i="6"/>
  <c r="EK31" i="6" s="1"/>
  <c r="GL31" i="6" s="1"/>
  <c r="CK25" i="6"/>
  <c r="EK25" i="6" s="1"/>
  <c r="GL25" i="6" s="1"/>
  <c r="CL6" i="6"/>
  <c r="EL6" i="6" s="1"/>
  <c r="GM6" i="6" s="1"/>
  <c r="CK35" i="6"/>
  <c r="EK35" i="6" s="1"/>
  <c r="GL35" i="6" s="1"/>
  <c r="CK4" i="7"/>
  <c r="EK4" i="7" s="1"/>
  <c r="GL4" i="7" s="1"/>
  <c r="CK31" i="7"/>
  <c r="EK31" i="7" s="1"/>
  <c r="GL31" i="7" s="1"/>
  <c r="CK7" i="7"/>
  <c r="EK7" i="7" s="1"/>
  <c r="GL7" i="7" s="1"/>
  <c r="CK24" i="7"/>
  <c r="EK24" i="7" s="1"/>
  <c r="GL24" i="7" s="1"/>
  <c r="CK11" i="7"/>
  <c r="EK11" i="7" s="1"/>
  <c r="GL11" i="7" s="1"/>
  <c r="GL16" i="7"/>
  <c r="CL16" i="7" s="1"/>
  <c r="EL16" i="7" s="1"/>
  <c r="GM16" i="7" s="1"/>
  <c r="CK35" i="7"/>
  <c r="EK35" i="7" s="1"/>
  <c r="CL21" i="7"/>
  <c r="EL21" i="7" s="1"/>
  <c r="GM21" i="7" s="1"/>
  <c r="CK27" i="7"/>
  <c r="EK27" i="7" s="1"/>
  <c r="GL27" i="7" s="1"/>
  <c r="CK20" i="7"/>
  <c r="EK20" i="7" s="1"/>
  <c r="GL20" i="7" s="1"/>
  <c r="CK32" i="7"/>
  <c r="EK32" i="7" s="1"/>
  <c r="GL32" i="7" s="1"/>
  <c r="CK6" i="7"/>
  <c r="EK6" i="7" s="1"/>
  <c r="GL6" i="7" s="1"/>
  <c r="CK19" i="7"/>
  <c r="EK19" i="7" s="1"/>
  <c r="GL19" i="7" s="1"/>
  <c r="CK36" i="7"/>
  <c r="EK36" i="7" s="1"/>
  <c r="GL36" i="7" s="1"/>
  <c r="CL10" i="7"/>
  <c r="EL10" i="7" s="1"/>
  <c r="GM10" i="7" s="1"/>
  <c r="CK28" i="7"/>
  <c r="EK28" i="7" s="1"/>
  <c r="GL28" i="7" s="1"/>
  <c r="CL12" i="7"/>
  <c r="EL12" i="7" s="1"/>
  <c r="GM12" i="7" s="1"/>
  <c r="CK30" i="7"/>
  <c r="EK30" i="7" s="1"/>
  <c r="GL30" i="7" s="1"/>
  <c r="CK18" i="7"/>
  <c r="EK18" i="7" s="1"/>
  <c r="GL18" i="7" s="1"/>
  <c r="CK29" i="7"/>
  <c r="EK29" i="7" s="1"/>
  <c r="GL29" i="7" s="1"/>
  <c r="CK13" i="7"/>
  <c r="EK13" i="7" s="1"/>
  <c r="GL13" i="7" s="1"/>
  <c r="CK34" i="7"/>
  <c r="EK34" i="7" s="1"/>
  <c r="GL34" i="7" s="1"/>
  <c r="CK5" i="7"/>
  <c r="EK5" i="7" s="1"/>
  <c r="GL5" i="7" s="1"/>
  <c r="CK25" i="7"/>
  <c r="EK25" i="7" s="1"/>
  <c r="GL25" i="7" s="1"/>
  <c r="CK23" i="7"/>
  <c r="EK23" i="7" s="1"/>
  <c r="GL23" i="7" s="1"/>
  <c r="CK17" i="7"/>
  <c r="EK17" i="7" s="1"/>
  <c r="GL17" i="7" s="1"/>
  <c r="CK9" i="7"/>
  <c r="EK9" i="7" s="1"/>
  <c r="GL9" i="7" s="1"/>
  <c r="CK33" i="7"/>
  <c r="EK33" i="7" s="1"/>
  <c r="GL33" i="7" s="1"/>
  <c r="CL14" i="7"/>
  <c r="EL14" i="7" s="1"/>
  <c r="GM14" i="7" s="1"/>
  <c r="CK22" i="7"/>
  <c r="EK22" i="7" s="1"/>
  <c r="GL22" i="7" s="1"/>
  <c r="CK15" i="7"/>
  <c r="EK15" i="7" s="1"/>
  <c r="GL15" i="7" s="1"/>
  <c r="CK26" i="7"/>
  <c r="EK26" i="7" s="1"/>
  <c r="GL26" i="7" s="1"/>
  <c r="CL8" i="7"/>
  <c r="EL8" i="7" s="1"/>
  <c r="GM8" i="7" s="1"/>
  <c r="GH4" i="5"/>
  <c r="CH4" i="5" s="1"/>
  <c r="EH4" i="5" s="1"/>
  <c r="GK34" i="5"/>
  <c r="CK34" i="5" s="1"/>
  <c r="EK34" i="5" s="1"/>
  <c r="CJ7" i="5"/>
  <c r="EJ7" i="5" s="1"/>
  <c r="GK7" i="5" s="1"/>
  <c r="GK18" i="5"/>
  <c r="CK18" i="5" s="1"/>
  <c r="EK18" i="5" s="1"/>
  <c r="GJ5" i="5"/>
  <c r="CJ5" i="5" s="1"/>
  <c r="EJ5" i="5" s="1"/>
  <c r="GK25" i="5"/>
  <c r="CK25" i="5" s="1"/>
  <c r="EK25" i="5" s="1"/>
  <c r="GJ20" i="5"/>
  <c r="CJ20" i="5" s="1"/>
  <c r="EJ20" i="5" s="1"/>
  <c r="EL6" i="5"/>
  <c r="GM6" i="5" s="1"/>
  <c r="CM6" i="5" s="1"/>
  <c r="EL23" i="5"/>
  <c r="GM23" i="5" s="1"/>
  <c r="CM23" i="5" s="1"/>
  <c r="EL10" i="5"/>
  <c r="GM10" i="5" s="1"/>
  <c r="CM10" i="5" s="1"/>
  <c r="EL16" i="5"/>
  <c r="GM16" i="5" s="1"/>
  <c r="CM16" i="5" s="1"/>
  <c r="EL33" i="5"/>
  <c r="GM33" i="5" s="1"/>
  <c r="CM33" i="5" s="1"/>
  <c r="EL24" i="5"/>
  <c r="GM24" i="5" s="1"/>
  <c r="CM24" i="5" s="1"/>
  <c r="EM28" i="5"/>
  <c r="GN28" i="5" s="1"/>
  <c r="CN28" i="5" s="1"/>
  <c r="EL8" i="5"/>
  <c r="GM8" i="5" s="1"/>
  <c r="CM8" i="5" s="1"/>
  <c r="EL14" i="5"/>
  <c r="GM14" i="5" s="1"/>
  <c r="CM14" i="5" s="1"/>
  <c r="EM29" i="5"/>
  <c r="GN29" i="5" s="1"/>
  <c r="CN29" i="5" s="1"/>
  <c r="EL32" i="5"/>
  <c r="GM32" i="5" s="1"/>
  <c r="CM32" i="5" s="1"/>
  <c r="EL17" i="5"/>
  <c r="GM17" i="5" s="1"/>
  <c r="CM17" i="5" s="1"/>
  <c r="EL35" i="5"/>
  <c r="GM35" i="5" s="1"/>
  <c r="CM35" i="5" s="1"/>
  <c r="EL30" i="5"/>
  <c r="GM30" i="5" s="1"/>
  <c r="CM30" i="5" s="1"/>
  <c r="EL19" i="5"/>
  <c r="GM19" i="5" s="1"/>
  <c r="CM19" i="5" s="1"/>
  <c r="EL9" i="5"/>
  <c r="GM9" i="5" s="1"/>
  <c r="CM9" i="5" s="1"/>
  <c r="EL31" i="5"/>
  <c r="GM31" i="5" s="1"/>
  <c r="CM31" i="5" s="1"/>
  <c r="EL26" i="5"/>
  <c r="GM26" i="5" s="1"/>
  <c r="CM26" i="5" s="1"/>
  <c r="EL27" i="5"/>
  <c r="GM27" i="5" s="1"/>
  <c r="CM27" i="5" s="1"/>
  <c r="EL15" i="5"/>
  <c r="GM15" i="5" s="1"/>
  <c r="CM15" i="5" s="1"/>
  <c r="EL13" i="5"/>
  <c r="GM13" i="5" s="1"/>
  <c r="CM13" i="5" s="1"/>
  <c r="EK12" i="5"/>
  <c r="GL12" i="5" s="1"/>
  <c r="CL12" i="5" s="1"/>
  <c r="EL21" i="5"/>
  <c r="GM21" i="5" s="1"/>
  <c r="CM21" i="5" s="1"/>
  <c r="EL22" i="5"/>
  <c r="GM22" i="5" s="1"/>
  <c r="CM22" i="5" s="1"/>
  <c r="EL11" i="5"/>
  <c r="GM11" i="5" s="1"/>
  <c r="CM11" i="5" s="1"/>
  <c r="H38" i="3"/>
  <c r="I37" i="3"/>
  <c r="GL36" i="5" l="1"/>
  <c r="CL36" i="5" s="1"/>
  <c r="EL36" i="5" s="1"/>
  <c r="CL31" i="6"/>
  <c r="EL31" i="6" s="1"/>
  <c r="GM31" i="6" s="1"/>
  <c r="CL34" i="6"/>
  <c r="EL34" i="6" s="1"/>
  <c r="GM34" i="6" s="1"/>
  <c r="CL24" i="6"/>
  <c r="EL24" i="6" s="1"/>
  <c r="GM24" i="6" s="1"/>
  <c r="CL13" i="6"/>
  <c r="EL13" i="6" s="1"/>
  <c r="GM13" i="6" s="1"/>
  <c r="CL33" i="6"/>
  <c r="EL33" i="6" s="1"/>
  <c r="GM33" i="6" s="1"/>
  <c r="GL12" i="6"/>
  <c r="CL12" i="6" s="1"/>
  <c r="EL12" i="6" s="1"/>
  <c r="GM12" i="6" s="1"/>
  <c r="CL16" i="6"/>
  <c r="EL16" i="6" s="1"/>
  <c r="GM16" i="6" s="1"/>
  <c r="CL30" i="6"/>
  <c r="EL30" i="6" s="1"/>
  <c r="GM30" i="6" s="1"/>
  <c r="CL35" i="6"/>
  <c r="EL35" i="6" s="1"/>
  <c r="GM35" i="6" s="1"/>
  <c r="CL10" i="6"/>
  <c r="EL10" i="6" s="1"/>
  <c r="GM10" i="6" s="1"/>
  <c r="CL9" i="6"/>
  <c r="EL9" i="6" s="1"/>
  <c r="GM9" i="6" s="1"/>
  <c r="CL22" i="6"/>
  <c r="EL22" i="6" s="1"/>
  <c r="GM22" i="6" s="1"/>
  <c r="CL4" i="6"/>
  <c r="EL4" i="6" s="1"/>
  <c r="GM4" i="6" s="1"/>
  <c r="CL23" i="6"/>
  <c r="EL23" i="6" s="1"/>
  <c r="GM23" i="6" s="1"/>
  <c r="CL28" i="6"/>
  <c r="EL28" i="6" s="1"/>
  <c r="GM28" i="6" s="1"/>
  <c r="CM37" i="6"/>
  <c r="EM37" i="6" s="1"/>
  <c r="GN37" i="6" s="1"/>
  <c r="CL7" i="6"/>
  <c r="EL7" i="6" s="1"/>
  <c r="GM7" i="6" s="1"/>
  <c r="CM6" i="6"/>
  <c r="EM6" i="6" s="1"/>
  <c r="GN6" i="6" s="1"/>
  <c r="CL19" i="6"/>
  <c r="EL19" i="6" s="1"/>
  <c r="GM19" i="6" s="1"/>
  <c r="CL15" i="6"/>
  <c r="EL15" i="6" s="1"/>
  <c r="GM15" i="6" s="1"/>
  <c r="CL5" i="6"/>
  <c r="EL5" i="6" s="1"/>
  <c r="GM5" i="6" s="1"/>
  <c r="CL14" i="6"/>
  <c r="EL14" i="6" s="1"/>
  <c r="GM14" i="6" s="1"/>
  <c r="CM17" i="6"/>
  <c r="EM17" i="6" s="1"/>
  <c r="GN17" i="6" s="1"/>
  <c r="CL11" i="6"/>
  <c r="EL11" i="6" s="1"/>
  <c r="GM11" i="6" s="1"/>
  <c r="CL21" i="6"/>
  <c r="EL21" i="6" s="1"/>
  <c r="GM21" i="6" s="1"/>
  <c r="CL18" i="6"/>
  <c r="EL18" i="6" s="1"/>
  <c r="GM18" i="6" s="1"/>
  <c r="CL25" i="6"/>
  <c r="EL25" i="6" s="1"/>
  <c r="GM25" i="6" s="1"/>
  <c r="CL27" i="6"/>
  <c r="EL27" i="6" s="1"/>
  <c r="GM27" i="6" s="1"/>
  <c r="CL20" i="6"/>
  <c r="EL20" i="6" s="1"/>
  <c r="GM20" i="6" s="1"/>
  <c r="CL26" i="6"/>
  <c r="EL26" i="6" s="1"/>
  <c r="GM26" i="6" s="1"/>
  <c r="CL29" i="6"/>
  <c r="EL29" i="6" s="1"/>
  <c r="GM29" i="6" s="1"/>
  <c r="CM8" i="6"/>
  <c r="EM8" i="6" s="1"/>
  <c r="GN8" i="6" s="1"/>
  <c r="CM32" i="6"/>
  <c r="EM32" i="6" s="1"/>
  <c r="GN32" i="6" s="1"/>
  <c r="CM36" i="6"/>
  <c r="EM36" i="6" s="1"/>
  <c r="GN36" i="6" s="1"/>
  <c r="CL15" i="7"/>
  <c r="EL15" i="7" s="1"/>
  <c r="GM15" i="7" s="1"/>
  <c r="CL18" i="7"/>
  <c r="EL18" i="7" s="1"/>
  <c r="GM18" i="7" s="1"/>
  <c r="CL32" i="7"/>
  <c r="EL32" i="7" s="1"/>
  <c r="GM32" i="7" s="1"/>
  <c r="GL35" i="7"/>
  <c r="CL35" i="7" s="1"/>
  <c r="EL35" i="7" s="1"/>
  <c r="GM35" i="7" s="1"/>
  <c r="CL24" i="7"/>
  <c r="EL24" i="7" s="1"/>
  <c r="GM24" i="7" s="1"/>
  <c r="CL22" i="7"/>
  <c r="EL22" i="7" s="1"/>
  <c r="GM22" i="7" s="1"/>
  <c r="CL17" i="7"/>
  <c r="EL17" i="7" s="1"/>
  <c r="GM17" i="7" s="1"/>
  <c r="CL34" i="7"/>
  <c r="EL34" i="7" s="1"/>
  <c r="GM34" i="7" s="1"/>
  <c r="CL30" i="7"/>
  <c r="EL30" i="7" s="1"/>
  <c r="GM30" i="7" s="1"/>
  <c r="CL36" i="7"/>
  <c r="EL36" i="7" s="1"/>
  <c r="GM36" i="7" s="1"/>
  <c r="CL20" i="7"/>
  <c r="EL20" i="7" s="1"/>
  <c r="GM20" i="7" s="1"/>
  <c r="CM16" i="7"/>
  <c r="EM16" i="7" s="1"/>
  <c r="CL7" i="7"/>
  <c r="EL7" i="7" s="1"/>
  <c r="GM7" i="7" s="1"/>
  <c r="CL9" i="7"/>
  <c r="EL9" i="7" s="1"/>
  <c r="GM9" i="7" s="1"/>
  <c r="CM8" i="7"/>
  <c r="EM8" i="7" s="1"/>
  <c r="GN8" i="7" s="1"/>
  <c r="CM14" i="7"/>
  <c r="EM14" i="7" s="1"/>
  <c r="GN14" i="7" s="1"/>
  <c r="CL23" i="7"/>
  <c r="EL23" i="7" s="1"/>
  <c r="GM23" i="7" s="1"/>
  <c r="CL13" i="7"/>
  <c r="EL13" i="7" s="1"/>
  <c r="GM13" i="7" s="1"/>
  <c r="CM12" i="7"/>
  <c r="EM12" i="7" s="1"/>
  <c r="GN12" i="7" s="1"/>
  <c r="CL19" i="7"/>
  <c r="EL19" i="7" s="1"/>
  <c r="GM19" i="7" s="1"/>
  <c r="CL27" i="7"/>
  <c r="EL27" i="7" s="1"/>
  <c r="GM27" i="7" s="1"/>
  <c r="CL31" i="7"/>
  <c r="EL31" i="7" s="1"/>
  <c r="GM31" i="7" s="1"/>
  <c r="CL5" i="7"/>
  <c r="EL5" i="7" s="1"/>
  <c r="GM5" i="7" s="1"/>
  <c r="CM10" i="7"/>
  <c r="EM10" i="7" s="1"/>
  <c r="GN10" i="7" s="1"/>
  <c r="CL26" i="7"/>
  <c r="EL26" i="7" s="1"/>
  <c r="GM26" i="7" s="1"/>
  <c r="CL33" i="7"/>
  <c r="EL33" i="7" s="1"/>
  <c r="GM33" i="7" s="1"/>
  <c r="CL25" i="7"/>
  <c r="EL25" i="7" s="1"/>
  <c r="GM25" i="7" s="1"/>
  <c r="CL29" i="7"/>
  <c r="EL29" i="7" s="1"/>
  <c r="GM29" i="7" s="1"/>
  <c r="CL28" i="7"/>
  <c r="EL28" i="7" s="1"/>
  <c r="GM28" i="7" s="1"/>
  <c r="CL6" i="7"/>
  <c r="EL6" i="7" s="1"/>
  <c r="GM6" i="7" s="1"/>
  <c r="CM21" i="7"/>
  <c r="EM21" i="7" s="1"/>
  <c r="GN21" i="7" s="1"/>
  <c r="CL11" i="7"/>
  <c r="EL11" i="7" s="1"/>
  <c r="GM11" i="7" s="1"/>
  <c r="CL4" i="7"/>
  <c r="EL4" i="7" s="1"/>
  <c r="GM4" i="7" s="1"/>
  <c r="GI4" i="5"/>
  <c r="CI4" i="5" s="1"/>
  <c r="EI4" i="5" s="1"/>
  <c r="GL18" i="5"/>
  <c r="CL18" i="5" s="1"/>
  <c r="EL18" i="5" s="1"/>
  <c r="CK7" i="5"/>
  <c r="EK7" i="5" s="1"/>
  <c r="GL7" i="5" s="1"/>
  <c r="GL25" i="5"/>
  <c r="CL25" i="5" s="1"/>
  <c r="EL25" i="5" s="1"/>
  <c r="GL34" i="5"/>
  <c r="CL34" i="5" s="1"/>
  <c r="EL34" i="5" s="1"/>
  <c r="GK20" i="5"/>
  <c r="CK20" i="5" s="1"/>
  <c r="EK20" i="5" s="1"/>
  <c r="GK5" i="5"/>
  <c r="CK5" i="5" s="1"/>
  <c r="EK5" i="5" s="1"/>
  <c r="EM26" i="5"/>
  <c r="GN26" i="5" s="1"/>
  <c r="CN26" i="5" s="1"/>
  <c r="EM17" i="5"/>
  <c r="GN17" i="5" s="1"/>
  <c r="CN17" i="5" s="1"/>
  <c r="EM22" i="5"/>
  <c r="GN22" i="5" s="1"/>
  <c r="CN22" i="5" s="1"/>
  <c r="EM15" i="5"/>
  <c r="GN15" i="5" s="1"/>
  <c r="CN15" i="5" s="1"/>
  <c r="EM31" i="5"/>
  <c r="GN31" i="5" s="1"/>
  <c r="CN31" i="5" s="1"/>
  <c r="EM32" i="5"/>
  <c r="GN32" i="5" s="1"/>
  <c r="CN32" i="5" s="1"/>
  <c r="EN28" i="5"/>
  <c r="GO28" i="5" s="1"/>
  <c r="CO28" i="5" s="1"/>
  <c r="EM10" i="5"/>
  <c r="GN10" i="5" s="1"/>
  <c r="CN10" i="5" s="1"/>
  <c r="EM23" i="5"/>
  <c r="GN23" i="5" s="1"/>
  <c r="CN23" i="5" s="1"/>
  <c r="EM30" i="5"/>
  <c r="GN30" i="5" s="1"/>
  <c r="CN30" i="5" s="1"/>
  <c r="EM16" i="5"/>
  <c r="GN16" i="5" s="1"/>
  <c r="CN16" i="5" s="1"/>
  <c r="EM21" i="5"/>
  <c r="GN21" i="5" s="1"/>
  <c r="CN21" i="5" s="1"/>
  <c r="EM9" i="5"/>
  <c r="GN9" i="5" s="1"/>
  <c r="CN9" i="5" s="1"/>
  <c r="EN29" i="5"/>
  <c r="GO29" i="5" s="1"/>
  <c r="CO29" i="5" s="1"/>
  <c r="EM24" i="5"/>
  <c r="GN24" i="5" s="1"/>
  <c r="CN24" i="5" s="1"/>
  <c r="EM13" i="5"/>
  <c r="GN13" i="5" s="1"/>
  <c r="CN13" i="5" s="1"/>
  <c r="EM8" i="5"/>
  <c r="GN8" i="5" s="1"/>
  <c r="CN8" i="5" s="1"/>
  <c r="EM11" i="5"/>
  <c r="GN11" i="5" s="1"/>
  <c r="CN11" i="5" s="1"/>
  <c r="EL12" i="5"/>
  <c r="GM12" i="5" s="1"/>
  <c r="CM12" i="5" s="1"/>
  <c r="EM27" i="5"/>
  <c r="GN27" i="5" s="1"/>
  <c r="CN27" i="5" s="1"/>
  <c r="EM19" i="5"/>
  <c r="GN19" i="5" s="1"/>
  <c r="CN19" i="5" s="1"/>
  <c r="EM35" i="5"/>
  <c r="GN35" i="5" s="1"/>
  <c r="CN35" i="5" s="1"/>
  <c r="EM14" i="5"/>
  <c r="GN14" i="5" s="1"/>
  <c r="CN14" i="5" s="1"/>
  <c r="EM33" i="5"/>
  <c r="GN33" i="5" s="1"/>
  <c r="CN33" i="5" s="1"/>
  <c r="EM6" i="5"/>
  <c r="GN6" i="5" s="1"/>
  <c r="CN6" i="5" s="1"/>
  <c r="H39" i="3"/>
  <c r="I38" i="3"/>
  <c r="GM36" i="5" l="1"/>
  <c r="CM36" i="5" s="1"/>
  <c r="EM36" i="5" s="1"/>
  <c r="CN8" i="6"/>
  <c r="EN8" i="6" s="1"/>
  <c r="GO8" i="6" s="1"/>
  <c r="CM27" i="6"/>
  <c r="EM27" i="6" s="1"/>
  <c r="GN27" i="6" s="1"/>
  <c r="CM11" i="6"/>
  <c r="EM11" i="6" s="1"/>
  <c r="GN11" i="6" s="1"/>
  <c r="CM15" i="6"/>
  <c r="EM15" i="6" s="1"/>
  <c r="GN15" i="6" s="1"/>
  <c r="CN37" i="6"/>
  <c r="EN37" i="6" s="1"/>
  <c r="GO37" i="6" s="1"/>
  <c r="CM22" i="6"/>
  <c r="EM22" i="6" s="1"/>
  <c r="GN22" i="6" s="1"/>
  <c r="CM30" i="6"/>
  <c r="EM30" i="6" s="1"/>
  <c r="GN30" i="6" s="1"/>
  <c r="CM13" i="6"/>
  <c r="EM13" i="6" s="1"/>
  <c r="GN13" i="6" s="1"/>
  <c r="CM29" i="6"/>
  <c r="EM29" i="6" s="1"/>
  <c r="GN29" i="6" s="1"/>
  <c r="CM25" i="6"/>
  <c r="EM25" i="6" s="1"/>
  <c r="GN25" i="6" s="1"/>
  <c r="CN17" i="6"/>
  <c r="EN17" i="6" s="1"/>
  <c r="GO17" i="6" s="1"/>
  <c r="CM19" i="6"/>
  <c r="EM19" i="6" s="1"/>
  <c r="GN19" i="6" s="1"/>
  <c r="CM28" i="6"/>
  <c r="EM28" i="6" s="1"/>
  <c r="GN28" i="6" s="1"/>
  <c r="CM9" i="6"/>
  <c r="EM9" i="6" s="1"/>
  <c r="GN9" i="6" s="1"/>
  <c r="CM16" i="6"/>
  <c r="EM16" i="6" s="1"/>
  <c r="GN16" i="6" s="1"/>
  <c r="CM24" i="6"/>
  <c r="EM24" i="6" s="1"/>
  <c r="GN24" i="6" s="1"/>
  <c r="CN36" i="6"/>
  <c r="EN36" i="6" s="1"/>
  <c r="GO36" i="6" s="1"/>
  <c r="CM26" i="6"/>
  <c r="EM26" i="6" s="1"/>
  <c r="GN26" i="6" s="1"/>
  <c r="CM18" i="6"/>
  <c r="EM18" i="6" s="1"/>
  <c r="GN18" i="6" s="1"/>
  <c r="CM14" i="6"/>
  <c r="EM14" i="6" s="1"/>
  <c r="GN14" i="6" s="1"/>
  <c r="CN6" i="6"/>
  <c r="EN6" i="6" s="1"/>
  <c r="GO6" i="6" s="1"/>
  <c r="CM23" i="6"/>
  <c r="EM23" i="6" s="1"/>
  <c r="GN23" i="6" s="1"/>
  <c r="CM10" i="6"/>
  <c r="EM10" i="6" s="1"/>
  <c r="GN10" i="6" s="1"/>
  <c r="CM12" i="6"/>
  <c r="EM12" i="6" s="1"/>
  <c r="GN12" i="6" s="1"/>
  <c r="CM34" i="6"/>
  <c r="EM34" i="6" s="1"/>
  <c r="GN34" i="6" s="1"/>
  <c r="CN32" i="6"/>
  <c r="EN32" i="6" s="1"/>
  <c r="GO32" i="6" s="1"/>
  <c r="CM20" i="6"/>
  <c r="EM20" i="6" s="1"/>
  <c r="GN20" i="6" s="1"/>
  <c r="CM21" i="6"/>
  <c r="EM21" i="6" s="1"/>
  <c r="GN21" i="6" s="1"/>
  <c r="CM5" i="6"/>
  <c r="EM5" i="6" s="1"/>
  <c r="GN5" i="6" s="1"/>
  <c r="CM7" i="6"/>
  <c r="EM7" i="6" s="1"/>
  <c r="GN7" i="6" s="1"/>
  <c r="CM4" i="6"/>
  <c r="EM4" i="6" s="1"/>
  <c r="GN4" i="6" s="1"/>
  <c r="CM35" i="6"/>
  <c r="EM35" i="6" s="1"/>
  <c r="GN35" i="6" s="1"/>
  <c r="CM33" i="6"/>
  <c r="EM33" i="6" s="1"/>
  <c r="GN33" i="6" s="1"/>
  <c r="CM31" i="6"/>
  <c r="EM31" i="6" s="1"/>
  <c r="GN31" i="6" s="1"/>
  <c r="CM29" i="7"/>
  <c r="EM29" i="7" s="1"/>
  <c r="GN29" i="7" s="1"/>
  <c r="CN14" i="7"/>
  <c r="EN14" i="7" s="1"/>
  <c r="GO14" i="7" s="1"/>
  <c r="CM34" i="7"/>
  <c r="EM34" i="7" s="1"/>
  <c r="GN34" i="7" s="1"/>
  <c r="CM35" i="7"/>
  <c r="EM35" i="7" s="1"/>
  <c r="GN35" i="7" s="1"/>
  <c r="CN21" i="7"/>
  <c r="EN21" i="7" s="1"/>
  <c r="GO21" i="7" s="1"/>
  <c r="CM25" i="7"/>
  <c r="EM25" i="7" s="1"/>
  <c r="GN25" i="7" s="1"/>
  <c r="CM5" i="7"/>
  <c r="EM5" i="7" s="1"/>
  <c r="GN5" i="7" s="1"/>
  <c r="CN12" i="7"/>
  <c r="EN12" i="7" s="1"/>
  <c r="GO12" i="7" s="1"/>
  <c r="CN8" i="7"/>
  <c r="EN8" i="7" s="1"/>
  <c r="GO8" i="7" s="1"/>
  <c r="CM20" i="7"/>
  <c r="EM20" i="7" s="1"/>
  <c r="GN20" i="7" s="1"/>
  <c r="CM17" i="7"/>
  <c r="EM17" i="7" s="1"/>
  <c r="GN17" i="7" s="1"/>
  <c r="CM32" i="7"/>
  <c r="EM32" i="7" s="1"/>
  <c r="GN32" i="7" s="1"/>
  <c r="CN10" i="7"/>
  <c r="EN10" i="7" s="1"/>
  <c r="GO10" i="7" s="1"/>
  <c r="CM6" i="7"/>
  <c r="EM6" i="7" s="1"/>
  <c r="GN6" i="7" s="1"/>
  <c r="CM33" i="7"/>
  <c r="EM33" i="7" s="1"/>
  <c r="GN33" i="7" s="1"/>
  <c r="CM31" i="7"/>
  <c r="EM31" i="7" s="1"/>
  <c r="GN31" i="7" s="1"/>
  <c r="CM13" i="7"/>
  <c r="EM13" i="7" s="1"/>
  <c r="GN13" i="7" s="1"/>
  <c r="CM9" i="7"/>
  <c r="EM9" i="7" s="1"/>
  <c r="GN9" i="7" s="1"/>
  <c r="CM36" i="7"/>
  <c r="EM36" i="7" s="1"/>
  <c r="GN36" i="7" s="1"/>
  <c r="CM22" i="7"/>
  <c r="EM22" i="7" s="1"/>
  <c r="GN22" i="7" s="1"/>
  <c r="CM18" i="7"/>
  <c r="EM18" i="7" s="1"/>
  <c r="GN18" i="7" s="1"/>
  <c r="CM11" i="7"/>
  <c r="EM11" i="7" s="1"/>
  <c r="GN11" i="7" s="1"/>
  <c r="CM19" i="7"/>
  <c r="EM19" i="7" s="1"/>
  <c r="GN19" i="7" s="1"/>
  <c r="GN16" i="7"/>
  <c r="CN16" i="7" s="1"/>
  <c r="EN16" i="7" s="1"/>
  <c r="GO16" i="7" s="1"/>
  <c r="CM4" i="7"/>
  <c r="EM4" i="7" s="1"/>
  <c r="GN4" i="7" s="1"/>
  <c r="CM28" i="7"/>
  <c r="EM28" i="7" s="1"/>
  <c r="GN28" i="7" s="1"/>
  <c r="CM26" i="7"/>
  <c r="EM26" i="7" s="1"/>
  <c r="GN26" i="7" s="1"/>
  <c r="CM27" i="7"/>
  <c r="EM27" i="7" s="1"/>
  <c r="GN27" i="7" s="1"/>
  <c r="CM23" i="7"/>
  <c r="EM23" i="7" s="1"/>
  <c r="GN23" i="7" s="1"/>
  <c r="CM7" i="7"/>
  <c r="EM7" i="7" s="1"/>
  <c r="GN7" i="7" s="1"/>
  <c r="CM30" i="7"/>
  <c r="EM30" i="7" s="1"/>
  <c r="GN30" i="7" s="1"/>
  <c r="CM24" i="7"/>
  <c r="EM24" i="7" s="1"/>
  <c r="GN24" i="7" s="1"/>
  <c r="CM15" i="7"/>
  <c r="EM15" i="7" s="1"/>
  <c r="GN15" i="7" s="1"/>
  <c r="GJ4" i="5"/>
  <c r="CJ4" i="5" s="1"/>
  <c r="EJ4" i="5" s="1"/>
  <c r="GM25" i="5"/>
  <c r="CM25" i="5" s="1"/>
  <c r="EM25" i="5" s="1"/>
  <c r="CL7" i="5"/>
  <c r="EL7" i="5" s="1"/>
  <c r="GL20" i="5"/>
  <c r="CL20" i="5" s="1"/>
  <c r="EL20" i="5" s="1"/>
  <c r="GM18" i="5"/>
  <c r="CM18" i="5" s="1"/>
  <c r="EM18" i="5" s="1"/>
  <c r="GL5" i="5"/>
  <c r="CL5" i="5" s="1"/>
  <c r="EL5" i="5" s="1"/>
  <c r="GM34" i="5"/>
  <c r="CM34" i="5" s="1"/>
  <c r="EM34" i="5" s="1"/>
  <c r="EN24" i="5"/>
  <c r="GO24" i="5" s="1"/>
  <c r="CO24" i="5" s="1"/>
  <c r="EN33" i="5"/>
  <c r="GO33" i="5" s="1"/>
  <c r="CO33" i="5" s="1"/>
  <c r="EN27" i="5"/>
  <c r="GO27" i="5" s="1"/>
  <c r="CO27" i="5" s="1"/>
  <c r="EN13" i="5"/>
  <c r="GO13" i="5" s="1"/>
  <c r="CO13" i="5" s="1"/>
  <c r="EO29" i="5"/>
  <c r="GP29" i="5" s="1"/>
  <c r="CP29" i="5" s="1"/>
  <c r="EN21" i="5"/>
  <c r="GO21" i="5" s="1"/>
  <c r="CO21" i="5" s="1"/>
  <c r="EN23" i="5"/>
  <c r="GO23" i="5" s="1"/>
  <c r="CO23" i="5" s="1"/>
  <c r="EN19" i="5"/>
  <c r="GO19" i="5" s="1"/>
  <c r="CO19" i="5" s="1"/>
  <c r="EN32" i="5"/>
  <c r="GO32" i="5" s="1"/>
  <c r="CO32" i="5" s="1"/>
  <c r="EN14" i="5"/>
  <c r="GO14" i="5" s="1"/>
  <c r="CO14" i="5" s="1"/>
  <c r="EM12" i="5"/>
  <c r="GN12" i="5" s="1"/>
  <c r="CN12" i="5" s="1"/>
  <c r="EN16" i="5"/>
  <c r="GO16" i="5" s="1"/>
  <c r="CO16" i="5" s="1"/>
  <c r="EN10" i="5"/>
  <c r="GO10" i="5" s="1"/>
  <c r="CO10" i="5" s="1"/>
  <c r="EN31" i="5"/>
  <c r="GO31" i="5" s="1"/>
  <c r="CO31" i="5" s="1"/>
  <c r="EN17" i="5"/>
  <c r="GO17" i="5" s="1"/>
  <c r="CO17" i="5" s="1"/>
  <c r="EN8" i="5"/>
  <c r="GO8" i="5" s="1"/>
  <c r="CO8" i="5" s="1"/>
  <c r="EN22" i="5"/>
  <c r="GO22" i="5" s="1"/>
  <c r="CO22" i="5" s="1"/>
  <c r="EN6" i="5"/>
  <c r="GO6" i="5" s="1"/>
  <c r="CO6" i="5" s="1"/>
  <c r="EN35" i="5"/>
  <c r="GO35" i="5" s="1"/>
  <c r="CO35" i="5" s="1"/>
  <c r="EN11" i="5"/>
  <c r="GO11" i="5" s="1"/>
  <c r="CO11" i="5" s="1"/>
  <c r="EN9" i="5"/>
  <c r="GO9" i="5" s="1"/>
  <c r="CO9" i="5" s="1"/>
  <c r="EN30" i="5"/>
  <c r="GO30" i="5" s="1"/>
  <c r="CO30" i="5" s="1"/>
  <c r="EO28" i="5"/>
  <c r="GP28" i="5" s="1"/>
  <c r="CP28" i="5" s="1"/>
  <c r="EN15" i="5"/>
  <c r="GO15" i="5" s="1"/>
  <c r="CO15" i="5" s="1"/>
  <c r="EN26" i="5"/>
  <c r="GO26" i="5" s="1"/>
  <c r="CO26" i="5" s="1"/>
  <c r="H40" i="3"/>
  <c r="I39" i="3"/>
  <c r="GN36" i="5" l="1"/>
  <c r="CN36" i="5" s="1"/>
  <c r="EN36" i="5" s="1"/>
  <c r="CN35" i="6"/>
  <c r="EN35" i="6" s="1"/>
  <c r="GO35" i="6" s="1"/>
  <c r="CN21" i="6"/>
  <c r="EN21" i="6" s="1"/>
  <c r="GO21" i="6" s="1"/>
  <c r="CN12" i="6"/>
  <c r="EN12" i="6" s="1"/>
  <c r="GO12" i="6" s="1"/>
  <c r="CN14" i="6"/>
  <c r="EN14" i="6" s="1"/>
  <c r="GO14" i="6" s="1"/>
  <c r="CN24" i="6"/>
  <c r="EN24" i="6" s="1"/>
  <c r="GO24" i="6" s="1"/>
  <c r="CN19" i="6"/>
  <c r="EN19" i="6" s="1"/>
  <c r="GO19" i="6" s="1"/>
  <c r="CN13" i="6"/>
  <c r="EN13" i="6" s="1"/>
  <c r="GO13" i="6" s="1"/>
  <c r="CN15" i="6"/>
  <c r="EN15" i="6" s="1"/>
  <c r="GO15" i="6" s="1"/>
  <c r="CN4" i="6"/>
  <c r="EN4" i="6" s="1"/>
  <c r="GO4" i="6" s="1"/>
  <c r="CN20" i="6"/>
  <c r="EN20" i="6" s="1"/>
  <c r="GO20" i="6" s="1"/>
  <c r="CN10" i="6"/>
  <c r="EN10" i="6" s="1"/>
  <c r="GO10" i="6" s="1"/>
  <c r="CN18" i="6"/>
  <c r="EN18" i="6" s="1"/>
  <c r="GO18" i="6" s="1"/>
  <c r="CN16" i="6"/>
  <c r="EN16" i="6" s="1"/>
  <c r="GO16" i="6" s="1"/>
  <c r="CO17" i="6"/>
  <c r="EO17" i="6" s="1"/>
  <c r="GP17" i="6" s="1"/>
  <c r="CN30" i="6"/>
  <c r="EN30" i="6" s="1"/>
  <c r="GO30" i="6" s="1"/>
  <c r="CN11" i="6"/>
  <c r="EN11" i="6" s="1"/>
  <c r="GO11" i="6" s="1"/>
  <c r="CN31" i="6"/>
  <c r="EN31" i="6" s="1"/>
  <c r="GO31" i="6" s="1"/>
  <c r="CN7" i="6"/>
  <c r="EN7" i="6" s="1"/>
  <c r="GO7" i="6" s="1"/>
  <c r="CO32" i="6"/>
  <c r="EO32" i="6" s="1"/>
  <c r="GP32" i="6" s="1"/>
  <c r="CN23" i="6"/>
  <c r="EN23" i="6" s="1"/>
  <c r="GO23" i="6" s="1"/>
  <c r="CN26" i="6"/>
  <c r="EN26" i="6" s="1"/>
  <c r="GO26" i="6" s="1"/>
  <c r="CN9" i="6"/>
  <c r="EN9" i="6" s="1"/>
  <c r="GO9" i="6" s="1"/>
  <c r="CN25" i="6"/>
  <c r="EN25" i="6" s="1"/>
  <c r="GO25" i="6" s="1"/>
  <c r="CN22" i="6"/>
  <c r="EN22" i="6" s="1"/>
  <c r="GO22" i="6" s="1"/>
  <c r="CN27" i="6"/>
  <c r="EN27" i="6" s="1"/>
  <c r="GO27" i="6" s="1"/>
  <c r="CN33" i="6"/>
  <c r="EN33" i="6" s="1"/>
  <c r="GO33" i="6" s="1"/>
  <c r="CN5" i="6"/>
  <c r="EN5" i="6" s="1"/>
  <c r="GO5" i="6" s="1"/>
  <c r="CN34" i="6"/>
  <c r="EN34" i="6" s="1"/>
  <c r="GO34" i="6" s="1"/>
  <c r="CO6" i="6"/>
  <c r="EO6" i="6" s="1"/>
  <c r="GP6" i="6" s="1"/>
  <c r="CO36" i="6"/>
  <c r="EO36" i="6" s="1"/>
  <c r="GP36" i="6" s="1"/>
  <c r="CN28" i="6"/>
  <c r="EN28" i="6" s="1"/>
  <c r="GO28" i="6" s="1"/>
  <c r="CN29" i="6"/>
  <c r="EN29" i="6" s="1"/>
  <c r="GO29" i="6" s="1"/>
  <c r="CO37" i="6"/>
  <c r="EO37" i="6" s="1"/>
  <c r="GP37" i="6" s="1"/>
  <c r="CO8" i="6"/>
  <c r="EO8" i="6" s="1"/>
  <c r="GP8" i="6" s="1"/>
  <c r="CN24" i="7"/>
  <c r="EN24" i="7" s="1"/>
  <c r="GO24" i="7" s="1"/>
  <c r="CN27" i="7"/>
  <c r="EN27" i="7" s="1"/>
  <c r="GO27" i="7" s="1"/>
  <c r="CN31" i="7"/>
  <c r="EN31" i="7" s="1"/>
  <c r="GO31" i="7" s="1"/>
  <c r="CO12" i="7"/>
  <c r="EO12" i="7" s="1"/>
  <c r="GP12" i="7" s="1"/>
  <c r="CN35" i="7"/>
  <c r="EN35" i="7" s="1"/>
  <c r="GO35" i="7" s="1"/>
  <c r="CN30" i="7"/>
  <c r="EN30" i="7" s="1"/>
  <c r="GO30" i="7" s="1"/>
  <c r="CN26" i="7"/>
  <c r="EN26" i="7" s="1"/>
  <c r="GO26" i="7" s="1"/>
  <c r="CN19" i="7"/>
  <c r="EN19" i="7" s="1"/>
  <c r="GO19" i="7" s="1"/>
  <c r="CN36" i="7"/>
  <c r="EN36" i="7" s="1"/>
  <c r="GO36" i="7" s="1"/>
  <c r="CN33" i="7"/>
  <c r="EN33" i="7" s="1"/>
  <c r="GO33" i="7" s="1"/>
  <c r="CN17" i="7"/>
  <c r="EN17" i="7" s="1"/>
  <c r="GO17" i="7" s="1"/>
  <c r="CN5" i="7"/>
  <c r="EN5" i="7" s="1"/>
  <c r="GO5" i="7" s="1"/>
  <c r="CN34" i="7"/>
  <c r="EN34" i="7" s="1"/>
  <c r="GO34" i="7" s="1"/>
  <c r="CN22" i="7"/>
  <c r="EN22" i="7" s="1"/>
  <c r="GO22" i="7" s="1"/>
  <c r="CN7" i="7"/>
  <c r="EN7" i="7" s="1"/>
  <c r="GO7" i="7" s="1"/>
  <c r="CN28" i="7"/>
  <c r="EN28" i="7" s="1"/>
  <c r="GO28" i="7" s="1"/>
  <c r="CN11" i="7"/>
  <c r="EN11" i="7" s="1"/>
  <c r="GO11" i="7" s="1"/>
  <c r="CN9" i="7"/>
  <c r="EN9" i="7" s="1"/>
  <c r="GO9" i="7" s="1"/>
  <c r="CN6" i="7"/>
  <c r="EN6" i="7" s="1"/>
  <c r="GO6" i="7" s="1"/>
  <c r="CN20" i="7"/>
  <c r="EN20" i="7" s="1"/>
  <c r="GO20" i="7" s="1"/>
  <c r="CN25" i="7"/>
  <c r="EN25" i="7" s="1"/>
  <c r="GO25" i="7" s="1"/>
  <c r="CO14" i="7"/>
  <c r="EO14" i="7" s="1"/>
  <c r="GP14" i="7" s="1"/>
  <c r="CO16" i="7"/>
  <c r="EO16" i="7" s="1"/>
  <c r="GP16" i="7" s="1"/>
  <c r="CN32" i="7"/>
  <c r="EN32" i="7" s="1"/>
  <c r="GO32" i="7" s="1"/>
  <c r="CN15" i="7"/>
  <c r="EN15" i="7" s="1"/>
  <c r="GO15" i="7" s="1"/>
  <c r="CN23" i="7"/>
  <c r="EN23" i="7" s="1"/>
  <c r="GO23" i="7" s="1"/>
  <c r="CN4" i="7"/>
  <c r="EN4" i="7" s="1"/>
  <c r="GO4" i="7" s="1"/>
  <c r="CN18" i="7"/>
  <c r="EN18" i="7" s="1"/>
  <c r="GO18" i="7" s="1"/>
  <c r="CN13" i="7"/>
  <c r="EN13" i="7" s="1"/>
  <c r="GO13" i="7" s="1"/>
  <c r="CO10" i="7"/>
  <c r="EO10" i="7" s="1"/>
  <c r="GP10" i="7" s="1"/>
  <c r="CO8" i="7"/>
  <c r="EO8" i="7" s="1"/>
  <c r="GP8" i="7" s="1"/>
  <c r="CO21" i="7"/>
  <c r="EO21" i="7" s="1"/>
  <c r="GP21" i="7" s="1"/>
  <c r="CN29" i="7"/>
  <c r="EN29" i="7" s="1"/>
  <c r="GO29" i="7" s="1"/>
  <c r="GK4" i="5"/>
  <c r="CK4" i="5" s="1"/>
  <c r="EK4" i="5" s="1"/>
  <c r="GM20" i="5"/>
  <c r="CM20" i="5" s="1"/>
  <c r="EM20" i="5" s="1"/>
  <c r="GM5" i="5"/>
  <c r="CM5" i="5" s="1"/>
  <c r="EM5" i="5" s="1"/>
  <c r="GM7" i="5"/>
  <c r="CM7" i="5" s="1"/>
  <c r="EM7" i="5" s="1"/>
  <c r="GN25" i="5"/>
  <c r="CN25" i="5" s="1"/>
  <c r="EN25" i="5" s="1"/>
  <c r="GN34" i="5"/>
  <c r="CN34" i="5" s="1"/>
  <c r="EN34" i="5" s="1"/>
  <c r="GN18" i="5"/>
  <c r="CN18" i="5" s="1"/>
  <c r="EN18" i="5" s="1"/>
  <c r="EO15" i="5"/>
  <c r="GP15" i="5" s="1"/>
  <c r="CP15" i="5" s="1"/>
  <c r="EO10" i="5"/>
  <c r="GP10" i="5" s="1"/>
  <c r="CP10" i="5" s="1"/>
  <c r="EO21" i="5"/>
  <c r="GP21" i="5" s="1"/>
  <c r="CP21" i="5" s="1"/>
  <c r="EP28" i="5"/>
  <c r="GQ28" i="5" s="1"/>
  <c r="CQ28" i="5" s="1"/>
  <c r="EO11" i="5"/>
  <c r="GP11" i="5" s="1"/>
  <c r="CP11" i="5" s="1"/>
  <c r="EO8" i="5"/>
  <c r="GP8" i="5" s="1"/>
  <c r="CP8" i="5" s="1"/>
  <c r="EO16" i="5"/>
  <c r="GP16" i="5" s="1"/>
  <c r="CP16" i="5" s="1"/>
  <c r="EO14" i="5"/>
  <c r="GP14" i="5" s="1"/>
  <c r="CP14" i="5" s="1"/>
  <c r="EP29" i="5"/>
  <c r="GQ29" i="5" s="1"/>
  <c r="CQ29" i="5" s="1"/>
  <c r="EN12" i="5"/>
  <c r="GO12" i="5" s="1"/>
  <c r="CO12" i="5" s="1"/>
  <c r="EO33" i="5"/>
  <c r="GP33" i="5" s="1"/>
  <c r="CP33" i="5" s="1"/>
  <c r="EO30" i="5"/>
  <c r="GP30" i="5" s="1"/>
  <c r="CP30" i="5" s="1"/>
  <c r="EO35" i="5"/>
  <c r="GP35" i="5" s="1"/>
  <c r="CP35" i="5" s="1"/>
  <c r="EO17" i="5"/>
  <c r="GP17" i="5" s="1"/>
  <c r="CP17" i="5" s="1"/>
  <c r="EO32" i="5"/>
  <c r="GP32" i="5" s="1"/>
  <c r="CP32" i="5" s="1"/>
  <c r="EO13" i="5"/>
  <c r="GP13" i="5" s="1"/>
  <c r="CP13" i="5" s="1"/>
  <c r="EO24" i="5"/>
  <c r="GP24" i="5" s="1"/>
  <c r="CP24" i="5" s="1"/>
  <c r="EO22" i="5"/>
  <c r="GP22" i="5" s="1"/>
  <c r="CP22" i="5" s="1"/>
  <c r="EO19" i="5"/>
  <c r="GP19" i="5" s="1"/>
  <c r="CP19" i="5" s="1"/>
  <c r="EO26" i="5"/>
  <c r="GP26" i="5" s="1"/>
  <c r="CP26" i="5" s="1"/>
  <c r="EO9" i="5"/>
  <c r="GP9" i="5" s="1"/>
  <c r="CP9" i="5" s="1"/>
  <c r="EO6" i="5"/>
  <c r="GP6" i="5" s="1"/>
  <c r="CP6" i="5" s="1"/>
  <c r="EO31" i="5"/>
  <c r="GP31" i="5" s="1"/>
  <c r="CP31" i="5" s="1"/>
  <c r="EO23" i="5"/>
  <c r="GP23" i="5" s="1"/>
  <c r="CP23" i="5" s="1"/>
  <c r="EO27" i="5"/>
  <c r="GP27" i="5" s="1"/>
  <c r="CP27" i="5" s="1"/>
  <c r="H41" i="3"/>
  <c r="I40" i="3"/>
  <c r="GO36" i="5" l="1"/>
  <c r="CO36" i="5" s="1"/>
  <c r="EO36" i="5" s="1"/>
  <c r="CO29" i="6"/>
  <c r="EO29" i="6" s="1"/>
  <c r="GP29" i="6" s="1"/>
  <c r="CO34" i="6"/>
  <c r="EO34" i="6" s="1"/>
  <c r="GP34" i="6" s="1"/>
  <c r="CO22" i="6"/>
  <c r="EO22" i="6" s="1"/>
  <c r="GP22" i="6" s="1"/>
  <c r="CO23" i="6"/>
  <c r="EO23" i="6" s="1"/>
  <c r="GP23" i="6" s="1"/>
  <c r="CO11" i="6"/>
  <c r="EO11" i="6" s="1"/>
  <c r="GP11" i="6" s="1"/>
  <c r="CO18" i="6"/>
  <c r="EO18" i="6" s="1"/>
  <c r="GP18" i="6" s="1"/>
  <c r="CO15" i="6"/>
  <c r="EO15" i="6" s="1"/>
  <c r="GP15" i="6" s="1"/>
  <c r="CO14" i="6"/>
  <c r="EO14" i="6" s="1"/>
  <c r="GP14" i="6" s="1"/>
  <c r="CO28" i="6"/>
  <c r="EO28" i="6" s="1"/>
  <c r="GP28" i="6" s="1"/>
  <c r="CO5" i="6"/>
  <c r="EO5" i="6" s="1"/>
  <c r="GP5" i="6" s="1"/>
  <c r="CO25" i="6"/>
  <c r="EO25" i="6" s="1"/>
  <c r="GP25" i="6" s="1"/>
  <c r="CP32" i="6"/>
  <c r="EP32" i="6" s="1"/>
  <c r="GQ32" i="6" s="1"/>
  <c r="CO30" i="6"/>
  <c r="EO30" i="6" s="1"/>
  <c r="GP30" i="6" s="1"/>
  <c r="CO10" i="6"/>
  <c r="EO10" i="6" s="1"/>
  <c r="GP10" i="6" s="1"/>
  <c r="CO13" i="6"/>
  <c r="EO13" i="6" s="1"/>
  <c r="GP13" i="6" s="1"/>
  <c r="CO12" i="6"/>
  <c r="EO12" i="6" s="1"/>
  <c r="GP12" i="6" s="1"/>
  <c r="CP8" i="6"/>
  <c r="EP8" i="6" s="1"/>
  <c r="GQ8" i="6" s="1"/>
  <c r="CP36" i="6"/>
  <c r="EP36" i="6" s="1"/>
  <c r="GQ36" i="6" s="1"/>
  <c r="CO33" i="6"/>
  <c r="EO33" i="6" s="1"/>
  <c r="GP33" i="6" s="1"/>
  <c r="CO9" i="6"/>
  <c r="EO9" i="6" s="1"/>
  <c r="GP9" i="6" s="1"/>
  <c r="CO7" i="6"/>
  <c r="EO7" i="6" s="1"/>
  <c r="GP7" i="6" s="1"/>
  <c r="CP17" i="6"/>
  <c r="EP17" i="6" s="1"/>
  <c r="GQ17" i="6" s="1"/>
  <c r="CO20" i="6"/>
  <c r="EO20" i="6" s="1"/>
  <c r="GP20" i="6" s="1"/>
  <c r="CO19" i="6"/>
  <c r="EO19" i="6" s="1"/>
  <c r="GP19" i="6" s="1"/>
  <c r="CO21" i="6"/>
  <c r="EO21" i="6" s="1"/>
  <c r="GP21" i="6" s="1"/>
  <c r="CP37" i="6"/>
  <c r="EP37" i="6" s="1"/>
  <c r="GQ37" i="6" s="1"/>
  <c r="CP6" i="6"/>
  <c r="EP6" i="6" s="1"/>
  <c r="GQ6" i="6" s="1"/>
  <c r="CO27" i="6"/>
  <c r="EO27" i="6" s="1"/>
  <c r="GP27" i="6" s="1"/>
  <c r="CO26" i="6"/>
  <c r="EO26" i="6" s="1"/>
  <c r="GP26" i="6" s="1"/>
  <c r="CO31" i="6"/>
  <c r="EO31" i="6" s="1"/>
  <c r="GP31" i="6" s="1"/>
  <c r="CO16" i="6"/>
  <c r="EO16" i="6" s="1"/>
  <c r="GP16" i="6" s="1"/>
  <c r="CO4" i="6"/>
  <c r="EO4" i="6" s="1"/>
  <c r="GP4" i="6" s="1"/>
  <c r="CO24" i="6"/>
  <c r="EO24" i="6" s="1"/>
  <c r="GP24" i="6" s="1"/>
  <c r="CO35" i="6"/>
  <c r="EO35" i="6" s="1"/>
  <c r="GP35" i="6" s="1"/>
  <c r="CO32" i="7"/>
  <c r="EO32" i="7" s="1"/>
  <c r="GP32" i="7" s="1"/>
  <c r="CO28" i="7"/>
  <c r="EO28" i="7" s="1"/>
  <c r="GP28" i="7" s="1"/>
  <c r="CO19" i="7"/>
  <c r="EO19" i="7" s="1"/>
  <c r="GP19" i="7" s="1"/>
  <c r="CP12" i="7"/>
  <c r="EP12" i="7" s="1"/>
  <c r="GQ12" i="7" s="1"/>
  <c r="CP8" i="7"/>
  <c r="EP8" i="7" s="1"/>
  <c r="GQ8" i="7" s="1"/>
  <c r="CO4" i="7"/>
  <c r="EO4" i="7" s="1"/>
  <c r="GP4" i="7" s="1"/>
  <c r="CP16" i="7"/>
  <c r="EP16" i="7" s="1"/>
  <c r="GQ16" i="7" s="1"/>
  <c r="CO6" i="7"/>
  <c r="EO6" i="7" s="1"/>
  <c r="GP6" i="7" s="1"/>
  <c r="CO7" i="7"/>
  <c r="EO7" i="7" s="1"/>
  <c r="GP7" i="7" s="1"/>
  <c r="CO17" i="7"/>
  <c r="EO17" i="7" s="1"/>
  <c r="GP17" i="7" s="1"/>
  <c r="CO26" i="7"/>
  <c r="EO26" i="7" s="1"/>
  <c r="GP26" i="7" s="1"/>
  <c r="CO31" i="7"/>
  <c r="EO31" i="7" s="1"/>
  <c r="GP31" i="7" s="1"/>
  <c r="CO18" i="7"/>
  <c r="EO18" i="7" s="1"/>
  <c r="GP18" i="7" s="1"/>
  <c r="CP10" i="7"/>
  <c r="EP10" i="7" s="1"/>
  <c r="GQ10" i="7" s="1"/>
  <c r="CO23" i="7"/>
  <c r="EO23" i="7" s="1"/>
  <c r="GP23" i="7" s="1"/>
  <c r="CP14" i="7"/>
  <c r="EP14" i="7" s="1"/>
  <c r="GQ14" i="7" s="1"/>
  <c r="CO9" i="7"/>
  <c r="EO9" i="7" s="1"/>
  <c r="GP9" i="7" s="1"/>
  <c r="CO22" i="7"/>
  <c r="EO22" i="7" s="1"/>
  <c r="GP22" i="7" s="1"/>
  <c r="CO33" i="7"/>
  <c r="EO33" i="7" s="1"/>
  <c r="GP33" i="7" s="1"/>
  <c r="CO30" i="7"/>
  <c r="EO30" i="7" s="1"/>
  <c r="GP30" i="7" s="1"/>
  <c r="CO27" i="7"/>
  <c r="EO27" i="7" s="1"/>
  <c r="GP27" i="7" s="1"/>
  <c r="CP21" i="7"/>
  <c r="EP21" i="7" s="1"/>
  <c r="GQ21" i="7" s="1"/>
  <c r="CO20" i="7"/>
  <c r="EO20" i="7" s="1"/>
  <c r="GP20" i="7" s="1"/>
  <c r="CO5" i="7"/>
  <c r="EO5" i="7" s="1"/>
  <c r="GP5" i="7" s="1"/>
  <c r="CO29" i="7"/>
  <c r="EO29" i="7" s="1"/>
  <c r="GP29" i="7" s="1"/>
  <c r="CO13" i="7"/>
  <c r="EO13" i="7" s="1"/>
  <c r="GP13" i="7" s="1"/>
  <c r="CO15" i="7"/>
  <c r="EO15" i="7" s="1"/>
  <c r="GP15" i="7" s="1"/>
  <c r="CO25" i="7"/>
  <c r="EO25" i="7" s="1"/>
  <c r="GP25" i="7" s="1"/>
  <c r="CO11" i="7"/>
  <c r="EO11" i="7" s="1"/>
  <c r="GP11" i="7" s="1"/>
  <c r="CO34" i="7"/>
  <c r="EO34" i="7" s="1"/>
  <c r="GP34" i="7" s="1"/>
  <c r="CO36" i="7"/>
  <c r="EO36" i="7" s="1"/>
  <c r="GP36" i="7" s="1"/>
  <c r="CO35" i="7"/>
  <c r="EO35" i="7" s="1"/>
  <c r="GP35" i="7" s="1"/>
  <c r="CO24" i="7"/>
  <c r="EO24" i="7" s="1"/>
  <c r="GP24" i="7" s="1"/>
  <c r="GL4" i="5"/>
  <c r="CL4" i="5" s="1"/>
  <c r="EL4" i="5" s="1"/>
  <c r="GO34" i="5"/>
  <c r="CO34" i="5" s="1"/>
  <c r="EO34" i="5" s="1"/>
  <c r="GN7" i="5"/>
  <c r="CN7" i="5" s="1"/>
  <c r="EN7" i="5" s="1"/>
  <c r="GN20" i="5"/>
  <c r="CN20" i="5" s="1"/>
  <c r="EN20" i="5" s="1"/>
  <c r="GO25" i="5"/>
  <c r="CO25" i="5" s="1"/>
  <c r="EO25" i="5" s="1"/>
  <c r="GO18" i="5"/>
  <c r="CO18" i="5" s="1"/>
  <c r="EO18" i="5" s="1"/>
  <c r="GN5" i="5"/>
  <c r="CN5" i="5" s="1"/>
  <c r="EN5" i="5" s="1"/>
  <c r="EP27" i="5"/>
  <c r="GQ27" i="5" s="1"/>
  <c r="CQ27" i="5" s="1"/>
  <c r="EP14" i="5"/>
  <c r="GQ14" i="5" s="1"/>
  <c r="CQ14" i="5" s="1"/>
  <c r="EP23" i="5"/>
  <c r="GQ23" i="5" s="1"/>
  <c r="CQ23" i="5" s="1"/>
  <c r="EP6" i="5"/>
  <c r="GQ6" i="5" s="1"/>
  <c r="CQ6" i="5" s="1"/>
  <c r="EP22" i="5"/>
  <c r="GQ22" i="5" s="1"/>
  <c r="CQ22" i="5" s="1"/>
  <c r="EP32" i="5"/>
  <c r="GQ32" i="5" s="1"/>
  <c r="CQ32" i="5" s="1"/>
  <c r="EP30" i="5"/>
  <c r="GQ30" i="5" s="1"/>
  <c r="CQ30" i="5" s="1"/>
  <c r="EP16" i="5"/>
  <c r="GQ16" i="5" s="1"/>
  <c r="CQ16" i="5" s="1"/>
  <c r="EP21" i="5"/>
  <c r="GQ21" i="5" s="1"/>
  <c r="CQ21" i="5" s="1"/>
  <c r="EP19" i="5"/>
  <c r="GQ19" i="5" s="1"/>
  <c r="CQ19" i="5" s="1"/>
  <c r="EP35" i="5"/>
  <c r="GQ35" i="5" s="1"/>
  <c r="CQ35" i="5" s="1"/>
  <c r="EQ28" i="5"/>
  <c r="GR28" i="5" s="1"/>
  <c r="CR28" i="5" s="1"/>
  <c r="EP9" i="5"/>
  <c r="GQ9" i="5" s="1"/>
  <c r="CQ9" i="5" s="1"/>
  <c r="EP24" i="5"/>
  <c r="GQ24" i="5" s="1"/>
  <c r="CQ24" i="5" s="1"/>
  <c r="EP33" i="5"/>
  <c r="GQ33" i="5" s="1"/>
  <c r="CQ33" i="5" s="1"/>
  <c r="EQ29" i="5"/>
  <c r="GR29" i="5" s="1"/>
  <c r="CR29" i="5" s="1"/>
  <c r="EP8" i="5"/>
  <c r="GQ8" i="5" s="1"/>
  <c r="CQ8" i="5" s="1"/>
  <c r="EP10" i="5"/>
  <c r="GQ10" i="5" s="1"/>
  <c r="CQ10" i="5" s="1"/>
  <c r="EP31" i="5"/>
  <c r="GQ31" i="5" s="1"/>
  <c r="CQ31" i="5" s="1"/>
  <c r="EP26" i="5"/>
  <c r="GQ26" i="5" s="1"/>
  <c r="CQ26" i="5" s="1"/>
  <c r="EP13" i="5"/>
  <c r="GQ13" i="5" s="1"/>
  <c r="CQ13" i="5" s="1"/>
  <c r="EP17" i="5"/>
  <c r="GQ17" i="5" s="1"/>
  <c r="CQ17" i="5" s="1"/>
  <c r="EO12" i="5"/>
  <c r="GP12" i="5" s="1"/>
  <c r="CP12" i="5" s="1"/>
  <c r="EP11" i="5"/>
  <c r="GQ11" i="5" s="1"/>
  <c r="CQ11" i="5" s="1"/>
  <c r="EP15" i="5"/>
  <c r="GQ15" i="5" s="1"/>
  <c r="CQ15" i="5" s="1"/>
  <c r="H42" i="3"/>
  <c r="I41" i="3"/>
  <c r="GP36" i="5" l="1"/>
  <c r="CP36" i="5" s="1"/>
  <c r="EP36" i="5" s="1"/>
  <c r="CP31" i="6"/>
  <c r="EP31" i="6" s="1"/>
  <c r="GQ31" i="6" s="1"/>
  <c r="CP4" i="6"/>
  <c r="EP4" i="6" s="1"/>
  <c r="GQ4" i="6" s="1"/>
  <c r="CP27" i="6"/>
  <c r="EP27" i="6" s="1"/>
  <c r="GQ27" i="6" s="1"/>
  <c r="CP19" i="6"/>
  <c r="EP19" i="6" s="1"/>
  <c r="CP9" i="6"/>
  <c r="EP9" i="6" s="1"/>
  <c r="GQ9" i="6" s="1"/>
  <c r="CP12" i="6"/>
  <c r="EP12" i="6" s="1"/>
  <c r="GQ12" i="6" s="1"/>
  <c r="CQ32" i="6"/>
  <c r="EQ32" i="6" s="1"/>
  <c r="GR32" i="6" s="1"/>
  <c r="CP14" i="6"/>
  <c r="EP14" i="6" s="1"/>
  <c r="GQ14" i="6" s="1"/>
  <c r="CP23" i="6"/>
  <c r="EP23" i="6" s="1"/>
  <c r="GQ23" i="6" s="1"/>
  <c r="CP35" i="6"/>
  <c r="EP35" i="6" s="1"/>
  <c r="GQ35" i="6" s="1"/>
  <c r="CP16" i="6"/>
  <c r="EP16" i="6" s="1"/>
  <c r="GQ16" i="6" s="1"/>
  <c r="CQ6" i="6"/>
  <c r="EQ6" i="6" s="1"/>
  <c r="GR6" i="6" s="1"/>
  <c r="CP20" i="6"/>
  <c r="EP20" i="6" s="1"/>
  <c r="GQ20" i="6" s="1"/>
  <c r="CP33" i="6"/>
  <c r="EP33" i="6" s="1"/>
  <c r="GQ33" i="6" s="1"/>
  <c r="CP13" i="6"/>
  <c r="EP13" i="6" s="1"/>
  <c r="GQ13" i="6" s="1"/>
  <c r="CP25" i="6"/>
  <c r="EP25" i="6" s="1"/>
  <c r="CP15" i="6"/>
  <c r="EP15" i="6" s="1"/>
  <c r="GQ15" i="6" s="1"/>
  <c r="CP22" i="6"/>
  <c r="EP22" i="6" s="1"/>
  <c r="GQ22" i="6" s="1"/>
  <c r="CQ37" i="6"/>
  <c r="EQ37" i="6" s="1"/>
  <c r="GR37" i="6" s="1"/>
  <c r="CQ17" i="6"/>
  <c r="EQ17" i="6" s="1"/>
  <c r="GR17" i="6" s="1"/>
  <c r="CQ36" i="6"/>
  <c r="EQ36" i="6" s="1"/>
  <c r="GR36" i="6" s="1"/>
  <c r="CP10" i="6"/>
  <c r="EP10" i="6" s="1"/>
  <c r="GQ10" i="6" s="1"/>
  <c r="CP5" i="6"/>
  <c r="EP5" i="6" s="1"/>
  <c r="GQ5" i="6" s="1"/>
  <c r="CP18" i="6"/>
  <c r="EP18" i="6" s="1"/>
  <c r="GQ18" i="6" s="1"/>
  <c r="CP34" i="6"/>
  <c r="EP34" i="6" s="1"/>
  <c r="GQ34" i="6" s="1"/>
  <c r="CP24" i="6"/>
  <c r="EP24" i="6" s="1"/>
  <c r="GQ24" i="6" s="1"/>
  <c r="CP26" i="6"/>
  <c r="EP26" i="6" s="1"/>
  <c r="GQ26" i="6" s="1"/>
  <c r="CP21" i="6"/>
  <c r="EP21" i="6" s="1"/>
  <c r="GQ21" i="6" s="1"/>
  <c r="CP7" i="6"/>
  <c r="EP7" i="6" s="1"/>
  <c r="GQ7" i="6" s="1"/>
  <c r="CQ8" i="6"/>
  <c r="EQ8" i="6" s="1"/>
  <c r="GR8" i="6" s="1"/>
  <c r="CP30" i="6"/>
  <c r="EP30" i="6" s="1"/>
  <c r="GQ30" i="6" s="1"/>
  <c r="CP28" i="6"/>
  <c r="EP28" i="6" s="1"/>
  <c r="GQ28" i="6" s="1"/>
  <c r="CP11" i="6"/>
  <c r="EP11" i="6" s="1"/>
  <c r="GQ11" i="6" s="1"/>
  <c r="CP29" i="6"/>
  <c r="EP29" i="6" s="1"/>
  <c r="GQ29" i="6" s="1"/>
  <c r="CP35" i="7"/>
  <c r="EP35" i="7" s="1"/>
  <c r="GQ35" i="7" s="1"/>
  <c r="CP30" i="7"/>
  <c r="EP30" i="7" s="1"/>
  <c r="GQ30" i="7" s="1"/>
  <c r="CQ14" i="7"/>
  <c r="EQ14" i="7" s="1"/>
  <c r="GR14" i="7" s="1"/>
  <c r="CP6" i="7"/>
  <c r="EP6" i="7" s="1"/>
  <c r="GQ6" i="7" s="1"/>
  <c r="CQ12" i="7"/>
  <c r="EQ12" i="7" s="1"/>
  <c r="GR12" i="7" s="1"/>
  <c r="CP36" i="7"/>
  <c r="EP36" i="7" s="1"/>
  <c r="GQ36" i="7" s="1"/>
  <c r="CP15" i="7"/>
  <c r="EP15" i="7" s="1"/>
  <c r="GQ15" i="7" s="1"/>
  <c r="CP20" i="7"/>
  <c r="EP20" i="7" s="1"/>
  <c r="GQ20" i="7" s="1"/>
  <c r="CP33" i="7"/>
  <c r="EP33" i="7" s="1"/>
  <c r="GQ33" i="7" s="1"/>
  <c r="CP23" i="7"/>
  <c r="EP23" i="7" s="1"/>
  <c r="GQ23" i="7" s="1"/>
  <c r="CP26" i="7"/>
  <c r="EP26" i="7" s="1"/>
  <c r="GQ26" i="7" s="1"/>
  <c r="CQ16" i="7"/>
  <c r="EQ16" i="7" s="1"/>
  <c r="GR16" i="7" s="1"/>
  <c r="CP19" i="7"/>
  <c r="EP19" i="7" s="1"/>
  <c r="GQ19" i="7" s="1"/>
  <c r="CP25" i="7"/>
  <c r="EP25" i="7" s="1"/>
  <c r="GQ25" i="7" s="1"/>
  <c r="CP34" i="7"/>
  <c r="EP34" i="7" s="1"/>
  <c r="GQ34" i="7" s="1"/>
  <c r="CP13" i="7"/>
  <c r="EP13" i="7" s="1"/>
  <c r="GQ13" i="7" s="1"/>
  <c r="CQ21" i="7"/>
  <c r="EQ21" i="7" s="1"/>
  <c r="GR21" i="7" s="1"/>
  <c r="CP22" i="7"/>
  <c r="EP22" i="7" s="1"/>
  <c r="GQ22" i="7" s="1"/>
  <c r="CQ10" i="7"/>
  <c r="EQ10" i="7" s="1"/>
  <c r="GR10" i="7" s="1"/>
  <c r="CP17" i="7"/>
  <c r="EP17" i="7" s="1"/>
  <c r="GQ17" i="7" s="1"/>
  <c r="CP4" i="7"/>
  <c r="EP4" i="7" s="1"/>
  <c r="GQ4" i="7" s="1"/>
  <c r="CP28" i="7"/>
  <c r="EP28" i="7" s="1"/>
  <c r="GQ28" i="7" s="1"/>
  <c r="CP5" i="7"/>
  <c r="EP5" i="7" s="1"/>
  <c r="GQ5" i="7" s="1"/>
  <c r="CP31" i="7"/>
  <c r="EP31" i="7" s="1"/>
  <c r="GQ31" i="7" s="1"/>
  <c r="CP24" i="7"/>
  <c r="EP24" i="7" s="1"/>
  <c r="GQ24" i="7" s="1"/>
  <c r="CP11" i="7"/>
  <c r="EP11" i="7" s="1"/>
  <c r="GQ11" i="7" s="1"/>
  <c r="CP29" i="7"/>
  <c r="EP29" i="7" s="1"/>
  <c r="GQ29" i="7" s="1"/>
  <c r="CP27" i="7"/>
  <c r="EP27" i="7" s="1"/>
  <c r="GQ27" i="7" s="1"/>
  <c r="CP9" i="7"/>
  <c r="EP9" i="7" s="1"/>
  <c r="GQ9" i="7" s="1"/>
  <c r="CP18" i="7"/>
  <c r="EP18" i="7" s="1"/>
  <c r="GQ18" i="7" s="1"/>
  <c r="CP7" i="7"/>
  <c r="EP7" i="7" s="1"/>
  <c r="GQ7" i="7" s="1"/>
  <c r="CQ8" i="7"/>
  <c r="EQ8" i="7" s="1"/>
  <c r="GR8" i="7" s="1"/>
  <c r="CP32" i="7"/>
  <c r="EP32" i="7" s="1"/>
  <c r="GQ32" i="7" s="1"/>
  <c r="GM4" i="5"/>
  <c r="CM4" i="5" s="1"/>
  <c r="EM4" i="5" s="1"/>
  <c r="GP18" i="5"/>
  <c r="CP18" i="5" s="1"/>
  <c r="EP18" i="5" s="1"/>
  <c r="GO20" i="5"/>
  <c r="CO20" i="5" s="1"/>
  <c r="EO20" i="5" s="1"/>
  <c r="GP34" i="5"/>
  <c r="CP34" i="5" s="1"/>
  <c r="EP34" i="5" s="1"/>
  <c r="GO5" i="5"/>
  <c r="CO5" i="5" s="1"/>
  <c r="EO5" i="5" s="1"/>
  <c r="GP25" i="5"/>
  <c r="CP25" i="5" s="1"/>
  <c r="EP25" i="5" s="1"/>
  <c r="GO7" i="5"/>
  <c r="CO7" i="5" s="1"/>
  <c r="EO7" i="5" s="1"/>
  <c r="EQ11" i="5"/>
  <c r="GR11" i="5" s="1"/>
  <c r="CR11" i="5" s="1"/>
  <c r="ER29" i="5"/>
  <c r="GS29" i="5" s="1"/>
  <c r="CS29" i="5" s="1"/>
  <c r="EQ30" i="5"/>
  <c r="GR30" i="5" s="1"/>
  <c r="CR30" i="5" s="1"/>
  <c r="EQ26" i="5"/>
  <c r="GR26" i="5" s="1"/>
  <c r="CR26" i="5" s="1"/>
  <c r="EQ31" i="5"/>
  <c r="GR31" i="5" s="1"/>
  <c r="CR31" i="5" s="1"/>
  <c r="EQ33" i="5"/>
  <c r="GR33" i="5" s="1"/>
  <c r="CR33" i="5" s="1"/>
  <c r="EQ21" i="5"/>
  <c r="GR21" i="5" s="1"/>
  <c r="CR21" i="5" s="1"/>
  <c r="EQ32" i="5"/>
  <c r="GR32" i="5" s="1"/>
  <c r="CR32" i="5" s="1"/>
  <c r="EQ14" i="5"/>
  <c r="GR14" i="5" s="1"/>
  <c r="CR14" i="5" s="1"/>
  <c r="EQ13" i="5"/>
  <c r="GR13" i="5" s="1"/>
  <c r="CR13" i="5" s="1"/>
  <c r="EQ9" i="5"/>
  <c r="GR9" i="5" s="1"/>
  <c r="CR9" i="5" s="1"/>
  <c r="EQ23" i="5"/>
  <c r="GR23" i="5" s="1"/>
  <c r="CR23" i="5" s="1"/>
  <c r="EP12" i="5"/>
  <c r="GQ12" i="5" s="1"/>
  <c r="CQ12" i="5" s="1"/>
  <c r="EQ10" i="5"/>
  <c r="GR10" i="5" s="1"/>
  <c r="CR10" i="5" s="1"/>
  <c r="ER28" i="5"/>
  <c r="GS28" i="5" s="1"/>
  <c r="CS28" i="5" s="1"/>
  <c r="EQ16" i="5"/>
  <c r="GR16" i="5" s="1"/>
  <c r="CR16" i="5" s="1"/>
  <c r="EQ22" i="5"/>
  <c r="GR22" i="5" s="1"/>
  <c r="CR22" i="5" s="1"/>
  <c r="EQ19" i="5"/>
  <c r="GR19" i="5" s="1"/>
  <c r="CR19" i="5" s="1"/>
  <c r="EQ15" i="5"/>
  <c r="GR15" i="5" s="1"/>
  <c r="CR15" i="5" s="1"/>
  <c r="EQ17" i="5"/>
  <c r="GR17" i="5" s="1"/>
  <c r="CR17" i="5" s="1"/>
  <c r="EQ8" i="5"/>
  <c r="GR8" i="5" s="1"/>
  <c r="CR8" i="5" s="1"/>
  <c r="EQ24" i="5"/>
  <c r="GR24" i="5" s="1"/>
  <c r="CR24" i="5" s="1"/>
  <c r="EQ35" i="5"/>
  <c r="GR35" i="5" s="1"/>
  <c r="CR35" i="5" s="1"/>
  <c r="EQ6" i="5"/>
  <c r="GR6" i="5" s="1"/>
  <c r="CR6" i="5" s="1"/>
  <c r="EQ27" i="5"/>
  <c r="GR27" i="5" s="1"/>
  <c r="CR27" i="5" s="1"/>
  <c r="H43" i="3"/>
  <c r="I42" i="3"/>
  <c r="GQ36" i="5" l="1"/>
  <c r="CQ36" i="5" s="1"/>
  <c r="EQ36" i="5" s="1"/>
  <c r="CQ28" i="6"/>
  <c r="EQ28" i="6" s="1"/>
  <c r="GR28" i="6" s="1"/>
  <c r="CQ21" i="6"/>
  <c r="EQ21" i="6" s="1"/>
  <c r="GR21" i="6" s="1"/>
  <c r="CQ18" i="6"/>
  <c r="EQ18" i="6" s="1"/>
  <c r="GR18" i="6" s="1"/>
  <c r="CR17" i="6"/>
  <c r="ER17" i="6" s="1"/>
  <c r="GS17" i="6" s="1"/>
  <c r="GQ25" i="6"/>
  <c r="CQ25" i="6" s="1"/>
  <c r="EQ25" i="6" s="1"/>
  <c r="GR25" i="6" s="1"/>
  <c r="CR6" i="6"/>
  <c r="ER6" i="6" s="1"/>
  <c r="CQ14" i="6"/>
  <c r="EQ14" i="6" s="1"/>
  <c r="GR14" i="6" s="1"/>
  <c r="GQ19" i="6"/>
  <c r="CQ19" i="6" s="1"/>
  <c r="EQ19" i="6" s="1"/>
  <c r="GR19" i="6" s="1"/>
  <c r="CQ30" i="6"/>
  <c r="EQ30" i="6" s="1"/>
  <c r="GR30" i="6" s="1"/>
  <c r="CQ26" i="6"/>
  <c r="EQ26" i="6" s="1"/>
  <c r="GR26" i="6" s="1"/>
  <c r="CQ5" i="6"/>
  <c r="EQ5" i="6" s="1"/>
  <c r="GR5" i="6" s="1"/>
  <c r="CR37" i="6"/>
  <c r="ER37" i="6" s="1"/>
  <c r="GS37" i="6" s="1"/>
  <c r="CQ13" i="6"/>
  <c r="EQ13" i="6" s="1"/>
  <c r="GR13" i="6" s="1"/>
  <c r="CQ16" i="6"/>
  <c r="EQ16" i="6" s="1"/>
  <c r="GR16" i="6" s="1"/>
  <c r="CR32" i="6"/>
  <c r="ER32" i="6" s="1"/>
  <c r="GS32" i="6" s="1"/>
  <c r="CQ27" i="6"/>
  <c r="EQ27" i="6" s="1"/>
  <c r="GR27" i="6" s="1"/>
  <c r="CQ29" i="6"/>
  <c r="EQ29" i="6" s="1"/>
  <c r="GR29" i="6" s="1"/>
  <c r="CR8" i="6"/>
  <c r="ER8" i="6" s="1"/>
  <c r="GS8" i="6" s="1"/>
  <c r="CQ24" i="6"/>
  <c r="EQ24" i="6" s="1"/>
  <c r="GR24" i="6" s="1"/>
  <c r="CQ10" i="6"/>
  <c r="EQ10" i="6" s="1"/>
  <c r="GR10" i="6" s="1"/>
  <c r="CQ22" i="6"/>
  <c r="EQ22" i="6" s="1"/>
  <c r="GR22" i="6" s="1"/>
  <c r="CQ33" i="6"/>
  <c r="EQ33" i="6" s="1"/>
  <c r="GR33" i="6" s="1"/>
  <c r="CQ35" i="6"/>
  <c r="EQ35" i="6" s="1"/>
  <c r="GR35" i="6" s="1"/>
  <c r="CQ12" i="6"/>
  <c r="EQ12" i="6" s="1"/>
  <c r="GR12" i="6" s="1"/>
  <c r="CQ4" i="6"/>
  <c r="EQ4" i="6" s="1"/>
  <c r="GR4" i="6" s="1"/>
  <c r="CQ11" i="6"/>
  <c r="EQ11" i="6" s="1"/>
  <c r="GR11" i="6" s="1"/>
  <c r="CQ7" i="6"/>
  <c r="EQ7" i="6" s="1"/>
  <c r="GR7" i="6" s="1"/>
  <c r="CQ34" i="6"/>
  <c r="EQ34" i="6" s="1"/>
  <c r="GR34" i="6" s="1"/>
  <c r="CR36" i="6"/>
  <c r="ER36" i="6" s="1"/>
  <c r="GS36" i="6" s="1"/>
  <c r="CQ15" i="6"/>
  <c r="EQ15" i="6" s="1"/>
  <c r="GR15" i="6" s="1"/>
  <c r="CQ20" i="6"/>
  <c r="EQ20" i="6" s="1"/>
  <c r="GR20" i="6" s="1"/>
  <c r="CQ23" i="6"/>
  <c r="EQ23" i="6" s="1"/>
  <c r="GR23" i="6" s="1"/>
  <c r="CQ9" i="6"/>
  <c r="EQ9" i="6" s="1"/>
  <c r="GR9" i="6" s="1"/>
  <c r="CQ31" i="6"/>
  <c r="EQ31" i="6" s="1"/>
  <c r="GR31" i="6" s="1"/>
  <c r="CQ27" i="7"/>
  <c r="EQ27" i="7" s="1"/>
  <c r="GR27" i="7" s="1"/>
  <c r="CQ13" i="7"/>
  <c r="EQ13" i="7" s="1"/>
  <c r="GR13" i="7" s="1"/>
  <c r="CQ20" i="7"/>
  <c r="EQ20" i="7" s="1"/>
  <c r="GR20" i="7" s="1"/>
  <c r="CQ6" i="7"/>
  <c r="EQ6" i="7" s="1"/>
  <c r="GR6" i="7" s="1"/>
  <c r="CQ7" i="7"/>
  <c r="EQ7" i="7" s="1"/>
  <c r="GR7" i="7" s="1"/>
  <c r="CQ29" i="7"/>
  <c r="EQ29" i="7" s="1"/>
  <c r="GR29" i="7" s="1"/>
  <c r="CQ5" i="7"/>
  <c r="EQ5" i="7" s="1"/>
  <c r="GR5" i="7" s="1"/>
  <c r="CR10" i="7"/>
  <c r="ER10" i="7" s="1"/>
  <c r="GS10" i="7" s="1"/>
  <c r="CQ34" i="7"/>
  <c r="EQ34" i="7" s="1"/>
  <c r="GR34" i="7" s="1"/>
  <c r="CQ26" i="7"/>
  <c r="EQ26" i="7" s="1"/>
  <c r="GR26" i="7" s="1"/>
  <c r="CQ15" i="7"/>
  <c r="EQ15" i="7" s="1"/>
  <c r="GR15" i="7" s="1"/>
  <c r="CR14" i="7"/>
  <c r="ER14" i="7" s="1"/>
  <c r="GS14" i="7" s="1"/>
  <c r="CQ17" i="7"/>
  <c r="EQ17" i="7" s="1"/>
  <c r="GR17" i="7" s="1"/>
  <c r="CQ18" i="7"/>
  <c r="EQ18" i="7" s="1"/>
  <c r="GR18" i="7" s="1"/>
  <c r="CQ11" i="7"/>
  <c r="EQ11" i="7" s="1"/>
  <c r="GR11" i="7" s="1"/>
  <c r="CQ28" i="7"/>
  <c r="EQ28" i="7" s="1"/>
  <c r="GR28" i="7" s="1"/>
  <c r="CQ22" i="7"/>
  <c r="EQ22" i="7" s="1"/>
  <c r="GR22" i="7" s="1"/>
  <c r="CQ25" i="7"/>
  <c r="EQ25" i="7" s="1"/>
  <c r="GR25" i="7" s="1"/>
  <c r="CQ23" i="7"/>
  <c r="EQ23" i="7" s="1"/>
  <c r="GR23" i="7" s="1"/>
  <c r="CQ36" i="7"/>
  <c r="EQ36" i="7" s="1"/>
  <c r="GR36" i="7" s="1"/>
  <c r="CQ30" i="7"/>
  <c r="EQ30" i="7" s="1"/>
  <c r="GR30" i="7" s="1"/>
  <c r="CR8" i="7"/>
  <c r="ER8" i="7" s="1"/>
  <c r="GS8" i="7" s="1"/>
  <c r="CQ31" i="7"/>
  <c r="EQ31" i="7" s="1"/>
  <c r="GR31" i="7" s="1"/>
  <c r="CR16" i="7"/>
  <c r="ER16" i="7" s="1"/>
  <c r="GS16" i="7" s="1"/>
  <c r="CQ32" i="7"/>
  <c r="EQ32" i="7" s="1"/>
  <c r="GR32" i="7" s="1"/>
  <c r="CQ9" i="7"/>
  <c r="EQ9" i="7" s="1"/>
  <c r="GR9" i="7" s="1"/>
  <c r="CQ24" i="7"/>
  <c r="EQ24" i="7" s="1"/>
  <c r="GR24" i="7" s="1"/>
  <c r="CQ4" i="7"/>
  <c r="EQ4" i="7" s="1"/>
  <c r="GR4" i="7" s="1"/>
  <c r="CR21" i="7"/>
  <c r="ER21" i="7" s="1"/>
  <c r="GS21" i="7" s="1"/>
  <c r="CQ19" i="7"/>
  <c r="EQ19" i="7" s="1"/>
  <c r="GR19" i="7" s="1"/>
  <c r="CQ33" i="7"/>
  <c r="EQ33" i="7" s="1"/>
  <c r="GR33" i="7" s="1"/>
  <c r="CR12" i="7"/>
  <c r="ER12" i="7" s="1"/>
  <c r="GS12" i="7" s="1"/>
  <c r="CQ35" i="7"/>
  <c r="EQ35" i="7" s="1"/>
  <c r="GR35" i="7" s="1"/>
  <c r="GN4" i="5"/>
  <c r="CN4" i="5" s="1"/>
  <c r="EN4" i="5" s="1"/>
  <c r="GQ25" i="5"/>
  <c r="CQ25" i="5" s="1"/>
  <c r="EQ25" i="5" s="1"/>
  <c r="GQ34" i="5"/>
  <c r="CQ34" i="5" s="1"/>
  <c r="EQ34" i="5" s="1"/>
  <c r="GQ18" i="5"/>
  <c r="CQ18" i="5" s="1"/>
  <c r="EQ18" i="5" s="1"/>
  <c r="GP5" i="5"/>
  <c r="CP5" i="5" s="1"/>
  <c r="EP5" i="5" s="1"/>
  <c r="GP7" i="5"/>
  <c r="CP7" i="5" s="1"/>
  <c r="EP7" i="5" s="1"/>
  <c r="GP20" i="5"/>
  <c r="CP20" i="5" s="1"/>
  <c r="EP20" i="5" s="1"/>
  <c r="ER8" i="5"/>
  <c r="GS8" i="5" s="1"/>
  <c r="CS8" i="5" s="1"/>
  <c r="ES28" i="5"/>
  <c r="GT28" i="5" s="1"/>
  <c r="CT28" i="5" s="1"/>
  <c r="EQ12" i="5"/>
  <c r="GR12" i="5" s="1"/>
  <c r="CR12" i="5" s="1"/>
  <c r="ER14" i="5"/>
  <c r="GS14" i="5" s="1"/>
  <c r="CS14" i="5" s="1"/>
  <c r="ER33" i="5"/>
  <c r="GS33" i="5" s="1"/>
  <c r="CS33" i="5" s="1"/>
  <c r="ER30" i="5"/>
  <c r="GS30" i="5" s="1"/>
  <c r="CS30" i="5" s="1"/>
  <c r="ER6" i="5"/>
  <c r="GS6" i="5" s="1"/>
  <c r="CS6" i="5" s="1"/>
  <c r="ER19" i="5"/>
  <c r="GS19" i="5" s="1"/>
  <c r="CS19" i="5" s="1"/>
  <c r="ER13" i="5"/>
  <c r="GS13" i="5" s="1"/>
  <c r="CS13" i="5" s="1"/>
  <c r="ER35" i="5"/>
  <c r="GS35" i="5" s="1"/>
  <c r="CS35" i="5" s="1"/>
  <c r="ER17" i="5"/>
  <c r="GS17" i="5" s="1"/>
  <c r="CS17" i="5" s="1"/>
  <c r="ER23" i="5"/>
  <c r="GS23" i="5" s="1"/>
  <c r="CS23" i="5" s="1"/>
  <c r="ER32" i="5"/>
  <c r="GS32" i="5" s="1"/>
  <c r="CS32" i="5" s="1"/>
  <c r="ER31" i="5"/>
  <c r="GS31" i="5" s="1"/>
  <c r="CS31" i="5" s="1"/>
  <c r="ES29" i="5"/>
  <c r="GT29" i="5" s="1"/>
  <c r="CT29" i="5" s="1"/>
  <c r="ER16" i="5"/>
  <c r="GS16" i="5" s="1"/>
  <c r="CS16" i="5" s="1"/>
  <c r="ER27" i="5"/>
  <c r="GS27" i="5" s="1"/>
  <c r="CS27" i="5" s="1"/>
  <c r="ER24" i="5"/>
  <c r="GS24" i="5" s="1"/>
  <c r="CS24" i="5" s="1"/>
  <c r="ER15" i="5"/>
  <c r="GS15" i="5" s="1"/>
  <c r="CS15" i="5" s="1"/>
  <c r="ER22" i="5"/>
  <c r="GS22" i="5" s="1"/>
  <c r="CS22" i="5" s="1"/>
  <c r="ER10" i="5"/>
  <c r="GS10" i="5" s="1"/>
  <c r="CS10" i="5" s="1"/>
  <c r="ER9" i="5"/>
  <c r="GS9" i="5" s="1"/>
  <c r="CS9" i="5" s="1"/>
  <c r="ER21" i="5"/>
  <c r="GS21" i="5" s="1"/>
  <c r="CS21" i="5" s="1"/>
  <c r="ER26" i="5"/>
  <c r="GS26" i="5" s="1"/>
  <c r="CS26" i="5" s="1"/>
  <c r="ER11" i="5"/>
  <c r="GS11" i="5" s="1"/>
  <c r="CS11" i="5" s="1"/>
  <c r="H44" i="3"/>
  <c r="I43" i="3"/>
  <c r="GR36" i="5" l="1"/>
  <c r="CR36" i="5" s="1"/>
  <c r="ER36" i="5" s="1"/>
  <c r="CR23" i="6"/>
  <c r="ER23" i="6" s="1"/>
  <c r="GS23" i="6" s="1"/>
  <c r="CR34" i="6"/>
  <c r="ER34" i="6" s="1"/>
  <c r="GS34" i="6" s="1"/>
  <c r="CR12" i="6"/>
  <c r="ER12" i="6" s="1"/>
  <c r="GS12" i="6" s="1"/>
  <c r="CR10" i="6"/>
  <c r="ER10" i="6" s="1"/>
  <c r="GS10" i="6" s="1"/>
  <c r="CR27" i="6"/>
  <c r="ER27" i="6" s="1"/>
  <c r="GS27" i="6" s="1"/>
  <c r="CS37" i="6"/>
  <c r="ES37" i="6" s="1"/>
  <c r="GT37" i="6" s="1"/>
  <c r="CR19" i="6"/>
  <c r="ER19" i="6" s="1"/>
  <c r="GS19" i="6" s="1"/>
  <c r="CS17" i="6"/>
  <c r="ES17" i="6" s="1"/>
  <c r="GT17" i="6" s="1"/>
  <c r="CR20" i="6"/>
  <c r="ER20" i="6" s="1"/>
  <c r="GS20" i="6" s="1"/>
  <c r="CR7" i="6"/>
  <c r="ER7" i="6" s="1"/>
  <c r="GS7" i="6" s="1"/>
  <c r="CR35" i="6"/>
  <c r="ER35" i="6" s="1"/>
  <c r="CR24" i="6"/>
  <c r="ER24" i="6" s="1"/>
  <c r="GS24" i="6" s="1"/>
  <c r="CS32" i="6"/>
  <c r="ES32" i="6" s="1"/>
  <c r="GT32" i="6" s="1"/>
  <c r="CR5" i="6"/>
  <c r="ER5" i="6" s="1"/>
  <c r="GS5" i="6" s="1"/>
  <c r="CR14" i="6"/>
  <c r="ER14" i="6" s="1"/>
  <c r="GS14" i="6" s="1"/>
  <c r="CR18" i="6"/>
  <c r="ER18" i="6" s="1"/>
  <c r="GS18" i="6" s="1"/>
  <c r="CR31" i="6"/>
  <c r="ER31" i="6" s="1"/>
  <c r="GS31" i="6" s="1"/>
  <c r="CR15" i="6"/>
  <c r="ER15" i="6" s="1"/>
  <c r="GS15" i="6" s="1"/>
  <c r="CR11" i="6"/>
  <c r="ER11" i="6" s="1"/>
  <c r="GS11" i="6" s="1"/>
  <c r="CR33" i="6"/>
  <c r="ER33" i="6" s="1"/>
  <c r="GS33" i="6" s="1"/>
  <c r="CS8" i="6"/>
  <c r="ES8" i="6" s="1"/>
  <c r="GT8" i="6" s="1"/>
  <c r="CR16" i="6"/>
  <c r="ER16" i="6" s="1"/>
  <c r="GS16" i="6" s="1"/>
  <c r="CR26" i="6"/>
  <c r="ER26" i="6" s="1"/>
  <c r="GS26" i="6" s="1"/>
  <c r="GS6" i="6"/>
  <c r="CS6" i="6" s="1"/>
  <c r="ES6" i="6" s="1"/>
  <c r="GT6" i="6" s="1"/>
  <c r="CR21" i="6"/>
  <c r="ER21" i="6" s="1"/>
  <c r="GS21" i="6" s="1"/>
  <c r="CR9" i="6"/>
  <c r="ER9" i="6" s="1"/>
  <c r="GS9" i="6" s="1"/>
  <c r="CS36" i="6"/>
  <c r="ES36" i="6" s="1"/>
  <c r="GT36" i="6" s="1"/>
  <c r="CR4" i="6"/>
  <c r="ER4" i="6" s="1"/>
  <c r="GS4" i="6" s="1"/>
  <c r="CR22" i="6"/>
  <c r="ER22" i="6" s="1"/>
  <c r="GS22" i="6" s="1"/>
  <c r="CR29" i="6"/>
  <c r="ER29" i="6" s="1"/>
  <c r="GS29" i="6" s="1"/>
  <c r="CR13" i="6"/>
  <c r="ER13" i="6" s="1"/>
  <c r="GS13" i="6" s="1"/>
  <c r="CR30" i="6"/>
  <c r="ER30" i="6" s="1"/>
  <c r="GS30" i="6" s="1"/>
  <c r="CR25" i="6"/>
  <c r="ER25" i="6" s="1"/>
  <c r="GS25" i="6" s="1"/>
  <c r="CR28" i="6"/>
  <c r="ER28" i="6" s="1"/>
  <c r="GS28" i="6" s="1"/>
  <c r="CR4" i="7"/>
  <c r="ER4" i="7" s="1"/>
  <c r="GS4" i="7" s="1"/>
  <c r="CR28" i="7"/>
  <c r="ER28" i="7" s="1"/>
  <c r="GS28" i="7" s="1"/>
  <c r="CS10" i="7"/>
  <c r="ES10" i="7" s="1"/>
  <c r="GT10" i="7" s="1"/>
  <c r="CR6" i="7"/>
  <c r="ER6" i="7" s="1"/>
  <c r="GS6" i="7" s="1"/>
  <c r="CR33" i="7"/>
  <c r="ER33" i="7" s="1"/>
  <c r="GS33" i="7" s="1"/>
  <c r="CR24" i="7"/>
  <c r="ER24" i="7" s="1"/>
  <c r="GS24" i="7" s="1"/>
  <c r="CR31" i="7"/>
  <c r="ER31" i="7" s="1"/>
  <c r="GS31" i="7" s="1"/>
  <c r="CR23" i="7"/>
  <c r="ER23" i="7" s="1"/>
  <c r="GS23" i="7" s="1"/>
  <c r="CR11" i="7"/>
  <c r="ER11" i="7" s="1"/>
  <c r="GS11" i="7" s="1"/>
  <c r="CR15" i="7"/>
  <c r="ER15" i="7" s="1"/>
  <c r="GS15" i="7" s="1"/>
  <c r="CR5" i="7"/>
  <c r="ER5" i="7" s="1"/>
  <c r="GS5" i="7" s="1"/>
  <c r="CR20" i="7"/>
  <c r="ER20" i="7" s="1"/>
  <c r="GS20" i="7" s="1"/>
  <c r="CR36" i="7"/>
  <c r="ER36" i="7" s="1"/>
  <c r="GS36" i="7" s="1"/>
  <c r="CR19" i="7"/>
  <c r="ER19" i="7" s="1"/>
  <c r="GS19" i="7" s="1"/>
  <c r="CR9" i="7"/>
  <c r="ER9" i="7" s="1"/>
  <c r="GS9" i="7" s="1"/>
  <c r="CS8" i="7"/>
  <c r="ES8" i="7" s="1"/>
  <c r="GT8" i="7" s="1"/>
  <c r="CR25" i="7"/>
  <c r="ER25" i="7" s="1"/>
  <c r="GS25" i="7" s="1"/>
  <c r="CR18" i="7"/>
  <c r="ER18" i="7" s="1"/>
  <c r="GS18" i="7" s="1"/>
  <c r="CR26" i="7"/>
  <c r="ER26" i="7" s="1"/>
  <c r="GS26" i="7" s="1"/>
  <c r="CR29" i="7"/>
  <c r="ER29" i="7" s="1"/>
  <c r="GS29" i="7" s="1"/>
  <c r="CR13" i="7"/>
  <c r="ER13" i="7" s="1"/>
  <c r="GS13" i="7" s="1"/>
  <c r="CS12" i="7"/>
  <c r="ES12" i="7" s="1"/>
  <c r="GT12" i="7" s="1"/>
  <c r="CS16" i="7"/>
  <c r="ES16" i="7" s="1"/>
  <c r="GT16" i="7" s="1"/>
  <c r="CS14" i="7"/>
  <c r="ES14" i="7" s="1"/>
  <c r="GT14" i="7" s="1"/>
  <c r="CR35" i="7"/>
  <c r="ER35" i="7" s="1"/>
  <c r="GS35" i="7" s="1"/>
  <c r="CS21" i="7"/>
  <c r="ES21" i="7" s="1"/>
  <c r="GT21" i="7" s="1"/>
  <c r="CR32" i="7"/>
  <c r="ER32" i="7" s="1"/>
  <c r="GS32" i="7" s="1"/>
  <c r="CR30" i="7"/>
  <c r="ER30" i="7" s="1"/>
  <c r="GS30" i="7" s="1"/>
  <c r="CR22" i="7"/>
  <c r="ER22" i="7" s="1"/>
  <c r="GS22" i="7" s="1"/>
  <c r="CR17" i="7"/>
  <c r="ER17" i="7" s="1"/>
  <c r="GS17" i="7" s="1"/>
  <c r="CR34" i="7"/>
  <c r="ER34" i="7" s="1"/>
  <c r="GS34" i="7" s="1"/>
  <c r="CR7" i="7"/>
  <c r="ER7" i="7" s="1"/>
  <c r="GS7" i="7" s="1"/>
  <c r="CR27" i="7"/>
  <c r="ER27" i="7" s="1"/>
  <c r="GS27" i="7" s="1"/>
  <c r="GO4" i="5"/>
  <c r="CO4" i="5" s="1"/>
  <c r="EO4" i="5" s="1"/>
  <c r="GQ7" i="5"/>
  <c r="CQ7" i="5" s="1"/>
  <c r="EQ7" i="5" s="1"/>
  <c r="GR18" i="5"/>
  <c r="CR18" i="5" s="1"/>
  <c r="ER18" i="5" s="1"/>
  <c r="GR25" i="5"/>
  <c r="CR25" i="5" s="1"/>
  <c r="ER25" i="5" s="1"/>
  <c r="GQ20" i="5"/>
  <c r="CQ20" i="5" s="1"/>
  <c r="EQ20" i="5" s="1"/>
  <c r="GQ5" i="5"/>
  <c r="CQ5" i="5" s="1"/>
  <c r="EQ5" i="5" s="1"/>
  <c r="GR34" i="5"/>
  <c r="CR34" i="5" s="1"/>
  <c r="ER34" i="5" s="1"/>
  <c r="ES26" i="5"/>
  <c r="GT26" i="5" s="1"/>
  <c r="CT26" i="5" s="1"/>
  <c r="ES32" i="5"/>
  <c r="GT32" i="5" s="1"/>
  <c r="CT32" i="5" s="1"/>
  <c r="ES14" i="5"/>
  <c r="GT14" i="5" s="1"/>
  <c r="CT14" i="5" s="1"/>
  <c r="ES21" i="5"/>
  <c r="GT21" i="5" s="1"/>
  <c r="CT21" i="5" s="1"/>
  <c r="ES15" i="5"/>
  <c r="GT15" i="5" s="1"/>
  <c r="CT15" i="5" s="1"/>
  <c r="ES16" i="5"/>
  <c r="GT16" i="5" s="1"/>
  <c r="CT16" i="5" s="1"/>
  <c r="ES23" i="5"/>
  <c r="GT23" i="5" s="1"/>
  <c r="CT23" i="5" s="1"/>
  <c r="ES35" i="5"/>
  <c r="GT35" i="5" s="1"/>
  <c r="CT35" i="5" s="1"/>
  <c r="ES6" i="5"/>
  <c r="GT6" i="5" s="1"/>
  <c r="CT6" i="5" s="1"/>
  <c r="ER12" i="5"/>
  <c r="GS12" i="5" s="1"/>
  <c r="CS12" i="5" s="1"/>
  <c r="ES19" i="5"/>
  <c r="GT19" i="5" s="1"/>
  <c r="CT19" i="5" s="1"/>
  <c r="ES9" i="5"/>
  <c r="GT9" i="5" s="1"/>
  <c r="CT9" i="5" s="1"/>
  <c r="ES24" i="5"/>
  <c r="GT24" i="5" s="1"/>
  <c r="CT24" i="5" s="1"/>
  <c r="ET29" i="5"/>
  <c r="GU29" i="5" s="1"/>
  <c r="CU29" i="5" s="1"/>
  <c r="ES30" i="5"/>
  <c r="GT30" i="5" s="1"/>
  <c r="CT30" i="5" s="1"/>
  <c r="ET28" i="5"/>
  <c r="GU28" i="5" s="1"/>
  <c r="CU28" i="5" s="1"/>
  <c r="ES22" i="5"/>
  <c r="GT22" i="5" s="1"/>
  <c r="CT22" i="5" s="1"/>
  <c r="ES17" i="5"/>
  <c r="GT17" i="5" s="1"/>
  <c r="CT17" i="5" s="1"/>
  <c r="ES11" i="5"/>
  <c r="GT11" i="5" s="1"/>
  <c r="CT11" i="5" s="1"/>
  <c r="ES10" i="5"/>
  <c r="GT10" i="5" s="1"/>
  <c r="CT10" i="5" s="1"/>
  <c r="ES27" i="5"/>
  <c r="GT27" i="5" s="1"/>
  <c r="CT27" i="5" s="1"/>
  <c r="ES31" i="5"/>
  <c r="GT31" i="5" s="1"/>
  <c r="CT31" i="5" s="1"/>
  <c r="ES13" i="5"/>
  <c r="GT13" i="5" s="1"/>
  <c r="CT13" i="5" s="1"/>
  <c r="ES33" i="5"/>
  <c r="GT33" i="5" s="1"/>
  <c r="CT33" i="5" s="1"/>
  <c r="ES8" i="5"/>
  <c r="GT8" i="5" s="1"/>
  <c r="CT8" i="5" s="1"/>
  <c r="H45" i="3"/>
  <c r="I44" i="3"/>
  <c r="GS36" i="5" l="1"/>
  <c r="CS36" i="5" s="1"/>
  <c r="ES36" i="5" s="1"/>
  <c r="CS30" i="6"/>
  <c r="ES30" i="6" s="1"/>
  <c r="GT30" i="6" s="1"/>
  <c r="CS4" i="6"/>
  <c r="ES4" i="6" s="1"/>
  <c r="GT4" i="6" s="1"/>
  <c r="CT6" i="6"/>
  <c r="ET6" i="6" s="1"/>
  <c r="GU6" i="6" s="1"/>
  <c r="CS33" i="6"/>
  <c r="ES33" i="6" s="1"/>
  <c r="GT33" i="6" s="1"/>
  <c r="CS18" i="6"/>
  <c r="ES18" i="6" s="1"/>
  <c r="GT18" i="6" s="1"/>
  <c r="CS24" i="6"/>
  <c r="ES24" i="6" s="1"/>
  <c r="GT24" i="6" s="1"/>
  <c r="CT17" i="6"/>
  <c r="ET17" i="6" s="1"/>
  <c r="GU17" i="6" s="1"/>
  <c r="CS10" i="6"/>
  <c r="ES10" i="6" s="1"/>
  <c r="GT10" i="6" s="1"/>
  <c r="CS13" i="6"/>
  <c r="ES13" i="6" s="1"/>
  <c r="GT13" i="6" s="1"/>
  <c r="CT36" i="6"/>
  <c r="ET36" i="6" s="1"/>
  <c r="GU36" i="6" s="1"/>
  <c r="CS26" i="6"/>
  <c r="ES26" i="6" s="1"/>
  <c r="GT26" i="6" s="1"/>
  <c r="CS11" i="6"/>
  <c r="ES11" i="6" s="1"/>
  <c r="GT11" i="6" s="1"/>
  <c r="CS14" i="6"/>
  <c r="ES14" i="6" s="1"/>
  <c r="GT14" i="6" s="1"/>
  <c r="GS35" i="6"/>
  <c r="CS35" i="6" s="1"/>
  <c r="ES35" i="6" s="1"/>
  <c r="GT35" i="6" s="1"/>
  <c r="CS19" i="6"/>
  <c r="ES19" i="6" s="1"/>
  <c r="GT19" i="6" s="1"/>
  <c r="CS12" i="6"/>
  <c r="ES12" i="6" s="1"/>
  <c r="GT12" i="6" s="1"/>
  <c r="CS28" i="6"/>
  <c r="ES28" i="6" s="1"/>
  <c r="GT28" i="6" s="1"/>
  <c r="CS29" i="6"/>
  <c r="ES29" i="6" s="1"/>
  <c r="GT29" i="6" s="1"/>
  <c r="CS9" i="6"/>
  <c r="ES9" i="6" s="1"/>
  <c r="GT9" i="6" s="1"/>
  <c r="CS16" i="6"/>
  <c r="ES16" i="6" s="1"/>
  <c r="GT16" i="6" s="1"/>
  <c r="CS15" i="6"/>
  <c r="ES15" i="6" s="1"/>
  <c r="GT15" i="6" s="1"/>
  <c r="CS5" i="6"/>
  <c r="ES5" i="6" s="1"/>
  <c r="GT5" i="6" s="1"/>
  <c r="CS7" i="6"/>
  <c r="ES7" i="6" s="1"/>
  <c r="GT7" i="6" s="1"/>
  <c r="CT37" i="6"/>
  <c r="ET37" i="6" s="1"/>
  <c r="GU37" i="6" s="1"/>
  <c r="CS34" i="6"/>
  <c r="ES34" i="6" s="1"/>
  <c r="GT34" i="6" s="1"/>
  <c r="CS25" i="6"/>
  <c r="ES25" i="6" s="1"/>
  <c r="GT25" i="6" s="1"/>
  <c r="CS22" i="6"/>
  <c r="ES22" i="6" s="1"/>
  <c r="GT22" i="6" s="1"/>
  <c r="CS21" i="6"/>
  <c r="ES21" i="6" s="1"/>
  <c r="GT21" i="6" s="1"/>
  <c r="CT8" i="6"/>
  <c r="ET8" i="6" s="1"/>
  <c r="GU8" i="6" s="1"/>
  <c r="CS31" i="6"/>
  <c r="ES31" i="6" s="1"/>
  <c r="GT31" i="6" s="1"/>
  <c r="CT32" i="6"/>
  <c r="ET32" i="6" s="1"/>
  <c r="GU32" i="6" s="1"/>
  <c r="CS20" i="6"/>
  <c r="ES20" i="6" s="1"/>
  <c r="GT20" i="6" s="1"/>
  <c r="CS27" i="6"/>
  <c r="ES27" i="6" s="1"/>
  <c r="GT27" i="6" s="1"/>
  <c r="CS23" i="6"/>
  <c r="ES23" i="6" s="1"/>
  <c r="GT23" i="6" s="1"/>
  <c r="CS7" i="7"/>
  <c r="ES7" i="7" s="1"/>
  <c r="GT7" i="7" s="1"/>
  <c r="CS29" i="7"/>
  <c r="ES29" i="7" s="1"/>
  <c r="GT29" i="7" s="1"/>
  <c r="CS20" i="7"/>
  <c r="ES20" i="7" s="1"/>
  <c r="GT20" i="7" s="1"/>
  <c r="CS6" i="7"/>
  <c r="ES6" i="7" s="1"/>
  <c r="GT6" i="7" s="1"/>
  <c r="CS34" i="7"/>
  <c r="ES34" i="7" s="1"/>
  <c r="GT34" i="7" s="1"/>
  <c r="CS32" i="7"/>
  <c r="ES32" i="7" s="1"/>
  <c r="GT32" i="7" s="1"/>
  <c r="CT16" i="7"/>
  <c r="ET16" i="7" s="1"/>
  <c r="GU16" i="7" s="1"/>
  <c r="CS26" i="7"/>
  <c r="ES26" i="7" s="1"/>
  <c r="GT26" i="7" s="1"/>
  <c r="CS9" i="7"/>
  <c r="ES9" i="7" s="1"/>
  <c r="GT9" i="7" s="1"/>
  <c r="CS5" i="7"/>
  <c r="ES5" i="7" s="1"/>
  <c r="GT5" i="7" s="1"/>
  <c r="CS31" i="7"/>
  <c r="ES31" i="7" s="1"/>
  <c r="GT31" i="7" s="1"/>
  <c r="CT10" i="7"/>
  <c r="ET10" i="7" s="1"/>
  <c r="GU10" i="7" s="1"/>
  <c r="CS30" i="7"/>
  <c r="ES30" i="7" s="1"/>
  <c r="GT30" i="7" s="1"/>
  <c r="CT8" i="7"/>
  <c r="ET8" i="7" s="1"/>
  <c r="GU8" i="7" s="1"/>
  <c r="CS17" i="7"/>
  <c r="ES17" i="7" s="1"/>
  <c r="GT17" i="7" s="1"/>
  <c r="CT21" i="7"/>
  <c r="ET21" i="7" s="1"/>
  <c r="GU21" i="7" s="1"/>
  <c r="CT12" i="7"/>
  <c r="ET12" i="7" s="1"/>
  <c r="GU12" i="7" s="1"/>
  <c r="CS18" i="7"/>
  <c r="ES18" i="7" s="1"/>
  <c r="GT18" i="7" s="1"/>
  <c r="CS19" i="7"/>
  <c r="ES19" i="7" s="1"/>
  <c r="GT19" i="7" s="1"/>
  <c r="CS15" i="7"/>
  <c r="ES15" i="7" s="1"/>
  <c r="GT15" i="7" s="1"/>
  <c r="CS24" i="7"/>
  <c r="ES24" i="7" s="1"/>
  <c r="GT24" i="7" s="1"/>
  <c r="CS28" i="7"/>
  <c r="ES28" i="7" s="1"/>
  <c r="GT28" i="7" s="1"/>
  <c r="CT14" i="7"/>
  <c r="ET14" i="7" s="1"/>
  <c r="GU14" i="7" s="1"/>
  <c r="CS23" i="7"/>
  <c r="ES23" i="7" s="1"/>
  <c r="GT23" i="7" s="1"/>
  <c r="CS27" i="7"/>
  <c r="ES27" i="7" s="1"/>
  <c r="GT27" i="7" s="1"/>
  <c r="CS22" i="7"/>
  <c r="ES22" i="7" s="1"/>
  <c r="GT22" i="7" s="1"/>
  <c r="CS35" i="7"/>
  <c r="ES35" i="7" s="1"/>
  <c r="GT35" i="7" s="1"/>
  <c r="CS13" i="7"/>
  <c r="ES13" i="7" s="1"/>
  <c r="GT13" i="7" s="1"/>
  <c r="CS25" i="7"/>
  <c r="ES25" i="7" s="1"/>
  <c r="GT25" i="7" s="1"/>
  <c r="CS36" i="7"/>
  <c r="ES36" i="7" s="1"/>
  <c r="CS11" i="7"/>
  <c r="ES11" i="7" s="1"/>
  <c r="GT11" i="7" s="1"/>
  <c r="CS33" i="7"/>
  <c r="ES33" i="7" s="1"/>
  <c r="GT33" i="7" s="1"/>
  <c r="CS4" i="7"/>
  <c r="ES4" i="7" s="1"/>
  <c r="GT4" i="7" s="1"/>
  <c r="GP4" i="5"/>
  <c r="CP4" i="5" s="1"/>
  <c r="EP4" i="5" s="1"/>
  <c r="GR5" i="5"/>
  <c r="CR5" i="5" s="1"/>
  <c r="ER5" i="5" s="1"/>
  <c r="GS25" i="5"/>
  <c r="CS25" i="5" s="1"/>
  <c r="ES25" i="5" s="1"/>
  <c r="GR7" i="5"/>
  <c r="CR7" i="5" s="1"/>
  <c r="ER7" i="5" s="1"/>
  <c r="GS34" i="5"/>
  <c r="CS34" i="5" s="1"/>
  <c r="ES34" i="5" s="1"/>
  <c r="GR20" i="5"/>
  <c r="CR20" i="5" s="1"/>
  <c r="ER20" i="5" s="1"/>
  <c r="GS18" i="5"/>
  <c r="CS18" i="5" s="1"/>
  <c r="ES18" i="5" s="1"/>
  <c r="ET17" i="5"/>
  <c r="GU17" i="5" s="1"/>
  <c r="CU17" i="5" s="1"/>
  <c r="ET33" i="5"/>
  <c r="GU33" i="5" s="1"/>
  <c r="CU33" i="5" s="1"/>
  <c r="ET27" i="5"/>
  <c r="GU27" i="5" s="1"/>
  <c r="CU27" i="5" s="1"/>
  <c r="ET22" i="5"/>
  <c r="GU22" i="5" s="1"/>
  <c r="CU22" i="5" s="1"/>
  <c r="ET9" i="5"/>
  <c r="GU9" i="5" s="1"/>
  <c r="CU9" i="5" s="1"/>
  <c r="ES12" i="5"/>
  <c r="GT12" i="5" s="1"/>
  <c r="CT12" i="5" s="1"/>
  <c r="ET16" i="5"/>
  <c r="GU16" i="5" s="1"/>
  <c r="CU16" i="5" s="1"/>
  <c r="ET14" i="5"/>
  <c r="GU14" i="5" s="1"/>
  <c r="CU14" i="5" s="1"/>
  <c r="ET30" i="5"/>
  <c r="GU30" i="5" s="1"/>
  <c r="CU30" i="5" s="1"/>
  <c r="ET23" i="5"/>
  <c r="GU23" i="5" s="1"/>
  <c r="CU23" i="5" s="1"/>
  <c r="ET13" i="5"/>
  <c r="GU13" i="5" s="1"/>
  <c r="CU13" i="5" s="1"/>
  <c r="ET10" i="5"/>
  <c r="GU10" i="5" s="1"/>
  <c r="CU10" i="5" s="1"/>
  <c r="ET19" i="5"/>
  <c r="GU19" i="5" s="1"/>
  <c r="CU19" i="5" s="1"/>
  <c r="ET6" i="5"/>
  <c r="GU6" i="5" s="1"/>
  <c r="CU6" i="5" s="1"/>
  <c r="ET15" i="5"/>
  <c r="GU15" i="5" s="1"/>
  <c r="CU15" i="5" s="1"/>
  <c r="ET32" i="5"/>
  <c r="GU32" i="5" s="1"/>
  <c r="CU32" i="5" s="1"/>
  <c r="ET31" i="5"/>
  <c r="GU31" i="5" s="1"/>
  <c r="CU31" i="5" s="1"/>
  <c r="ET24" i="5"/>
  <c r="GU24" i="5" s="1"/>
  <c r="CU24" i="5" s="1"/>
  <c r="ET8" i="5"/>
  <c r="GU8" i="5" s="1"/>
  <c r="CU8" i="5" s="1"/>
  <c r="ET11" i="5"/>
  <c r="GU11" i="5" s="1"/>
  <c r="CU11" i="5" s="1"/>
  <c r="EU28" i="5"/>
  <c r="GV28" i="5" s="1"/>
  <c r="CV28" i="5" s="1"/>
  <c r="EU29" i="5"/>
  <c r="GV29" i="5" s="1"/>
  <c r="CV29" i="5" s="1"/>
  <c r="ET35" i="5"/>
  <c r="GU35" i="5" s="1"/>
  <c r="CU35" i="5" s="1"/>
  <c r="ET21" i="5"/>
  <c r="GU21" i="5" s="1"/>
  <c r="CU21" i="5" s="1"/>
  <c r="ET26" i="5"/>
  <c r="GU26" i="5" s="1"/>
  <c r="CU26" i="5" s="1"/>
  <c r="H46" i="3"/>
  <c r="I45" i="3"/>
  <c r="GT36" i="5" l="1"/>
  <c r="CT36" i="5" s="1"/>
  <c r="ET36" i="5" s="1"/>
  <c r="CT20" i="6"/>
  <c r="ET20" i="6" s="1"/>
  <c r="GU20" i="6" s="1"/>
  <c r="CT21" i="6"/>
  <c r="ET21" i="6" s="1"/>
  <c r="GU21" i="6" s="1"/>
  <c r="CU37" i="6"/>
  <c r="EU37" i="6" s="1"/>
  <c r="GV37" i="6" s="1"/>
  <c r="CT16" i="6"/>
  <c r="ET16" i="6" s="1"/>
  <c r="GU16" i="6" s="1"/>
  <c r="CT12" i="6"/>
  <c r="ET12" i="6" s="1"/>
  <c r="GU12" i="6" s="1"/>
  <c r="CT11" i="6"/>
  <c r="ET11" i="6" s="1"/>
  <c r="GU11" i="6" s="1"/>
  <c r="CT10" i="6"/>
  <c r="ET10" i="6" s="1"/>
  <c r="GU10" i="6" s="1"/>
  <c r="CT33" i="6"/>
  <c r="ET33" i="6" s="1"/>
  <c r="GU33" i="6" s="1"/>
  <c r="CU32" i="6"/>
  <c r="EU32" i="6" s="1"/>
  <c r="GV32" i="6" s="1"/>
  <c r="CT22" i="6"/>
  <c r="ET22" i="6" s="1"/>
  <c r="GU22" i="6" s="1"/>
  <c r="CT7" i="6"/>
  <c r="ET7" i="6" s="1"/>
  <c r="GU7" i="6" s="1"/>
  <c r="CT9" i="6"/>
  <c r="ET9" i="6" s="1"/>
  <c r="GU9" i="6" s="1"/>
  <c r="CT19" i="6"/>
  <c r="ET19" i="6" s="1"/>
  <c r="GU19" i="6" s="1"/>
  <c r="CT26" i="6"/>
  <c r="ET26" i="6" s="1"/>
  <c r="GU26" i="6" s="1"/>
  <c r="CU17" i="6"/>
  <c r="EU17" i="6" s="1"/>
  <c r="GV17" i="6" s="1"/>
  <c r="CU6" i="6"/>
  <c r="EU6" i="6" s="1"/>
  <c r="GV6" i="6" s="1"/>
  <c r="CT23" i="6"/>
  <c r="ET23" i="6" s="1"/>
  <c r="GU23" i="6" s="1"/>
  <c r="CT31" i="6"/>
  <c r="ET31" i="6" s="1"/>
  <c r="GU31" i="6" s="1"/>
  <c r="CT25" i="6"/>
  <c r="ET25" i="6" s="1"/>
  <c r="GU25" i="6" s="1"/>
  <c r="CT5" i="6"/>
  <c r="ET5" i="6" s="1"/>
  <c r="GU5" i="6" s="1"/>
  <c r="CT29" i="6"/>
  <c r="ET29" i="6" s="1"/>
  <c r="GU29" i="6" s="1"/>
  <c r="CT35" i="6"/>
  <c r="ET35" i="6" s="1"/>
  <c r="GU35" i="6" s="1"/>
  <c r="CU36" i="6"/>
  <c r="EU36" i="6" s="1"/>
  <c r="GV36" i="6" s="1"/>
  <c r="CT24" i="6"/>
  <c r="ET24" i="6" s="1"/>
  <c r="GU24" i="6" s="1"/>
  <c r="CT4" i="6"/>
  <c r="ET4" i="6" s="1"/>
  <c r="GU4" i="6" s="1"/>
  <c r="CT27" i="6"/>
  <c r="ET27" i="6" s="1"/>
  <c r="GU27" i="6" s="1"/>
  <c r="CU8" i="6"/>
  <c r="EU8" i="6" s="1"/>
  <c r="GV8" i="6" s="1"/>
  <c r="CT34" i="6"/>
  <c r="ET34" i="6" s="1"/>
  <c r="GU34" i="6" s="1"/>
  <c r="CT15" i="6"/>
  <c r="ET15" i="6" s="1"/>
  <c r="GU15" i="6" s="1"/>
  <c r="CT28" i="6"/>
  <c r="ET28" i="6" s="1"/>
  <c r="GU28" i="6" s="1"/>
  <c r="CT14" i="6"/>
  <c r="ET14" i="6" s="1"/>
  <c r="GU14" i="6" s="1"/>
  <c r="CT13" i="6"/>
  <c r="ET13" i="6" s="1"/>
  <c r="GU13" i="6" s="1"/>
  <c r="CT18" i="6"/>
  <c r="ET18" i="6" s="1"/>
  <c r="GU18" i="6" s="1"/>
  <c r="CT30" i="6"/>
  <c r="ET30" i="6" s="1"/>
  <c r="GU30" i="6" s="1"/>
  <c r="CT13" i="7"/>
  <c r="ET13" i="7" s="1"/>
  <c r="GU13" i="7" s="1"/>
  <c r="CU21" i="7"/>
  <c r="EU21" i="7" s="1"/>
  <c r="GV21" i="7" s="1"/>
  <c r="CT26" i="7"/>
  <c r="ET26" i="7" s="1"/>
  <c r="GU26" i="7" s="1"/>
  <c r="CT6" i="7"/>
  <c r="ET6" i="7" s="1"/>
  <c r="GU6" i="7" s="1"/>
  <c r="CT11" i="7"/>
  <c r="ET11" i="7" s="1"/>
  <c r="GU11" i="7" s="1"/>
  <c r="CT35" i="7"/>
  <c r="ET35" i="7" s="1"/>
  <c r="GU35" i="7" s="1"/>
  <c r="CU14" i="7"/>
  <c r="EU14" i="7" s="1"/>
  <c r="GV14" i="7" s="1"/>
  <c r="CT19" i="7"/>
  <c r="ET19" i="7" s="1"/>
  <c r="GU19" i="7" s="1"/>
  <c r="CT17" i="7"/>
  <c r="ET17" i="7" s="1"/>
  <c r="GU17" i="7" s="1"/>
  <c r="CT31" i="7"/>
  <c r="ET31" i="7" s="1"/>
  <c r="GU31" i="7" s="1"/>
  <c r="CU16" i="7"/>
  <c r="EU16" i="7" s="1"/>
  <c r="GV16" i="7" s="1"/>
  <c r="CT20" i="7"/>
  <c r="ET20" i="7" s="1"/>
  <c r="GU20" i="7" s="1"/>
  <c r="CT15" i="7"/>
  <c r="ET15" i="7" s="1"/>
  <c r="GU15" i="7" s="1"/>
  <c r="GT36" i="7"/>
  <c r="CT36" i="7" s="1"/>
  <c r="ET36" i="7" s="1"/>
  <c r="GU36" i="7" s="1"/>
  <c r="CT22" i="7"/>
  <c r="ET22" i="7" s="1"/>
  <c r="GU22" i="7" s="1"/>
  <c r="CT28" i="7"/>
  <c r="ET28" i="7" s="1"/>
  <c r="GU28" i="7" s="1"/>
  <c r="CT18" i="7"/>
  <c r="ET18" i="7" s="1"/>
  <c r="GU18" i="7" s="1"/>
  <c r="CU8" i="7"/>
  <c r="EU8" i="7" s="1"/>
  <c r="GV8" i="7" s="1"/>
  <c r="CT5" i="7"/>
  <c r="ET5" i="7" s="1"/>
  <c r="GU5" i="7" s="1"/>
  <c r="CT32" i="7"/>
  <c r="ET32" i="7" s="1"/>
  <c r="GU32" i="7" s="1"/>
  <c r="CT29" i="7"/>
  <c r="ET29" i="7" s="1"/>
  <c r="GU29" i="7" s="1"/>
  <c r="CT33" i="7"/>
  <c r="ET33" i="7" s="1"/>
  <c r="GU33" i="7" s="1"/>
  <c r="CT23" i="7"/>
  <c r="ET23" i="7" s="1"/>
  <c r="GU23" i="7" s="1"/>
  <c r="CU10" i="7"/>
  <c r="EU10" i="7" s="1"/>
  <c r="GV10" i="7" s="1"/>
  <c r="CT4" i="7"/>
  <c r="ET4" i="7" s="1"/>
  <c r="GU4" i="7" s="1"/>
  <c r="CT25" i="7"/>
  <c r="ET25" i="7" s="1"/>
  <c r="GU25" i="7" s="1"/>
  <c r="CT27" i="7"/>
  <c r="ET27" i="7" s="1"/>
  <c r="GU27" i="7" s="1"/>
  <c r="CT24" i="7"/>
  <c r="ET24" i="7" s="1"/>
  <c r="GU24" i="7" s="1"/>
  <c r="CU12" i="7"/>
  <c r="EU12" i="7" s="1"/>
  <c r="GV12" i="7" s="1"/>
  <c r="CT30" i="7"/>
  <c r="ET30" i="7" s="1"/>
  <c r="GU30" i="7" s="1"/>
  <c r="CT9" i="7"/>
  <c r="ET9" i="7" s="1"/>
  <c r="GU9" i="7" s="1"/>
  <c r="CT34" i="7"/>
  <c r="ET34" i="7" s="1"/>
  <c r="GU34" i="7" s="1"/>
  <c r="CT7" i="7"/>
  <c r="ET7" i="7" s="1"/>
  <c r="GU7" i="7" s="1"/>
  <c r="GQ4" i="5"/>
  <c r="CQ4" i="5" s="1"/>
  <c r="EQ4" i="5" s="1"/>
  <c r="GS20" i="5"/>
  <c r="CS20" i="5" s="1"/>
  <c r="ES20" i="5" s="1"/>
  <c r="GS7" i="5"/>
  <c r="CS7" i="5" s="1"/>
  <c r="ES7" i="5" s="1"/>
  <c r="GS5" i="5"/>
  <c r="CS5" i="5" s="1"/>
  <c r="ES5" i="5" s="1"/>
  <c r="GT18" i="5"/>
  <c r="CT18" i="5" s="1"/>
  <c r="ET18" i="5" s="1"/>
  <c r="GT34" i="5"/>
  <c r="CT34" i="5" s="1"/>
  <c r="ET34" i="5" s="1"/>
  <c r="GT25" i="5"/>
  <c r="CT25" i="5" s="1"/>
  <c r="ET25" i="5" s="1"/>
  <c r="EV28" i="5"/>
  <c r="GW28" i="5" s="1"/>
  <c r="CW28" i="5" s="1"/>
  <c r="EU10" i="5"/>
  <c r="GV10" i="5" s="1"/>
  <c r="CV10" i="5" s="1"/>
  <c r="EU35" i="5"/>
  <c r="GV35" i="5" s="1"/>
  <c r="CV35" i="5" s="1"/>
  <c r="EU11" i="5"/>
  <c r="GV11" i="5" s="1"/>
  <c r="CV11" i="5" s="1"/>
  <c r="EU31" i="5"/>
  <c r="GV31" i="5" s="1"/>
  <c r="CV31" i="5" s="1"/>
  <c r="EU19" i="5"/>
  <c r="GV19" i="5" s="1"/>
  <c r="CV19" i="5" s="1"/>
  <c r="EU13" i="5"/>
  <c r="GV13" i="5" s="1"/>
  <c r="CV13" i="5" s="1"/>
  <c r="EU16" i="5"/>
  <c r="GV16" i="5" s="1"/>
  <c r="CV16" i="5" s="1"/>
  <c r="EU22" i="5"/>
  <c r="GV22" i="5" s="1"/>
  <c r="CV22" i="5" s="1"/>
  <c r="EU21" i="5"/>
  <c r="GV21" i="5" s="1"/>
  <c r="CV21" i="5" s="1"/>
  <c r="EU6" i="5"/>
  <c r="GV6" i="5" s="1"/>
  <c r="CV6" i="5" s="1"/>
  <c r="EU32" i="5"/>
  <c r="GV32" i="5" s="1"/>
  <c r="CV32" i="5" s="1"/>
  <c r="EU23" i="5"/>
  <c r="GV23" i="5" s="1"/>
  <c r="CV23" i="5" s="1"/>
  <c r="ET12" i="5"/>
  <c r="GU12" i="5" s="1"/>
  <c r="CU12" i="5" s="1"/>
  <c r="EU27" i="5"/>
  <c r="GV27" i="5" s="1"/>
  <c r="CV27" i="5" s="1"/>
  <c r="EU17" i="5"/>
  <c r="GV17" i="5" s="1"/>
  <c r="CV17" i="5" s="1"/>
  <c r="EU24" i="5"/>
  <c r="GV24" i="5" s="1"/>
  <c r="CV24" i="5" s="1"/>
  <c r="EU14" i="5"/>
  <c r="GV14" i="5" s="1"/>
  <c r="CV14" i="5" s="1"/>
  <c r="EU26" i="5"/>
  <c r="GV26" i="5" s="1"/>
  <c r="CV26" i="5" s="1"/>
  <c r="EV29" i="5"/>
  <c r="GW29" i="5" s="1"/>
  <c r="CW29" i="5" s="1"/>
  <c r="EU8" i="5"/>
  <c r="GV8" i="5" s="1"/>
  <c r="CV8" i="5" s="1"/>
  <c r="EU15" i="5"/>
  <c r="GV15" i="5" s="1"/>
  <c r="CV15" i="5" s="1"/>
  <c r="EU30" i="5"/>
  <c r="GV30" i="5" s="1"/>
  <c r="CV30" i="5" s="1"/>
  <c r="EU9" i="5"/>
  <c r="GV9" i="5" s="1"/>
  <c r="CV9" i="5" s="1"/>
  <c r="EU33" i="5"/>
  <c r="GV33" i="5" s="1"/>
  <c r="CV33" i="5" s="1"/>
  <c r="H47" i="3"/>
  <c r="I46" i="3"/>
  <c r="GU36" i="5" l="1"/>
  <c r="CU36" i="5" s="1"/>
  <c r="EU36" i="5" s="1"/>
  <c r="CU13" i="6"/>
  <c r="EU13" i="6" s="1"/>
  <c r="GV13" i="6" s="1"/>
  <c r="CU34" i="6"/>
  <c r="EU34" i="6" s="1"/>
  <c r="GV34" i="6" s="1"/>
  <c r="CU24" i="6"/>
  <c r="EU24" i="6" s="1"/>
  <c r="CU5" i="6"/>
  <c r="EU5" i="6" s="1"/>
  <c r="GV5" i="6" s="1"/>
  <c r="CV6" i="6"/>
  <c r="EV6" i="6" s="1"/>
  <c r="GW6" i="6" s="1"/>
  <c r="CU9" i="6"/>
  <c r="EU9" i="6" s="1"/>
  <c r="GV9" i="6" s="1"/>
  <c r="CU33" i="6"/>
  <c r="EU33" i="6" s="1"/>
  <c r="GV33" i="6" s="1"/>
  <c r="CU16" i="6"/>
  <c r="EU16" i="6" s="1"/>
  <c r="GV16" i="6" s="1"/>
  <c r="CU14" i="6"/>
  <c r="EU14" i="6" s="1"/>
  <c r="GV14" i="6" s="1"/>
  <c r="CV8" i="6"/>
  <c r="EV8" i="6" s="1"/>
  <c r="GW8" i="6" s="1"/>
  <c r="CV36" i="6"/>
  <c r="EV36" i="6" s="1"/>
  <c r="GW36" i="6" s="1"/>
  <c r="CU25" i="6"/>
  <c r="EU25" i="6" s="1"/>
  <c r="GV25" i="6" s="1"/>
  <c r="CV17" i="6"/>
  <c r="EV17" i="6" s="1"/>
  <c r="GW17" i="6" s="1"/>
  <c r="CU7" i="6"/>
  <c r="EU7" i="6" s="1"/>
  <c r="GV7" i="6" s="1"/>
  <c r="CU10" i="6"/>
  <c r="EU10" i="6" s="1"/>
  <c r="GV10" i="6" s="1"/>
  <c r="CV37" i="6"/>
  <c r="EV37" i="6" s="1"/>
  <c r="GW37" i="6" s="1"/>
  <c r="CU30" i="6"/>
  <c r="EU30" i="6" s="1"/>
  <c r="GV30" i="6" s="1"/>
  <c r="CU28" i="6"/>
  <c r="EU28" i="6" s="1"/>
  <c r="GV28" i="6" s="1"/>
  <c r="CU27" i="6"/>
  <c r="EU27" i="6" s="1"/>
  <c r="GV27" i="6" s="1"/>
  <c r="CU35" i="6"/>
  <c r="EU35" i="6" s="1"/>
  <c r="GV35" i="6" s="1"/>
  <c r="CU31" i="6"/>
  <c r="EU31" i="6" s="1"/>
  <c r="GV31" i="6" s="1"/>
  <c r="CU26" i="6"/>
  <c r="EU26" i="6" s="1"/>
  <c r="GV26" i="6" s="1"/>
  <c r="CU22" i="6"/>
  <c r="EU22" i="6" s="1"/>
  <c r="GV22" i="6" s="1"/>
  <c r="CU11" i="6"/>
  <c r="EU11" i="6" s="1"/>
  <c r="GV11" i="6" s="1"/>
  <c r="CU21" i="6"/>
  <c r="EU21" i="6" s="1"/>
  <c r="GV21" i="6" s="1"/>
  <c r="CU18" i="6"/>
  <c r="EU18" i="6" s="1"/>
  <c r="GV18" i="6" s="1"/>
  <c r="CU15" i="6"/>
  <c r="EU15" i="6" s="1"/>
  <c r="GV15" i="6" s="1"/>
  <c r="CU4" i="6"/>
  <c r="EU4" i="6" s="1"/>
  <c r="GV4" i="6" s="1"/>
  <c r="CU29" i="6"/>
  <c r="EU29" i="6" s="1"/>
  <c r="GV29" i="6" s="1"/>
  <c r="CU23" i="6"/>
  <c r="EU23" i="6" s="1"/>
  <c r="GV23" i="6" s="1"/>
  <c r="CU19" i="6"/>
  <c r="EU19" i="6" s="1"/>
  <c r="GV19" i="6" s="1"/>
  <c r="CV32" i="6"/>
  <c r="EV32" i="6" s="1"/>
  <c r="GW32" i="6" s="1"/>
  <c r="CU12" i="6"/>
  <c r="EU12" i="6" s="1"/>
  <c r="GV12" i="6" s="1"/>
  <c r="CU20" i="6"/>
  <c r="EU20" i="6" s="1"/>
  <c r="GV20" i="6" s="1"/>
  <c r="CU24" i="7"/>
  <c r="EU24" i="7" s="1"/>
  <c r="GV24" i="7" s="1"/>
  <c r="CU28" i="7"/>
  <c r="EU28" i="7" s="1"/>
  <c r="GV28" i="7" s="1"/>
  <c r="CU19" i="7"/>
  <c r="EU19" i="7" s="1"/>
  <c r="GV19" i="7" s="1"/>
  <c r="CU6" i="7"/>
  <c r="EU6" i="7" s="1"/>
  <c r="GV6" i="7" s="1"/>
  <c r="CU9" i="7"/>
  <c r="EU9" i="7" s="1"/>
  <c r="GV9" i="7" s="1"/>
  <c r="CU27" i="7"/>
  <c r="EU27" i="7" s="1"/>
  <c r="GV27" i="7" s="1"/>
  <c r="CU23" i="7"/>
  <c r="EU23" i="7" s="1"/>
  <c r="GV23" i="7" s="1"/>
  <c r="CU5" i="7"/>
  <c r="EU5" i="7" s="1"/>
  <c r="GV5" i="7" s="1"/>
  <c r="CU22" i="7"/>
  <c r="EU22" i="7" s="1"/>
  <c r="GV22" i="7" s="1"/>
  <c r="CV16" i="7"/>
  <c r="EV16" i="7" s="1"/>
  <c r="GW16" i="7" s="1"/>
  <c r="CV14" i="7"/>
  <c r="EV14" i="7" s="1"/>
  <c r="GW14" i="7" s="1"/>
  <c r="CU26" i="7"/>
  <c r="EU26" i="7" s="1"/>
  <c r="GV26" i="7" s="1"/>
  <c r="CU32" i="7"/>
  <c r="EU32" i="7" s="1"/>
  <c r="GV32" i="7" s="1"/>
  <c r="CU30" i="7"/>
  <c r="EU30" i="7" s="1"/>
  <c r="GV30" i="7" s="1"/>
  <c r="CU25" i="7"/>
  <c r="EU25" i="7" s="1"/>
  <c r="GV25" i="7" s="1"/>
  <c r="CU33" i="7"/>
  <c r="EU33" i="7" s="1"/>
  <c r="GV33" i="7" s="1"/>
  <c r="CV8" i="7"/>
  <c r="EV8" i="7" s="1"/>
  <c r="GW8" i="7" s="1"/>
  <c r="CU36" i="7"/>
  <c r="EU36" i="7" s="1"/>
  <c r="GV36" i="7" s="1"/>
  <c r="CU31" i="7"/>
  <c r="EU31" i="7" s="1"/>
  <c r="GV31" i="7" s="1"/>
  <c r="CU35" i="7"/>
  <c r="EU35" i="7" s="1"/>
  <c r="GV35" i="7" s="1"/>
  <c r="CV21" i="7"/>
  <c r="EV21" i="7" s="1"/>
  <c r="GW21" i="7" s="1"/>
  <c r="CU34" i="7"/>
  <c r="EU34" i="7" s="1"/>
  <c r="GV34" i="7" s="1"/>
  <c r="CV10" i="7"/>
  <c r="EV10" i="7" s="1"/>
  <c r="GW10" i="7" s="1"/>
  <c r="CU20" i="7"/>
  <c r="EU20" i="7" s="1"/>
  <c r="GV20" i="7" s="1"/>
  <c r="CU7" i="7"/>
  <c r="EU7" i="7" s="1"/>
  <c r="GV7" i="7" s="1"/>
  <c r="CV12" i="7"/>
  <c r="EV12" i="7" s="1"/>
  <c r="GW12" i="7" s="1"/>
  <c r="CU4" i="7"/>
  <c r="EU4" i="7" s="1"/>
  <c r="GV4" i="7" s="1"/>
  <c r="CU29" i="7"/>
  <c r="EU29" i="7" s="1"/>
  <c r="GV29" i="7" s="1"/>
  <c r="CU18" i="7"/>
  <c r="EU18" i="7" s="1"/>
  <c r="GV18" i="7" s="1"/>
  <c r="CU15" i="7"/>
  <c r="EU15" i="7" s="1"/>
  <c r="GV15" i="7" s="1"/>
  <c r="CU17" i="7"/>
  <c r="EU17" i="7" s="1"/>
  <c r="GV17" i="7" s="1"/>
  <c r="CU11" i="7"/>
  <c r="EU11" i="7" s="1"/>
  <c r="GV11" i="7" s="1"/>
  <c r="CU13" i="7"/>
  <c r="EU13" i="7" s="1"/>
  <c r="GV13" i="7" s="1"/>
  <c r="GR4" i="5"/>
  <c r="CR4" i="5" s="1"/>
  <c r="ER4" i="5" s="1"/>
  <c r="GT5" i="5"/>
  <c r="CT5" i="5" s="1"/>
  <c r="ET5" i="5" s="1"/>
  <c r="GU34" i="5"/>
  <c r="CU34" i="5" s="1"/>
  <c r="EU34" i="5" s="1"/>
  <c r="GT20" i="5"/>
  <c r="CT20" i="5" s="1"/>
  <c r="ET20" i="5" s="1"/>
  <c r="GU18" i="5"/>
  <c r="CU18" i="5" s="1"/>
  <c r="EU18" i="5" s="1"/>
  <c r="GT7" i="5"/>
  <c r="CT7" i="5" s="1"/>
  <c r="ET7" i="5" s="1"/>
  <c r="GU25" i="5"/>
  <c r="CU25" i="5" s="1"/>
  <c r="EU25" i="5" s="1"/>
  <c r="EV33" i="5"/>
  <c r="GW33" i="5" s="1"/>
  <c r="CW33" i="5" s="1"/>
  <c r="EU12" i="5"/>
  <c r="GV12" i="5" s="1"/>
  <c r="CV12" i="5" s="1"/>
  <c r="EV13" i="5"/>
  <c r="GW13" i="5" s="1"/>
  <c r="CW13" i="5" s="1"/>
  <c r="EV9" i="5"/>
  <c r="GW9" i="5" s="1"/>
  <c r="CW9" i="5" s="1"/>
  <c r="EV8" i="5"/>
  <c r="GW8" i="5" s="1"/>
  <c r="CW8" i="5" s="1"/>
  <c r="EV24" i="5"/>
  <c r="GW24" i="5" s="1"/>
  <c r="CW24" i="5" s="1"/>
  <c r="EV23" i="5"/>
  <c r="GW23" i="5" s="1"/>
  <c r="CW23" i="5" s="1"/>
  <c r="EV19" i="5"/>
  <c r="GW19" i="5" s="1"/>
  <c r="CW19" i="5" s="1"/>
  <c r="EV15" i="5"/>
  <c r="GW15" i="5" s="1"/>
  <c r="CW15" i="5" s="1"/>
  <c r="EV35" i="5"/>
  <c r="GW35" i="5" s="1"/>
  <c r="CW35" i="5" s="1"/>
  <c r="EV30" i="5"/>
  <c r="GW30" i="5" s="1"/>
  <c r="CW30" i="5" s="1"/>
  <c r="EW29" i="5"/>
  <c r="GX29" i="5" s="1"/>
  <c r="CX29" i="5" s="1"/>
  <c r="EV17" i="5"/>
  <c r="GW17" i="5" s="1"/>
  <c r="CW17" i="5" s="1"/>
  <c r="EV22" i="5"/>
  <c r="GW22" i="5" s="1"/>
  <c r="CW22" i="5" s="1"/>
  <c r="EV31" i="5"/>
  <c r="GW31" i="5" s="1"/>
  <c r="CW31" i="5" s="1"/>
  <c r="EV10" i="5"/>
  <c r="GW10" i="5" s="1"/>
  <c r="CW10" i="5" s="1"/>
  <c r="EV14" i="5"/>
  <c r="GW14" i="5" s="1"/>
  <c r="CW14" i="5" s="1"/>
  <c r="EV21" i="5"/>
  <c r="GW21" i="5" s="1"/>
  <c r="CW21" i="5" s="1"/>
  <c r="EV26" i="5"/>
  <c r="GW26" i="5" s="1"/>
  <c r="CW26" i="5" s="1"/>
  <c r="EV27" i="5"/>
  <c r="GW27" i="5" s="1"/>
  <c r="CW27" i="5" s="1"/>
  <c r="EV32" i="5"/>
  <c r="GW32" i="5" s="1"/>
  <c r="CW32" i="5" s="1"/>
  <c r="EV6" i="5"/>
  <c r="GW6" i="5" s="1"/>
  <c r="CW6" i="5" s="1"/>
  <c r="EV16" i="5"/>
  <c r="GW16" i="5" s="1"/>
  <c r="CW16" i="5" s="1"/>
  <c r="EV11" i="5"/>
  <c r="GW11" i="5" s="1"/>
  <c r="CW11" i="5" s="1"/>
  <c r="EW28" i="5"/>
  <c r="GX28" i="5" s="1"/>
  <c r="CX28" i="5" s="1"/>
  <c r="H48" i="3"/>
  <c r="I47" i="3"/>
  <c r="GV36" i="5" l="1"/>
  <c r="CV36" i="5" s="1"/>
  <c r="EV36" i="5" s="1"/>
  <c r="CW32" i="6"/>
  <c r="EW32" i="6" s="1"/>
  <c r="GX32" i="6" s="1"/>
  <c r="CV4" i="6"/>
  <c r="EV4" i="6" s="1"/>
  <c r="GW4" i="6" s="1"/>
  <c r="CV11" i="6"/>
  <c r="EV11" i="6" s="1"/>
  <c r="GW11" i="6" s="1"/>
  <c r="CV35" i="6"/>
  <c r="EV35" i="6" s="1"/>
  <c r="GW35" i="6" s="1"/>
  <c r="CW37" i="6"/>
  <c r="EW37" i="6" s="1"/>
  <c r="GX37" i="6" s="1"/>
  <c r="CV25" i="6"/>
  <c r="EV25" i="6" s="1"/>
  <c r="GW25" i="6" s="1"/>
  <c r="CV16" i="6"/>
  <c r="EV16" i="6" s="1"/>
  <c r="GW16" i="6" s="1"/>
  <c r="CV5" i="6"/>
  <c r="EV5" i="6" s="1"/>
  <c r="GW5" i="6" s="1"/>
  <c r="CV19" i="6"/>
  <c r="EV19" i="6" s="1"/>
  <c r="GW19" i="6" s="1"/>
  <c r="CV15" i="6"/>
  <c r="EV15" i="6" s="1"/>
  <c r="GW15" i="6" s="1"/>
  <c r="CV22" i="6"/>
  <c r="EV22" i="6" s="1"/>
  <c r="GW22" i="6" s="1"/>
  <c r="CV27" i="6"/>
  <c r="EV27" i="6" s="1"/>
  <c r="GW27" i="6" s="1"/>
  <c r="CV10" i="6"/>
  <c r="EV10" i="6" s="1"/>
  <c r="GW10" i="6" s="1"/>
  <c r="CW36" i="6"/>
  <c r="EW36" i="6" s="1"/>
  <c r="GX36" i="6" s="1"/>
  <c r="CV33" i="6"/>
  <c r="EV33" i="6" s="1"/>
  <c r="GW33" i="6" s="1"/>
  <c r="GV24" i="6"/>
  <c r="CV24" i="6" s="1"/>
  <c r="EV24" i="6" s="1"/>
  <c r="GW24" i="6" s="1"/>
  <c r="CV20" i="6"/>
  <c r="EV20" i="6" s="1"/>
  <c r="GW20" i="6" s="1"/>
  <c r="CV23" i="6"/>
  <c r="EV23" i="6" s="1"/>
  <c r="GW23" i="6" s="1"/>
  <c r="CV18" i="6"/>
  <c r="EV18" i="6" s="1"/>
  <c r="GW18" i="6" s="1"/>
  <c r="CV26" i="6"/>
  <c r="EV26" i="6" s="1"/>
  <c r="GW26" i="6" s="1"/>
  <c r="CV28" i="6"/>
  <c r="EV28" i="6" s="1"/>
  <c r="GW28" i="6" s="1"/>
  <c r="CV7" i="6"/>
  <c r="EV7" i="6" s="1"/>
  <c r="GW7" i="6" s="1"/>
  <c r="CW8" i="6"/>
  <c r="EW8" i="6" s="1"/>
  <c r="GX8" i="6" s="1"/>
  <c r="CV9" i="6"/>
  <c r="EV9" i="6" s="1"/>
  <c r="GW9" i="6" s="1"/>
  <c r="CV34" i="6"/>
  <c r="EV34" i="6" s="1"/>
  <c r="GW34" i="6" s="1"/>
  <c r="CV12" i="6"/>
  <c r="EV12" i="6" s="1"/>
  <c r="GW12" i="6" s="1"/>
  <c r="CV29" i="6"/>
  <c r="EV29" i="6" s="1"/>
  <c r="GW29" i="6" s="1"/>
  <c r="CV21" i="6"/>
  <c r="EV21" i="6" s="1"/>
  <c r="GW21" i="6" s="1"/>
  <c r="CV31" i="6"/>
  <c r="EV31" i="6" s="1"/>
  <c r="GW31" i="6" s="1"/>
  <c r="CV30" i="6"/>
  <c r="EV30" i="6" s="1"/>
  <c r="GW30" i="6" s="1"/>
  <c r="CW17" i="6"/>
  <c r="EW17" i="6" s="1"/>
  <c r="GX17" i="6" s="1"/>
  <c r="CV14" i="6"/>
  <c r="EV14" i="6" s="1"/>
  <c r="GW14" i="6" s="1"/>
  <c r="CW6" i="6"/>
  <c r="EW6" i="6" s="1"/>
  <c r="GX6" i="6" s="1"/>
  <c r="CV13" i="6"/>
  <c r="EV13" i="6" s="1"/>
  <c r="GW13" i="6" s="1"/>
  <c r="CV11" i="7"/>
  <c r="EV11" i="7" s="1"/>
  <c r="GW11" i="7" s="1"/>
  <c r="CV29" i="7"/>
  <c r="EV29" i="7" s="1"/>
  <c r="GW29" i="7" s="1"/>
  <c r="CV33" i="7"/>
  <c r="EV33" i="7" s="1"/>
  <c r="GW33" i="7" s="1"/>
  <c r="CV5" i="7"/>
  <c r="EV5" i="7" s="1"/>
  <c r="GW5" i="7" s="1"/>
  <c r="CV6" i="7"/>
  <c r="EV6" i="7" s="1"/>
  <c r="GW6" i="7" s="1"/>
  <c r="CV17" i="7"/>
  <c r="EV17" i="7" s="1"/>
  <c r="GW17" i="7" s="1"/>
  <c r="CV4" i="7"/>
  <c r="EV4" i="7" s="1"/>
  <c r="CW10" i="7"/>
  <c r="EW10" i="7" s="1"/>
  <c r="GX10" i="7" s="1"/>
  <c r="CV31" i="7"/>
  <c r="EV31" i="7" s="1"/>
  <c r="GW31" i="7" s="1"/>
  <c r="CV25" i="7"/>
  <c r="EV25" i="7" s="1"/>
  <c r="GW25" i="7" s="1"/>
  <c r="CW14" i="7"/>
  <c r="EW14" i="7" s="1"/>
  <c r="GX14" i="7" s="1"/>
  <c r="CV23" i="7"/>
  <c r="EV23" i="7" s="1"/>
  <c r="GW23" i="7" s="1"/>
  <c r="CV19" i="7"/>
  <c r="EV19" i="7" s="1"/>
  <c r="GW19" i="7" s="1"/>
  <c r="CV35" i="7"/>
  <c r="EV35" i="7" s="1"/>
  <c r="GW35" i="7" s="1"/>
  <c r="CV15" i="7"/>
  <c r="EV15" i="7" s="1"/>
  <c r="GW15" i="7" s="1"/>
  <c r="CW12" i="7"/>
  <c r="EW12" i="7" s="1"/>
  <c r="GX12" i="7" s="1"/>
  <c r="CV34" i="7"/>
  <c r="EV34" i="7" s="1"/>
  <c r="GW34" i="7" s="1"/>
  <c r="CV36" i="7"/>
  <c r="EV36" i="7" s="1"/>
  <c r="GW36" i="7" s="1"/>
  <c r="CV30" i="7"/>
  <c r="EV30" i="7" s="1"/>
  <c r="GW30" i="7" s="1"/>
  <c r="CW16" i="7"/>
  <c r="EW16" i="7" s="1"/>
  <c r="GX16" i="7" s="1"/>
  <c r="CV27" i="7"/>
  <c r="EV27" i="7" s="1"/>
  <c r="GW27" i="7" s="1"/>
  <c r="CV28" i="7"/>
  <c r="EV28" i="7" s="1"/>
  <c r="GW28" i="7" s="1"/>
  <c r="CV20" i="7"/>
  <c r="EV20" i="7" s="1"/>
  <c r="GW20" i="7" s="1"/>
  <c r="CV26" i="7"/>
  <c r="EV26" i="7" s="1"/>
  <c r="GW26" i="7" s="1"/>
  <c r="CV13" i="7"/>
  <c r="EV13" i="7" s="1"/>
  <c r="GW13" i="7" s="1"/>
  <c r="CV18" i="7"/>
  <c r="EV18" i="7" s="1"/>
  <c r="GW18" i="7" s="1"/>
  <c r="CV7" i="7"/>
  <c r="EV7" i="7" s="1"/>
  <c r="GW7" i="7" s="1"/>
  <c r="CW21" i="7"/>
  <c r="EW21" i="7" s="1"/>
  <c r="GX21" i="7" s="1"/>
  <c r="CW8" i="7"/>
  <c r="EW8" i="7" s="1"/>
  <c r="GX8" i="7" s="1"/>
  <c r="CV32" i="7"/>
  <c r="EV32" i="7" s="1"/>
  <c r="GW32" i="7" s="1"/>
  <c r="CV22" i="7"/>
  <c r="EV22" i="7" s="1"/>
  <c r="GW22" i="7" s="1"/>
  <c r="CV9" i="7"/>
  <c r="EV9" i="7" s="1"/>
  <c r="GW9" i="7" s="1"/>
  <c r="CV24" i="7"/>
  <c r="EV24" i="7" s="1"/>
  <c r="GW24" i="7" s="1"/>
  <c r="GS4" i="5"/>
  <c r="CS4" i="5" s="1"/>
  <c r="ES4" i="5" s="1"/>
  <c r="GV18" i="5"/>
  <c r="CV18" i="5" s="1"/>
  <c r="EV18" i="5" s="1"/>
  <c r="GV25" i="5"/>
  <c r="CV25" i="5" s="1"/>
  <c r="EV25" i="5" s="1"/>
  <c r="GV34" i="5"/>
  <c r="CV34" i="5" s="1"/>
  <c r="EV34" i="5" s="1"/>
  <c r="GU7" i="5"/>
  <c r="CU7" i="5" s="1"/>
  <c r="EU7" i="5" s="1"/>
  <c r="GU20" i="5"/>
  <c r="CU20" i="5" s="1"/>
  <c r="EU20" i="5" s="1"/>
  <c r="GU5" i="5"/>
  <c r="CU5" i="5" s="1"/>
  <c r="EU5" i="5" s="1"/>
  <c r="EW27" i="5"/>
  <c r="GX27" i="5" s="1"/>
  <c r="CX27" i="5" s="1"/>
  <c r="EW16" i="5"/>
  <c r="GX16" i="5" s="1"/>
  <c r="CX16" i="5" s="1"/>
  <c r="EW26" i="5"/>
  <c r="GX26" i="5" s="1"/>
  <c r="CX26" i="5" s="1"/>
  <c r="EW14" i="5"/>
  <c r="GX14" i="5" s="1"/>
  <c r="CX14" i="5" s="1"/>
  <c r="EW30" i="5"/>
  <c r="GX30" i="5" s="1"/>
  <c r="CX30" i="5" s="1"/>
  <c r="EW23" i="5"/>
  <c r="GX23" i="5" s="1"/>
  <c r="CX23" i="5" s="1"/>
  <c r="EW13" i="5"/>
  <c r="GX13" i="5" s="1"/>
  <c r="CX13" i="5" s="1"/>
  <c r="EW11" i="5"/>
  <c r="GX11" i="5" s="1"/>
  <c r="CX11" i="5" s="1"/>
  <c r="EW21" i="5"/>
  <c r="GX21" i="5" s="1"/>
  <c r="CX21" i="5" s="1"/>
  <c r="EX29" i="5"/>
  <c r="GY29" i="5" s="1"/>
  <c r="CY29" i="5" s="1"/>
  <c r="EW9" i="5"/>
  <c r="GX9" i="5" s="1"/>
  <c r="CX9" i="5" s="1"/>
  <c r="EW6" i="5"/>
  <c r="GX6" i="5" s="1"/>
  <c r="CX6" i="5" s="1"/>
  <c r="EW10" i="5"/>
  <c r="GX10" i="5" s="1"/>
  <c r="CX10" i="5" s="1"/>
  <c r="EW35" i="5"/>
  <c r="GX35" i="5" s="1"/>
  <c r="CX35" i="5" s="1"/>
  <c r="EW19" i="5"/>
  <c r="GX19" i="5" s="1"/>
  <c r="CX19" i="5" s="1"/>
  <c r="EW24" i="5"/>
  <c r="GX24" i="5" s="1"/>
  <c r="CX24" i="5" s="1"/>
  <c r="EV12" i="5"/>
  <c r="GW12" i="5" s="1"/>
  <c r="CW12" i="5" s="1"/>
  <c r="EW22" i="5"/>
  <c r="GX22" i="5" s="1"/>
  <c r="CX22" i="5" s="1"/>
  <c r="EW15" i="5"/>
  <c r="GX15" i="5" s="1"/>
  <c r="CX15" i="5" s="1"/>
  <c r="EX28" i="5"/>
  <c r="GY28" i="5" s="1"/>
  <c r="CY28" i="5" s="1"/>
  <c r="EW32" i="5"/>
  <c r="GX32" i="5" s="1"/>
  <c r="CX32" i="5" s="1"/>
  <c r="EW31" i="5"/>
  <c r="GX31" i="5" s="1"/>
  <c r="CX31" i="5" s="1"/>
  <c r="EW17" i="5"/>
  <c r="GX17" i="5" s="1"/>
  <c r="CX17" i="5" s="1"/>
  <c r="EW8" i="5"/>
  <c r="GX8" i="5" s="1"/>
  <c r="CX8" i="5" s="1"/>
  <c r="EW33" i="5"/>
  <c r="GX33" i="5" s="1"/>
  <c r="CX33" i="5" s="1"/>
  <c r="H49" i="3"/>
  <c r="I48" i="3"/>
  <c r="GT4" i="5" l="1"/>
  <c r="CT4" i="5" s="1"/>
  <c r="ET4" i="5" s="1"/>
  <c r="GW36" i="5"/>
  <c r="CW36" i="5" s="1"/>
  <c r="EW36" i="5" s="1"/>
  <c r="GX36" i="5" s="1"/>
  <c r="CX36" i="5" s="1"/>
  <c r="CW14" i="6"/>
  <c r="EW14" i="6" s="1"/>
  <c r="GX14" i="6" s="1"/>
  <c r="CW21" i="6"/>
  <c r="EW21" i="6" s="1"/>
  <c r="CW9" i="6"/>
  <c r="EW9" i="6" s="1"/>
  <c r="GX9" i="6" s="1"/>
  <c r="CW26" i="6"/>
  <c r="EW26" i="6" s="1"/>
  <c r="GX26" i="6" s="1"/>
  <c r="CW24" i="6"/>
  <c r="EW24" i="6" s="1"/>
  <c r="GX24" i="6" s="1"/>
  <c r="CW27" i="6"/>
  <c r="EW27" i="6" s="1"/>
  <c r="GX27" i="6" s="1"/>
  <c r="CW5" i="6"/>
  <c r="EW5" i="6" s="1"/>
  <c r="GX5" i="6" s="1"/>
  <c r="CW35" i="6"/>
  <c r="EW35" i="6" s="1"/>
  <c r="GX35" i="6" s="1"/>
  <c r="CX17" i="6"/>
  <c r="EX17" i="6" s="1"/>
  <c r="GY17" i="6" s="1"/>
  <c r="CW29" i="6"/>
  <c r="EW29" i="6" s="1"/>
  <c r="GX29" i="6" s="1"/>
  <c r="CX8" i="6"/>
  <c r="EX8" i="6" s="1"/>
  <c r="GY8" i="6" s="1"/>
  <c r="CW18" i="6"/>
  <c r="EW18" i="6" s="1"/>
  <c r="GX18" i="6" s="1"/>
  <c r="CW33" i="6"/>
  <c r="EW33" i="6" s="1"/>
  <c r="GX33" i="6" s="1"/>
  <c r="CW22" i="6"/>
  <c r="EW22" i="6" s="1"/>
  <c r="GX22" i="6" s="1"/>
  <c r="CW16" i="6"/>
  <c r="EW16" i="6" s="1"/>
  <c r="GX16" i="6" s="1"/>
  <c r="CW11" i="6"/>
  <c r="EW11" i="6" s="1"/>
  <c r="GX11" i="6" s="1"/>
  <c r="CW13" i="6"/>
  <c r="EW13" i="6" s="1"/>
  <c r="GX13" i="6" s="1"/>
  <c r="CW30" i="6"/>
  <c r="EW30" i="6" s="1"/>
  <c r="GX30" i="6" s="1"/>
  <c r="CW12" i="6"/>
  <c r="EW12" i="6" s="1"/>
  <c r="GX12" i="6" s="1"/>
  <c r="CW7" i="6"/>
  <c r="EW7" i="6" s="1"/>
  <c r="GX7" i="6" s="1"/>
  <c r="CW23" i="6"/>
  <c r="EW23" i="6" s="1"/>
  <c r="GX23" i="6" s="1"/>
  <c r="CX36" i="6"/>
  <c r="EX36" i="6" s="1"/>
  <c r="GY36" i="6" s="1"/>
  <c r="CW15" i="6"/>
  <c r="EW15" i="6" s="1"/>
  <c r="GX15" i="6" s="1"/>
  <c r="CW25" i="6"/>
  <c r="EW25" i="6" s="1"/>
  <c r="GX25" i="6" s="1"/>
  <c r="CW4" i="6"/>
  <c r="EW4" i="6" s="1"/>
  <c r="GX4" i="6" s="1"/>
  <c r="CX6" i="6"/>
  <c r="EX6" i="6" s="1"/>
  <c r="GY6" i="6" s="1"/>
  <c r="CW31" i="6"/>
  <c r="EW31" i="6" s="1"/>
  <c r="GX31" i="6" s="1"/>
  <c r="CW34" i="6"/>
  <c r="EW34" i="6" s="1"/>
  <c r="GX34" i="6" s="1"/>
  <c r="CW28" i="6"/>
  <c r="EW28" i="6" s="1"/>
  <c r="GX28" i="6" s="1"/>
  <c r="CW20" i="6"/>
  <c r="EW20" i="6" s="1"/>
  <c r="GX20" i="6" s="1"/>
  <c r="CW10" i="6"/>
  <c r="EW10" i="6" s="1"/>
  <c r="GX10" i="6" s="1"/>
  <c r="CW19" i="6"/>
  <c r="EW19" i="6" s="1"/>
  <c r="GX19" i="6" s="1"/>
  <c r="CX37" i="6"/>
  <c r="EX37" i="6" s="1"/>
  <c r="GY37" i="6" s="1"/>
  <c r="CX32" i="6"/>
  <c r="EX32" i="6" s="1"/>
  <c r="GY32" i="6" s="1"/>
  <c r="CW9" i="7"/>
  <c r="EW9" i="7" s="1"/>
  <c r="GX9" i="7" s="1"/>
  <c r="CX16" i="7"/>
  <c r="EX16" i="7" s="1"/>
  <c r="GY16" i="7" s="1"/>
  <c r="CX12" i="7"/>
  <c r="EX12" i="7" s="1"/>
  <c r="GY12" i="7" s="1"/>
  <c r="CX10" i="7"/>
  <c r="EX10" i="7" s="1"/>
  <c r="GY10" i="7" s="1"/>
  <c r="CW5" i="7"/>
  <c r="EW5" i="7" s="1"/>
  <c r="GX5" i="7" s="1"/>
  <c r="CW22" i="7"/>
  <c r="EW22" i="7" s="1"/>
  <c r="GX22" i="7" s="1"/>
  <c r="CW7" i="7"/>
  <c r="EW7" i="7" s="1"/>
  <c r="GX7" i="7" s="1"/>
  <c r="CW20" i="7"/>
  <c r="EW20" i="7" s="1"/>
  <c r="GX20" i="7" s="1"/>
  <c r="CW30" i="7"/>
  <c r="EW30" i="7" s="1"/>
  <c r="GX30" i="7" s="1"/>
  <c r="CW15" i="7"/>
  <c r="EW15" i="7" s="1"/>
  <c r="GX15" i="7" s="1"/>
  <c r="CX14" i="7"/>
  <c r="EX14" i="7" s="1"/>
  <c r="GY14" i="7" s="1"/>
  <c r="GW4" i="7"/>
  <c r="CW4" i="7" s="1"/>
  <c r="EW4" i="7" s="1"/>
  <c r="GX4" i="7" s="1"/>
  <c r="CW33" i="7"/>
  <c r="EW33" i="7" s="1"/>
  <c r="GX33" i="7" s="1"/>
  <c r="CW26" i="7"/>
  <c r="EW26" i="7" s="1"/>
  <c r="GX26" i="7" s="1"/>
  <c r="CW32" i="7"/>
  <c r="EW32" i="7" s="1"/>
  <c r="GX32" i="7" s="1"/>
  <c r="CW18" i="7"/>
  <c r="EW18" i="7" s="1"/>
  <c r="GX18" i="7" s="1"/>
  <c r="CW28" i="7"/>
  <c r="EW28" i="7" s="1"/>
  <c r="GX28" i="7" s="1"/>
  <c r="CW36" i="7"/>
  <c r="EW36" i="7" s="1"/>
  <c r="GX36" i="7" s="1"/>
  <c r="CW35" i="7"/>
  <c r="EW35" i="7" s="1"/>
  <c r="GX35" i="7" s="1"/>
  <c r="CW25" i="7"/>
  <c r="EW25" i="7" s="1"/>
  <c r="GX25" i="7" s="1"/>
  <c r="CW17" i="7"/>
  <c r="EW17" i="7" s="1"/>
  <c r="GX17" i="7" s="1"/>
  <c r="CW29" i="7"/>
  <c r="EW29" i="7" s="1"/>
  <c r="GX29" i="7" s="1"/>
  <c r="CX21" i="7"/>
  <c r="EX21" i="7" s="1"/>
  <c r="GY21" i="7" s="1"/>
  <c r="CW23" i="7"/>
  <c r="EW23" i="7" s="1"/>
  <c r="GX23" i="7" s="1"/>
  <c r="CW24" i="7"/>
  <c r="EW24" i="7" s="1"/>
  <c r="GX24" i="7" s="1"/>
  <c r="CX8" i="7"/>
  <c r="EX8" i="7" s="1"/>
  <c r="GY8" i="7" s="1"/>
  <c r="CW13" i="7"/>
  <c r="EW13" i="7" s="1"/>
  <c r="GX13" i="7" s="1"/>
  <c r="CW27" i="7"/>
  <c r="EW27" i="7" s="1"/>
  <c r="GX27" i="7" s="1"/>
  <c r="CW34" i="7"/>
  <c r="EW34" i="7" s="1"/>
  <c r="GX34" i="7" s="1"/>
  <c r="CW19" i="7"/>
  <c r="EW19" i="7" s="1"/>
  <c r="GX19" i="7" s="1"/>
  <c r="CW31" i="7"/>
  <c r="EW31" i="7" s="1"/>
  <c r="GX31" i="7" s="1"/>
  <c r="CW6" i="7"/>
  <c r="EW6" i="7" s="1"/>
  <c r="GX6" i="7" s="1"/>
  <c r="CW11" i="7"/>
  <c r="EW11" i="7" s="1"/>
  <c r="GX11" i="7" s="1"/>
  <c r="GV20" i="5"/>
  <c r="CV20" i="5" s="1"/>
  <c r="EV20" i="5" s="1"/>
  <c r="GW34" i="5"/>
  <c r="CW34" i="5" s="1"/>
  <c r="EW34" i="5" s="1"/>
  <c r="GW18" i="5"/>
  <c r="CW18" i="5" s="1"/>
  <c r="EW18" i="5" s="1"/>
  <c r="GV7" i="5"/>
  <c r="CV7" i="5" s="1"/>
  <c r="EV7" i="5" s="1"/>
  <c r="GW25" i="5"/>
  <c r="CW25" i="5" s="1"/>
  <c r="EW25" i="5" s="1"/>
  <c r="GV5" i="5"/>
  <c r="CV5" i="5" s="1"/>
  <c r="EV5" i="5" s="1"/>
  <c r="EX31" i="5"/>
  <c r="GY31" i="5" s="1"/>
  <c r="CY31" i="5" s="1"/>
  <c r="EX26" i="5"/>
  <c r="GY26" i="5" s="1"/>
  <c r="CY26" i="5" s="1"/>
  <c r="EX22" i="5"/>
  <c r="GY22" i="5" s="1"/>
  <c r="CY22" i="5" s="1"/>
  <c r="EX35" i="5"/>
  <c r="GY35" i="5" s="1"/>
  <c r="CY35" i="5" s="1"/>
  <c r="EX6" i="5"/>
  <c r="GY6" i="5" s="1"/>
  <c r="CY6" i="5" s="1"/>
  <c r="EX11" i="5"/>
  <c r="GY11" i="5" s="1"/>
  <c r="CY11" i="5" s="1"/>
  <c r="EX30" i="5"/>
  <c r="GY30" i="5" s="1"/>
  <c r="CY30" i="5" s="1"/>
  <c r="EX16" i="5"/>
  <c r="GY16" i="5" s="1"/>
  <c r="CY16" i="5" s="1"/>
  <c r="EX8" i="5"/>
  <c r="GY8" i="5" s="1"/>
  <c r="CY8" i="5" s="1"/>
  <c r="EX19" i="5"/>
  <c r="GY19" i="5" s="1"/>
  <c r="CY19" i="5" s="1"/>
  <c r="EX32" i="5"/>
  <c r="GY32" i="5" s="1"/>
  <c r="CY32" i="5" s="1"/>
  <c r="EW12" i="5"/>
  <c r="GX12" i="5" s="1"/>
  <c r="CX12" i="5" s="1"/>
  <c r="EX9" i="5"/>
  <c r="GY9" i="5" s="1"/>
  <c r="CY9" i="5" s="1"/>
  <c r="EX13" i="5"/>
  <c r="GY13" i="5" s="1"/>
  <c r="CY13" i="5" s="1"/>
  <c r="EX15" i="5"/>
  <c r="GY15" i="5" s="1"/>
  <c r="CY15" i="5" s="1"/>
  <c r="EX21" i="5"/>
  <c r="GY21" i="5" s="1"/>
  <c r="CY21" i="5" s="1"/>
  <c r="EX33" i="5"/>
  <c r="GY33" i="5" s="1"/>
  <c r="CY33" i="5" s="1"/>
  <c r="EX17" i="5"/>
  <c r="GY17" i="5" s="1"/>
  <c r="CY17" i="5" s="1"/>
  <c r="EY28" i="5"/>
  <c r="GZ28" i="5" s="1"/>
  <c r="CZ28" i="5" s="1"/>
  <c r="EX24" i="5"/>
  <c r="GY24" i="5" s="1"/>
  <c r="CY24" i="5" s="1"/>
  <c r="EX10" i="5"/>
  <c r="GY10" i="5" s="1"/>
  <c r="CY10" i="5" s="1"/>
  <c r="EY29" i="5"/>
  <c r="GZ29" i="5" s="1"/>
  <c r="CZ29" i="5" s="1"/>
  <c r="EX23" i="5"/>
  <c r="GY23" i="5" s="1"/>
  <c r="CY23" i="5" s="1"/>
  <c r="EX14" i="5"/>
  <c r="GY14" i="5" s="1"/>
  <c r="CY14" i="5" s="1"/>
  <c r="EX27" i="5"/>
  <c r="GY27" i="5" s="1"/>
  <c r="CY27" i="5" s="1"/>
  <c r="H50" i="3"/>
  <c r="I49" i="3"/>
  <c r="GU4" i="5" l="1"/>
  <c r="CU4" i="5" s="1"/>
  <c r="EU4" i="5" s="1"/>
  <c r="EX36" i="5"/>
  <c r="GY36" i="5" s="1"/>
  <c r="CY36" i="5" s="1"/>
  <c r="CX19" i="6"/>
  <c r="EX19" i="6" s="1"/>
  <c r="GY19" i="6" s="1"/>
  <c r="CX34" i="6"/>
  <c r="EX34" i="6" s="1"/>
  <c r="GY34" i="6" s="1"/>
  <c r="CX25" i="6"/>
  <c r="EX25" i="6" s="1"/>
  <c r="GY25" i="6" s="1"/>
  <c r="CX7" i="6"/>
  <c r="EX7" i="6" s="1"/>
  <c r="CX11" i="6"/>
  <c r="EX11" i="6" s="1"/>
  <c r="GY11" i="6" s="1"/>
  <c r="CX18" i="6"/>
  <c r="EX18" i="6" s="1"/>
  <c r="GY18" i="6" s="1"/>
  <c r="CX35" i="6"/>
  <c r="EX35" i="6" s="1"/>
  <c r="GY35" i="6" s="1"/>
  <c r="CX26" i="6"/>
  <c r="EX26" i="6" s="1"/>
  <c r="GY26" i="6" s="1"/>
  <c r="CX10" i="6"/>
  <c r="EX10" i="6" s="1"/>
  <c r="GY10" i="6" s="1"/>
  <c r="CX31" i="6"/>
  <c r="EX31" i="6" s="1"/>
  <c r="GY31" i="6" s="1"/>
  <c r="CX15" i="6"/>
  <c r="EX15" i="6" s="1"/>
  <c r="GY15" i="6" s="1"/>
  <c r="CX12" i="6"/>
  <c r="EX12" i="6" s="1"/>
  <c r="GY12" i="6" s="1"/>
  <c r="CX16" i="6"/>
  <c r="EX16" i="6" s="1"/>
  <c r="GY16" i="6" s="1"/>
  <c r="CY8" i="6"/>
  <c r="EY8" i="6" s="1"/>
  <c r="GZ8" i="6" s="1"/>
  <c r="CX5" i="6"/>
  <c r="EX5" i="6" s="1"/>
  <c r="GY5" i="6" s="1"/>
  <c r="CX9" i="6"/>
  <c r="EX9" i="6" s="1"/>
  <c r="GY9" i="6" s="1"/>
  <c r="CY32" i="6"/>
  <c r="EY32" i="6" s="1"/>
  <c r="GZ32" i="6" s="1"/>
  <c r="CX20" i="6"/>
  <c r="EX20" i="6" s="1"/>
  <c r="GY20" i="6" s="1"/>
  <c r="CY6" i="6"/>
  <c r="EY6" i="6" s="1"/>
  <c r="GZ6" i="6" s="1"/>
  <c r="CY36" i="6"/>
  <c r="EY36" i="6" s="1"/>
  <c r="GZ36" i="6" s="1"/>
  <c r="CX30" i="6"/>
  <c r="EX30" i="6" s="1"/>
  <c r="GY30" i="6" s="1"/>
  <c r="CX22" i="6"/>
  <c r="EX22" i="6" s="1"/>
  <c r="GY22" i="6" s="1"/>
  <c r="CX29" i="6"/>
  <c r="EX29" i="6" s="1"/>
  <c r="GY29" i="6" s="1"/>
  <c r="CX27" i="6"/>
  <c r="EX27" i="6" s="1"/>
  <c r="GY27" i="6" s="1"/>
  <c r="GX21" i="6"/>
  <c r="CX21" i="6" s="1"/>
  <c r="EX21" i="6"/>
  <c r="GY21" i="6" s="1"/>
  <c r="CY37" i="6"/>
  <c r="EY37" i="6" s="1"/>
  <c r="GZ37" i="6" s="1"/>
  <c r="CX28" i="6"/>
  <c r="EX28" i="6" s="1"/>
  <c r="GY28" i="6" s="1"/>
  <c r="CX4" i="6"/>
  <c r="EX4" i="6" s="1"/>
  <c r="GY4" i="6" s="1"/>
  <c r="CX23" i="6"/>
  <c r="EX23" i="6" s="1"/>
  <c r="GY23" i="6" s="1"/>
  <c r="CX13" i="6"/>
  <c r="EX13" i="6" s="1"/>
  <c r="GY13" i="6" s="1"/>
  <c r="CX33" i="6"/>
  <c r="EX33" i="6" s="1"/>
  <c r="GY33" i="6" s="1"/>
  <c r="CY17" i="6"/>
  <c r="EY17" i="6" s="1"/>
  <c r="GZ17" i="6" s="1"/>
  <c r="CX24" i="6"/>
  <c r="EX24" i="6" s="1"/>
  <c r="GY24" i="6" s="1"/>
  <c r="CX14" i="6"/>
  <c r="EX14" i="6" s="1"/>
  <c r="GY14" i="6" s="1"/>
  <c r="CY21" i="7"/>
  <c r="EY21" i="7" s="1"/>
  <c r="GZ21" i="7" s="1"/>
  <c r="CX32" i="7"/>
  <c r="EX32" i="7" s="1"/>
  <c r="GY32" i="7" s="1"/>
  <c r="CX20" i="7"/>
  <c r="EX20" i="7" s="1"/>
  <c r="GY20" i="7" s="1"/>
  <c r="CY10" i="7"/>
  <c r="EY10" i="7" s="1"/>
  <c r="GZ10" i="7" s="1"/>
  <c r="CX19" i="7"/>
  <c r="EX19" i="7" s="1"/>
  <c r="GY19" i="7" s="1"/>
  <c r="CY8" i="7"/>
  <c r="EY8" i="7" s="1"/>
  <c r="GZ8" i="7" s="1"/>
  <c r="CX29" i="7"/>
  <c r="EX29" i="7" s="1"/>
  <c r="GY29" i="7" s="1"/>
  <c r="CX36" i="7"/>
  <c r="EX36" i="7" s="1"/>
  <c r="GY36" i="7" s="1"/>
  <c r="CX26" i="7"/>
  <c r="EX26" i="7" s="1"/>
  <c r="GY26" i="7" s="1"/>
  <c r="CY14" i="7"/>
  <c r="EY14" i="7" s="1"/>
  <c r="GZ14" i="7" s="1"/>
  <c r="CX7" i="7"/>
  <c r="EX7" i="7" s="1"/>
  <c r="GY7" i="7" s="1"/>
  <c r="CY12" i="7"/>
  <c r="EY12" i="7" s="1"/>
  <c r="GZ12" i="7" s="1"/>
  <c r="CX13" i="7"/>
  <c r="EX13" i="7" s="1"/>
  <c r="GY13" i="7" s="1"/>
  <c r="CX34" i="7"/>
  <c r="EX34" i="7" s="1"/>
  <c r="GY34" i="7" s="1"/>
  <c r="CX24" i="7"/>
  <c r="EX24" i="7" s="1"/>
  <c r="GY24" i="7" s="1"/>
  <c r="CX17" i="7"/>
  <c r="EX17" i="7" s="1"/>
  <c r="GY17" i="7" s="1"/>
  <c r="CX28" i="7"/>
  <c r="EX28" i="7" s="1"/>
  <c r="GY28" i="7" s="1"/>
  <c r="CX33" i="7"/>
  <c r="EX33" i="7" s="1"/>
  <c r="GY33" i="7" s="1"/>
  <c r="CX15" i="7"/>
  <c r="EX15" i="7" s="1"/>
  <c r="GY15" i="7" s="1"/>
  <c r="CX22" i="7"/>
  <c r="EX22" i="7" s="1"/>
  <c r="GY22" i="7" s="1"/>
  <c r="CY16" i="7"/>
  <c r="EY16" i="7" s="1"/>
  <c r="GZ16" i="7" s="1"/>
  <c r="CX31" i="7"/>
  <c r="EX31" i="7" s="1"/>
  <c r="GY31" i="7" s="1"/>
  <c r="CX35" i="7"/>
  <c r="EX35" i="7" s="1"/>
  <c r="GY35" i="7" s="1"/>
  <c r="CX11" i="7"/>
  <c r="EX11" i="7" s="1"/>
  <c r="GY11" i="7" s="1"/>
  <c r="CX6" i="7"/>
  <c r="EX6" i="7" s="1"/>
  <c r="GY6" i="7" s="1"/>
  <c r="CX27" i="7"/>
  <c r="EX27" i="7" s="1"/>
  <c r="GY27" i="7" s="1"/>
  <c r="CX23" i="7"/>
  <c r="EX23" i="7" s="1"/>
  <c r="GY23" i="7" s="1"/>
  <c r="CX25" i="7"/>
  <c r="EX25" i="7" s="1"/>
  <c r="GY25" i="7" s="1"/>
  <c r="CX18" i="7"/>
  <c r="EX18" i="7" s="1"/>
  <c r="GY18" i="7" s="1"/>
  <c r="CX4" i="7"/>
  <c r="EX4" i="7" s="1"/>
  <c r="GY4" i="7" s="1"/>
  <c r="CX30" i="7"/>
  <c r="EX30" i="7" s="1"/>
  <c r="GY30" i="7" s="1"/>
  <c r="CX5" i="7"/>
  <c r="EX5" i="7" s="1"/>
  <c r="GY5" i="7" s="1"/>
  <c r="CX9" i="7"/>
  <c r="EX9" i="7" s="1"/>
  <c r="GY9" i="7" s="1"/>
  <c r="GX18" i="5"/>
  <c r="CX18" i="5" s="1"/>
  <c r="EX18" i="5" s="1"/>
  <c r="GX25" i="5"/>
  <c r="CX25" i="5" s="1"/>
  <c r="EX25" i="5" s="1"/>
  <c r="GW20" i="5"/>
  <c r="CW20" i="5" s="1"/>
  <c r="EW20" i="5" s="1"/>
  <c r="GW5" i="5"/>
  <c r="CW5" i="5" s="1"/>
  <c r="EW5" i="5" s="1"/>
  <c r="GX34" i="5"/>
  <c r="CX34" i="5" s="1"/>
  <c r="EX34" i="5" s="1"/>
  <c r="GW7" i="5"/>
  <c r="CW7" i="5" s="1"/>
  <c r="EW7" i="5" s="1"/>
  <c r="EY21" i="5"/>
  <c r="GZ21" i="5" s="1"/>
  <c r="CZ21" i="5" s="1"/>
  <c r="EY8" i="5"/>
  <c r="GZ8" i="5" s="1"/>
  <c r="CZ8" i="5" s="1"/>
  <c r="EY23" i="5"/>
  <c r="GZ23" i="5" s="1"/>
  <c r="CZ23" i="5" s="1"/>
  <c r="EZ28" i="5"/>
  <c r="HA28" i="5" s="1"/>
  <c r="DA28" i="5" s="1"/>
  <c r="EY15" i="5"/>
  <c r="GZ15" i="5" s="1"/>
  <c r="CZ15" i="5" s="1"/>
  <c r="EY9" i="5"/>
  <c r="GZ9" i="5" s="1"/>
  <c r="CZ9" i="5" s="1"/>
  <c r="EY16" i="5"/>
  <c r="GZ16" i="5" s="1"/>
  <c r="CZ16" i="5" s="1"/>
  <c r="EY35" i="5"/>
  <c r="GZ35" i="5" s="1"/>
  <c r="CZ35" i="5" s="1"/>
  <c r="EY26" i="5"/>
  <c r="GZ26" i="5" s="1"/>
  <c r="CZ26" i="5" s="1"/>
  <c r="EY14" i="5"/>
  <c r="GZ14" i="5" s="1"/>
  <c r="CZ14" i="5" s="1"/>
  <c r="EY13" i="5"/>
  <c r="GZ13" i="5" s="1"/>
  <c r="CZ13" i="5" s="1"/>
  <c r="EY6" i="5"/>
  <c r="GZ6" i="5" s="1"/>
  <c r="CZ6" i="5" s="1"/>
  <c r="EZ29" i="5"/>
  <c r="HA29" i="5" s="1"/>
  <c r="DA29" i="5" s="1"/>
  <c r="EY17" i="5"/>
  <c r="GZ17" i="5" s="1"/>
  <c r="CZ17" i="5" s="1"/>
  <c r="EY30" i="5"/>
  <c r="GZ30" i="5" s="1"/>
  <c r="CZ30" i="5" s="1"/>
  <c r="EY22" i="5"/>
  <c r="GZ22" i="5" s="1"/>
  <c r="CZ22" i="5" s="1"/>
  <c r="EY24" i="5"/>
  <c r="GZ24" i="5" s="1"/>
  <c r="CZ24" i="5" s="1"/>
  <c r="EY32" i="5"/>
  <c r="GZ32" i="5" s="1"/>
  <c r="CZ32" i="5" s="1"/>
  <c r="EY27" i="5"/>
  <c r="GZ27" i="5" s="1"/>
  <c r="CZ27" i="5" s="1"/>
  <c r="EY10" i="5"/>
  <c r="GZ10" i="5" s="1"/>
  <c r="CZ10" i="5" s="1"/>
  <c r="EY33" i="5"/>
  <c r="GZ33" i="5" s="1"/>
  <c r="CZ33" i="5" s="1"/>
  <c r="EX12" i="5"/>
  <c r="GY12" i="5" s="1"/>
  <c r="CY12" i="5" s="1"/>
  <c r="EY19" i="5"/>
  <c r="GZ19" i="5" s="1"/>
  <c r="CZ19" i="5" s="1"/>
  <c r="EY11" i="5"/>
  <c r="GZ11" i="5" s="1"/>
  <c r="CZ11" i="5" s="1"/>
  <c r="EY31" i="5"/>
  <c r="GZ31" i="5" s="1"/>
  <c r="CZ31" i="5" s="1"/>
  <c r="H51" i="3"/>
  <c r="I50" i="3"/>
  <c r="EY36" i="5" l="1"/>
  <c r="GZ36" i="5" s="1"/>
  <c r="CZ36" i="5" s="1"/>
  <c r="GV4" i="5"/>
  <c r="CV4" i="5" s="1"/>
  <c r="EV4" i="5" s="1"/>
  <c r="CY33" i="6"/>
  <c r="EY33" i="6" s="1"/>
  <c r="CY28" i="6"/>
  <c r="EY28" i="6" s="1"/>
  <c r="GZ28" i="6" s="1"/>
  <c r="CY27" i="6"/>
  <c r="EY27" i="6" s="1"/>
  <c r="GZ27" i="6" s="1"/>
  <c r="CZ36" i="6"/>
  <c r="EZ36" i="6" s="1"/>
  <c r="HA36" i="6" s="1"/>
  <c r="CY9" i="6"/>
  <c r="EY9" i="6" s="1"/>
  <c r="GZ9" i="6" s="1"/>
  <c r="CY12" i="6"/>
  <c r="EY12" i="6" s="1"/>
  <c r="GZ12" i="6" s="1"/>
  <c r="CY26" i="6"/>
  <c r="EY26" i="6" s="1"/>
  <c r="GZ26" i="6" s="1"/>
  <c r="GY7" i="6"/>
  <c r="CY7" i="6" s="1"/>
  <c r="EY7" i="6" s="1"/>
  <c r="GZ7" i="6" s="1"/>
  <c r="CY14" i="6"/>
  <c r="EY14" i="6" s="1"/>
  <c r="GZ14" i="6" s="1"/>
  <c r="CY13" i="6"/>
  <c r="EY13" i="6" s="1"/>
  <c r="GZ13" i="6" s="1"/>
  <c r="CZ37" i="6"/>
  <c r="EZ37" i="6" s="1"/>
  <c r="HA37" i="6" s="1"/>
  <c r="CY29" i="6"/>
  <c r="EY29" i="6" s="1"/>
  <c r="GZ29" i="6" s="1"/>
  <c r="CZ6" i="6"/>
  <c r="EZ6" i="6" s="1"/>
  <c r="HA6" i="6" s="1"/>
  <c r="CY5" i="6"/>
  <c r="EY5" i="6" s="1"/>
  <c r="GZ5" i="6" s="1"/>
  <c r="CY15" i="6"/>
  <c r="EY15" i="6" s="1"/>
  <c r="GZ15" i="6" s="1"/>
  <c r="CY35" i="6"/>
  <c r="EY35" i="6" s="1"/>
  <c r="GZ35" i="6" s="1"/>
  <c r="CY25" i="6"/>
  <c r="EY25" i="6" s="1"/>
  <c r="GZ25" i="6" s="1"/>
  <c r="CY24" i="6"/>
  <c r="EY24" i="6" s="1"/>
  <c r="GZ24" i="6" s="1"/>
  <c r="CY23" i="6"/>
  <c r="EY23" i="6" s="1"/>
  <c r="GZ23" i="6" s="1"/>
  <c r="CY22" i="6"/>
  <c r="EY22" i="6" s="1"/>
  <c r="GZ22" i="6" s="1"/>
  <c r="CY20" i="6"/>
  <c r="EY20" i="6" s="1"/>
  <c r="GZ20" i="6" s="1"/>
  <c r="CZ8" i="6"/>
  <c r="EZ8" i="6" s="1"/>
  <c r="HA8" i="6" s="1"/>
  <c r="CY31" i="6"/>
  <c r="EY31" i="6" s="1"/>
  <c r="GZ31" i="6" s="1"/>
  <c r="CY18" i="6"/>
  <c r="EY18" i="6" s="1"/>
  <c r="GZ18" i="6" s="1"/>
  <c r="CY34" i="6"/>
  <c r="EY34" i="6" s="1"/>
  <c r="GZ34" i="6" s="1"/>
  <c r="CZ17" i="6"/>
  <c r="EZ17" i="6" s="1"/>
  <c r="HA17" i="6" s="1"/>
  <c r="CY4" i="6"/>
  <c r="EY4" i="6" s="1"/>
  <c r="GZ4" i="6" s="1"/>
  <c r="CY30" i="6"/>
  <c r="EY30" i="6" s="1"/>
  <c r="GZ30" i="6" s="1"/>
  <c r="CZ32" i="6"/>
  <c r="EZ32" i="6" s="1"/>
  <c r="HA32" i="6" s="1"/>
  <c r="CY16" i="6"/>
  <c r="EY16" i="6" s="1"/>
  <c r="GZ16" i="6" s="1"/>
  <c r="CY10" i="6"/>
  <c r="EY10" i="6" s="1"/>
  <c r="GZ10" i="6" s="1"/>
  <c r="CY11" i="6"/>
  <c r="EY11" i="6" s="1"/>
  <c r="GZ11" i="6" s="1"/>
  <c r="CY19" i="6"/>
  <c r="EY19" i="6" s="1"/>
  <c r="GZ19" i="6" s="1"/>
  <c r="CY21" i="6"/>
  <c r="EY21" i="6" s="1"/>
  <c r="GZ21" i="6" s="1"/>
  <c r="CY5" i="7"/>
  <c r="EY5" i="7" s="1"/>
  <c r="GZ5" i="7" s="1"/>
  <c r="CY11" i="7"/>
  <c r="EY11" i="7" s="1"/>
  <c r="GZ11" i="7" s="1"/>
  <c r="CY17" i="7"/>
  <c r="EY17" i="7" s="1"/>
  <c r="GZ17" i="7" s="1"/>
  <c r="CY36" i="7"/>
  <c r="EY36" i="7" s="1"/>
  <c r="GZ36" i="7" s="1"/>
  <c r="CZ10" i="7"/>
  <c r="EZ10" i="7" s="1"/>
  <c r="HA10" i="7" s="1"/>
  <c r="CY30" i="7"/>
  <c r="EY30" i="7" s="1"/>
  <c r="GZ30" i="7" s="1"/>
  <c r="CY23" i="7"/>
  <c r="EY23" i="7" s="1"/>
  <c r="GZ23" i="7" s="1"/>
  <c r="CY35" i="7"/>
  <c r="EY35" i="7" s="1"/>
  <c r="GZ35" i="7" s="1"/>
  <c r="CY15" i="7"/>
  <c r="EY15" i="7" s="1"/>
  <c r="GZ15" i="7" s="1"/>
  <c r="CY24" i="7"/>
  <c r="EY24" i="7" s="1"/>
  <c r="GZ24" i="7" s="1"/>
  <c r="CY7" i="7"/>
  <c r="EY7" i="7" s="1"/>
  <c r="GZ7" i="7" s="1"/>
  <c r="CY29" i="7"/>
  <c r="EY29" i="7" s="1"/>
  <c r="GZ29" i="7" s="1"/>
  <c r="CY20" i="7"/>
  <c r="EY20" i="7" s="1"/>
  <c r="GZ20" i="7" s="1"/>
  <c r="CY22" i="7"/>
  <c r="EY22" i="7" s="1"/>
  <c r="GZ22" i="7" s="1"/>
  <c r="CY4" i="7"/>
  <c r="EY4" i="7" s="1"/>
  <c r="GZ4" i="7" s="1"/>
  <c r="CY27" i="7"/>
  <c r="EY27" i="7" s="1"/>
  <c r="GZ27" i="7" s="1"/>
  <c r="CY31" i="7"/>
  <c r="EY31" i="7" s="1"/>
  <c r="GZ31" i="7" s="1"/>
  <c r="CY33" i="7"/>
  <c r="EY33" i="7" s="1"/>
  <c r="GZ33" i="7" s="1"/>
  <c r="CY34" i="7"/>
  <c r="EY34" i="7" s="1"/>
  <c r="GZ34" i="7" s="1"/>
  <c r="CZ14" i="7"/>
  <c r="EZ14" i="7" s="1"/>
  <c r="HA14" i="7" s="1"/>
  <c r="CZ8" i="7"/>
  <c r="EZ8" i="7" s="1"/>
  <c r="HA8" i="7" s="1"/>
  <c r="CY32" i="7"/>
  <c r="EY32" i="7" s="1"/>
  <c r="GZ32" i="7" s="1"/>
  <c r="CY25" i="7"/>
  <c r="EY25" i="7" s="1"/>
  <c r="GZ25" i="7" s="1"/>
  <c r="CZ12" i="7"/>
  <c r="EZ12" i="7" s="1"/>
  <c r="HA12" i="7" s="1"/>
  <c r="CY9" i="7"/>
  <c r="EY9" i="7" s="1"/>
  <c r="GZ9" i="7" s="1"/>
  <c r="CY18" i="7"/>
  <c r="EY18" i="7" s="1"/>
  <c r="GZ18" i="7" s="1"/>
  <c r="CY6" i="7"/>
  <c r="EY6" i="7" s="1"/>
  <c r="GZ6" i="7" s="1"/>
  <c r="CZ16" i="7"/>
  <c r="EZ16" i="7" s="1"/>
  <c r="HA16" i="7" s="1"/>
  <c r="CY28" i="7"/>
  <c r="EY28" i="7" s="1"/>
  <c r="GZ28" i="7" s="1"/>
  <c r="CY13" i="7"/>
  <c r="EY13" i="7" s="1"/>
  <c r="GZ13" i="7" s="1"/>
  <c r="CY26" i="7"/>
  <c r="EY26" i="7" s="1"/>
  <c r="GZ26" i="7" s="1"/>
  <c r="CY19" i="7"/>
  <c r="EY19" i="7" s="1"/>
  <c r="GZ19" i="7" s="1"/>
  <c r="CZ21" i="7"/>
  <c r="EZ21" i="7" s="1"/>
  <c r="HA21" i="7" s="1"/>
  <c r="GX20" i="5"/>
  <c r="CX20" i="5" s="1"/>
  <c r="EX20" i="5" s="1"/>
  <c r="GY34" i="5"/>
  <c r="CY34" i="5" s="1"/>
  <c r="EY34" i="5" s="1"/>
  <c r="GY18" i="5"/>
  <c r="CY18" i="5" s="1"/>
  <c r="EY18" i="5" s="1"/>
  <c r="GX5" i="5"/>
  <c r="CX5" i="5" s="1"/>
  <c r="EX5" i="5" s="1"/>
  <c r="GY25" i="5"/>
  <c r="CY25" i="5" s="1"/>
  <c r="EY25" i="5" s="1"/>
  <c r="GX7" i="5"/>
  <c r="CX7" i="5" s="1"/>
  <c r="EX7" i="5" s="1"/>
  <c r="EZ32" i="5"/>
  <c r="HA32" i="5" s="1"/>
  <c r="DA32" i="5" s="1"/>
  <c r="EZ14" i="5"/>
  <c r="HA14" i="5" s="1"/>
  <c r="DA14" i="5" s="1"/>
  <c r="EZ23" i="5"/>
  <c r="HA23" i="5" s="1"/>
  <c r="DA23" i="5" s="1"/>
  <c r="EZ11" i="5"/>
  <c r="HA11" i="5" s="1"/>
  <c r="DA11" i="5" s="1"/>
  <c r="EZ33" i="5"/>
  <c r="HA33" i="5" s="1"/>
  <c r="DA33" i="5" s="1"/>
  <c r="EZ24" i="5"/>
  <c r="HA24" i="5" s="1"/>
  <c r="DA24" i="5" s="1"/>
  <c r="FA29" i="5"/>
  <c r="HB29" i="5" s="1"/>
  <c r="DB29" i="5" s="1"/>
  <c r="EZ26" i="5"/>
  <c r="HA26" i="5" s="1"/>
  <c r="DA26" i="5" s="1"/>
  <c r="EZ9" i="5"/>
  <c r="HA9" i="5" s="1"/>
  <c r="DA9" i="5" s="1"/>
  <c r="EZ30" i="5"/>
  <c r="HA30" i="5" s="1"/>
  <c r="DA30" i="5" s="1"/>
  <c r="EZ19" i="5"/>
  <c r="HA19" i="5" s="1"/>
  <c r="DA19" i="5" s="1"/>
  <c r="EZ10" i="5"/>
  <c r="HA10" i="5" s="1"/>
  <c r="DA10" i="5" s="1"/>
  <c r="EZ36" i="5"/>
  <c r="HA36" i="5" s="1"/>
  <c r="DA36" i="5" s="1"/>
  <c r="EZ6" i="5"/>
  <c r="HA6" i="5" s="1"/>
  <c r="DA6" i="5" s="1"/>
  <c r="EZ35" i="5"/>
  <c r="HA35" i="5" s="1"/>
  <c r="DA35" i="5" s="1"/>
  <c r="EZ15" i="5"/>
  <c r="HA15" i="5" s="1"/>
  <c r="DA15" i="5" s="1"/>
  <c r="EZ8" i="5"/>
  <c r="HA8" i="5" s="1"/>
  <c r="DA8" i="5" s="1"/>
  <c r="EZ17" i="5"/>
  <c r="HA17" i="5" s="1"/>
  <c r="DA17" i="5" s="1"/>
  <c r="EZ31" i="5"/>
  <c r="HA31" i="5" s="1"/>
  <c r="DA31" i="5" s="1"/>
  <c r="EY12" i="5"/>
  <c r="GZ12" i="5" s="1"/>
  <c r="CZ12" i="5" s="1"/>
  <c r="EZ27" i="5"/>
  <c r="HA27" i="5" s="1"/>
  <c r="DA27" i="5" s="1"/>
  <c r="EZ22" i="5"/>
  <c r="HA22" i="5" s="1"/>
  <c r="DA22" i="5" s="1"/>
  <c r="EZ13" i="5"/>
  <c r="HA13" i="5" s="1"/>
  <c r="DA13" i="5" s="1"/>
  <c r="EZ16" i="5"/>
  <c r="HA16" i="5" s="1"/>
  <c r="DA16" i="5" s="1"/>
  <c r="FA28" i="5"/>
  <c r="HB28" i="5" s="1"/>
  <c r="DB28" i="5" s="1"/>
  <c r="EZ21" i="5"/>
  <c r="HA21" i="5" s="1"/>
  <c r="DA21" i="5" s="1"/>
  <c r="H52" i="3"/>
  <c r="I51" i="3"/>
  <c r="GW4" i="5" l="1"/>
  <c r="CW4" i="5" s="1"/>
  <c r="EW4" i="5" s="1"/>
  <c r="CZ11" i="6"/>
  <c r="EZ11" i="6" s="1"/>
  <c r="HA11" i="6" s="1"/>
  <c r="CZ30" i="6"/>
  <c r="EZ30" i="6" s="1"/>
  <c r="HA30" i="6" s="1"/>
  <c r="CZ18" i="6"/>
  <c r="EZ18" i="6" s="1"/>
  <c r="HA18" i="6" s="1"/>
  <c r="CZ22" i="6"/>
  <c r="EZ22" i="6" s="1"/>
  <c r="HA22" i="6" s="1"/>
  <c r="CZ35" i="6"/>
  <c r="EZ35" i="6" s="1"/>
  <c r="HA35" i="6" s="1"/>
  <c r="CZ29" i="6"/>
  <c r="EZ29" i="6" s="1"/>
  <c r="HA29" i="6" s="1"/>
  <c r="CZ7" i="6"/>
  <c r="EZ7" i="6" s="1"/>
  <c r="HA7" i="6" s="1"/>
  <c r="DA36" i="6"/>
  <c r="FA36" i="6" s="1"/>
  <c r="HB36" i="6" s="1"/>
  <c r="CZ10" i="6"/>
  <c r="EZ10" i="6" s="1"/>
  <c r="HA10" i="6" s="1"/>
  <c r="CZ4" i="6"/>
  <c r="EZ4" i="6" s="1"/>
  <c r="HA4" i="6" s="1"/>
  <c r="CZ31" i="6"/>
  <c r="EZ31" i="6" s="1"/>
  <c r="HA31" i="6" s="1"/>
  <c r="CZ23" i="6"/>
  <c r="EZ23" i="6" s="1"/>
  <c r="HA23" i="6" s="1"/>
  <c r="CZ15" i="6"/>
  <c r="EZ15" i="6" s="1"/>
  <c r="HA15" i="6" s="1"/>
  <c r="DA37" i="6"/>
  <c r="FA37" i="6" s="1"/>
  <c r="HB37" i="6" s="1"/>
  <c r="CZ26" i="6"/>
  <c r="EZ26" i="6" s="1"/>
  <c r="HA26" i="6" s="1"/>
  <c r="CZ27" i="6"/>
  <c r="EZ27" i="6" s="1"/>
  <c r="HA27" i="6" s="1"/>
  <c r="CZ21" i="6"/>
  <c r="EZ21" i="6" s="1"/>
  <c r="HA21" i="6" s="1"/>
  <c r="CZ16" i="6"/>
  <c r="EZ16" i="6" s="1"/>
  <c r="HA16" i="6" s="1"/>
  <c r="DA17" i="6"/>
  <c r="FA17" i="6" s="1"/>
  <c r="HB17" i="6" s="1"/>
  <c r="DA8" i="6"/>
  <c r="FA8" i="6" s="1"/>
  <c r="HB8" i="6" s="1"/>
  <c r="CZ24" i="6"/>
  <c r="EZ24" i="6" s="1"/>
  <c r="HA24" i="6" s="1"/>
  <c r="CZ5" i="6"/>
  <c r="EZ5" i="6" s="1"/>
  <c r="HA5" i="6" s="1"/>
  <c r="CZ13" i="6"/>
  <c r="EZ13" i="6" s="1"/>
  <c r="HA13" i="6" s="1"/>
  <c r="CZ12" i="6"/>
  <c r="EZ12" i="6" s="1"/>
  <c r="HA12" i="6" s="1"/>
  <c r="CZ28" i="6"/>
  <c r="EZ28" i="6" s="1"/>
  <c r="HA28" i="6" s="1"/>
  <c r="CZ19" i="6"/>
  <c r="EZ19" i="6" s="1"/>
  <c r="HA19" i="6" s="1"/>
  <c r="DA32" i="6"/>
  <c r="FA32" i="6" s="1"/>
  <c r="HB32" i="6" s="1"/>
  <c r="CZ34" i="6"/>
  <c r="EZ34" i="6" s="1"/>
  <c r="HA34" i="6" s="1"/>
  <c r="CZ20" i="6"/>
  <c r="EZ20" i="6" s="1"/>
  <c r="HA20" i="6" s="1"/>
  <c r="CZ25" i="6"/>
  <c r="EZ25" i="6" s="1"/>
  <c r="HA25" i="6" s="1"/>
  <c r="DA6" i="6"/>
  <c r="FA6" i="6" s="1"/>
  <c r="HB6" i="6" s="1"/>
  <c r="CZ14" i="6"/>
  <c r="EZ14" i="6" s="1"/>
  <c r="HA14" i="6" s="1"/>
  <c r="CZ9" i="6"/>
  <c r="EZ9" i="6" s="1"/>
  <c r="HA9" i="6" s="1"/>
  <c r="GZ33" i="6"/>
  <c r="CZ33" i="6" s="1"/>
  <c r="EZ33" i="6" s="1"/>
  <c r="HA33" i="6" s="1"/>
  <c r="DA12" i="7"/>
  <c r="FA12" i="7" s="1"/>
  <c r="HB12" i="7" s="1"/>
  <c r="CZ29" i="7"/>
  <c r="EZ29" i="7" s="1"/>
  <c r="HA29" i="7" s="1"/>
  <c r="CZ36" i="7"/>
  <c r="EZ36" i="7" s="1"/>
  <c r="HA36" i="7" s="1"/>
  <c r="CZ26" i="7"/>
  <c r="EZ26" i="7" s="1"/>
  <c r="HA26" i="7" s="1"/>
  <c r="CZ6" i="7"/>
  <c r="EZ6" i="7" s="1"/>
  <c r="HA6" i="7" s="1"/>
  <c r="CZ25" i="7"/>
  <c r="EZ25" i="7" s="1"/>
  <c r="HA25" i="7" s="1"/>
  <c r="CZ34" i="7"/>
  <c r="EZ34" i="7" s="1"/>
  <c r="HA34" i="7" s="1"/>
  <c r="CZ4" i="7"/>
  <c r="EZ4" i="7" s="1"/>
  <c r="HA4" i="7" s="1"/>
  <c r="CZ7" i="7"/>
  <c r="EZ7" i="7" s="1"/>
  <c r="HA7" i="7" s="1"/>
  <c r="CZ23" i="7"/>
  <c r="EZ23" i="7" s="1"/>
  <c r="HA23" i="7" s="1"/>
  <c r="CZ17" i="7"/>
  <c r="EZ17" i="7" s="1"/>
  <c r="HA17" i="7" s="1"/>
  <c r="DA16" i="7"/>
  <c r="FA16" i="7" s="1"/>
  <c r="HB16" i="7" s="1"/>
  <c r="CZ27" i="7"/>
  <c r="EZ27" i="7" s="1"/>
  <c r="HA27" i="7" s="1"/>
  <c r="CZ13" i="7"/>
  <c r="EZ13" i="7" s="1"/>
  <c r="HA13" i="7" s="1"/>
  <c r="CZ18" i="7"/>
  <c r="EZ18" i="7" s="1"/>
  <c r="HA18" i="7" s="1"/>
  <c r="CZ32" i="7"/>
  <c r="EZ32" i="7" s="1"/>
  <c r="HA32" i="7" s="1"/>
  <c r="CZ33" i="7"/>
  <c r="EZ33" i="7" s="1"/>
  <c r="HA33" i="7" s="1"/>
  <c r="CZ22" i="7"/>
  <c r="EZ22" i="7" s="1"/>
  <c r="HA22" i="7" s="1"/>
  <c r="CZ24" i="7"/>
  <c r="EZ24" i="7" s="1"/>
  <c r="HA24" i="7" s="1"/>
  <c r="CZ30" i="7"/>
  <c r="EZ30" i="7" s="1"/>
  <c r="HA30" i="7" s="1"/>
  <c r="CZ11" i="7"/>
  <c r="EZ11" i="7" s="1"/>
  <c r="HA11" i="7" s="1"/>
  <c r="CZ19" i="7"/>
  <c r="EZ19" i="7" s="1"/>
  <c r="HA19" i="7" s="1"/>
  <c r="DA14" i="7"/>
  <c r="FA14" i="7" s="1"/>
  <c r="HB14" i="7" s="1"/>
  <c r="CZ35" i="7"/>
  <c r="EZ35" i="7" s="1"/>
  <c r="HA35" i="7" s="1"/>
  <c r="DA21" i="7"/>
  <c r="FA21" i="7" s="1"/>
  <c r="HB21" i="7" s="1"/>
  <c r="CZ28" i="7"/>
  <c r="EZ28" i="7" s="1"/>
  <c r="HA28" i="7" s="1"/>
  <c r="CZ9" i="7"/>
  <c r="EZ9" i="7" s="1"/>
  <c r="HA9" i="7" s="1"/>
  <c r="DA8" i="7"/>
  <c r="FA8" i="7" s="1"/>
  <c r="HB8" i="7" s="1"/>
  <c r="CZ31" i="7"/>
  <c r="EZ31" i="7" s="1"/>
  <c r="HA31" i="7" s="1"/>
  <c r="CZ20" i="7"/>
  <c r="EZ20" i="7" s="1"/>
  <c r="HA20" i="7" s="1"/>
  <c r="CZ15" i="7"/>
  <c r="EZ15" i="7" s="1"/>
  <c r="HA15" i="7" s="1"/>
  <c r="DA10" i="7"/>
  <c r="FA10" i="7" s="1"/>
  <c r="HB10" i="7" s="1"/>
  <c r="CZ5" i="7"/>
  <c r="EZ5" i="7" s="1"/>
  <c r="HA5" i="7" s="1"/>
  <c r="GZ18" i="5"/>
  <c r="CZ18" i="5" s="1"/>
  <c r="EZ18" i="5" s="1"/>
  <c r="GZ25" i="5"/>
  <c r="CZ25" i="5" s="1"/>
  <c r="EZ25" i="5" s="1"/>
  <c r="GY20" i="5"/>
  <c r="CY20" i="5" s="1"/>
  <c r="EY20" i="5" s="1"/>
  <c r="GY7" i="5"/>
  <c r="CY7" i="5" s="1"/>
  <c r="EY7" i="5" s="1"/>
  <c r="GZ34" i="5"/>
  <c r="CZ34" i="5" s="1"/>
  <c r="EZ34" i="5" s="1"/>
  <c r="GY5" i="5"/>
  <c r="CY5" i="5" s="1"/>
  <c r="EY5" i="5" s="1"/>
  <c r="FA22" i="5"/>
  <c r="HB22" i="5" s="1"/>
  <c r="DB22" i="5" s="1"/>
  <c r="FA10" i="5"/>
  <c r="HB10" i="5" s="1"/>
  <c r="DB10" i="5" s="1"/>
  <c r="FA11" i="5"/>
  <c r="HB11" i="5" s="1"/>
  <c r="DB11" i="5" s="1"/>
  <c r="FA16" i="5"/>
  <c r="HB16" i="5" s="1"/>
  <c r="DB16" i="5" s="1"/>
  <c r="FA27" i="5"/>
  <c r="HB27" i="5" s="1"/>
  <c r="DB27" i="5" s="1"/>
  <c r="FA6" i="5"/>
  <c r="HB6" i="5" s="1"/>
  <c r="DB6" i="5" s="1"/>
  <c r="FA19" i="5"/>
  <c r="HB19" i="5" s="1"/>
  <c r="DB19" i="5" s="1"/>
  <c r="FA23" i="5"/>
  <c r="HB23" i="5" s="1"/>
  <c r="DB23" i="5" s="1"/>
  <c r="FA35" i="5"/>
  <c r="HB35" i="5" s="1"/>
  <c r="DB35" i="5" s="1"/>
  <c r="FA13" i="5"/>
  <c r="HB13" i="5" s="1"/>
  <c r="DB13" i="5" s="1"/>
  <c r="EZ12" i="5"/>
  <c r="HA12" i="5" s="1"/>
  <c r="DA12" i="5" s="1"/>
  <c r="FA8" i="5"/>
  <c r="HB8" i="5" s="1"/>
  <c r="DB8" i="5" s="1"/>
  <c r="FA36" i="5"/>
  <c r="HB36" i="5" s="1"/>
  <c r="DB36" i="5" s="1"/>
  <c r="FA9" i="5"/>
  <c r="HB9" i="5" s="1"/>
  <c r="DB9" i="5" s="1"/>
  <c r="FA24" i="5"/>
  <c r="HB24" i="5" s="1"/>
  <c r="DB24" i="5" s="1"/>
  <c r="FA14" i="5"/>
  <c r="HB14" i="5" s="1"/>
  <c r="DB14" i="5" s="1"/>
  <c r="FA17" i="5"/>
  <c r="HB17" i="5" s="1"/>
  <c r="DB17" i="5" s="1"/>
  <c r="FA21" i="5"/>
  <c r="HB21" i="5" s="1"/>
  <c r="DB21" i="5" s="1"/>
  <c r="FA31" i="5"/>
  <c r="HB31" i="5" s="1"/>
  <c r="DB31" i="5" s="1"/>
  <c r="FA15" i="5"/>
  <c r="HB15" i="5" s="1"/>
  <c r="DB15" i="5" s="1"/>
  <c r="FA30" i="5"/>
  <c r="HB30" i="5" s="1"/>
  <c r="DB30" i="5" s="1"/>
  <c r="FA26" i="5"/>
  <c r="HB26" i="5" s="1"/>
  <c r="DB26" i="5" s="1"/>
  <c r="FA33" i="5"/>
  <c r="HB33" i="5" s="1"/>
  <c r="DB33" i="5" s="1"/>
  <c r="FA32" i="5"/>
  <c r="HB32" i="5" s="1"/>
  <c r="DB32" i="5" s="1"/>
  <c r="FB28" i="5"/>
  <c r="HC28" i="5" s="1"/>
  <c r="DC28" i="5" s="1"/>
  <c r="FB29" i="5"/>
  <c r="HC29" i="5" s="1"/>
  <c r="DC29" i="5" s="1"/>
  <c r="H53" i="3"/>
  <c r="I52" i="3"/>
  <c r="GX4" i="5" l="1"/>
  <c r="CX4" i="5" s="1"/>
  <c r="EX4" i="5" s="1"/>
  <c r="DA14" i="6"/>
  <c r="FA14" i="6" s="1"/>
  <c r="HB14" i="6" s="1"/>
  <c r="DA34" i="6"/>
  <c r="FA34" i="6" s="1"/>
  <c r="HB34" i="6" s="1"/>
  <c r="DA12" i="6"/>
  <c r="FA12" i="6" s="1"/>
  <c r="HB12" i="6" s="1"/>
  <c r="DB8" i="6"/>
  <c r="FB8" i="6" s="1"/>
  <c r="HC8" i="6" s="1"/>
  <c r="DA27" i="6"/>
  <c r="FA27" i="6" s="1"/>
  <c r="HB27" i="6" s="1"/>
  <c r="DA23" i="6"/>
  <c r="FA23" i="6" s="1"/>
  <c r="HB23" i="6" s="1"/>
  <c r="DB36" i="6"/>
  <c r="FB36" i="6" s="1"/>
  <c r="HC36" i="6" s="1"/>
  <c r="DA22" i="6"/>
  <c r="FA22" i="6" s="1"/>
  <c r="HB22" i="6" s="1"/>
  <c r="DB6" i="6"/>
  <c r="FB6" i="6" s="1"/>
  <c r="HC6" i="6" s="1"/>
  <c r="DB32" i="6"/>
  <c r="FB32" i="6" s="1"/>
  <c r="HC32" i="6" s="1"/>
  <c r="DA13" i="6"/>
  <c r="FA13" i="6" s="1"/>
  <c r="HB13" i="6" s="1"/>
  <c r="DB17" i="6"/>
  <c r="FB17" i="6" s="1"/>
  <c r="HC17" i="6" s="1"/>
  <c r="DA26" i="6"/>
  <c r="FA26" i="6" s="1"/>
  <c r="HB26" i="6" s="1"/>
  <c r="DA31" i="6"/>
  <c r="FA31" i="6" s="1"/>
  <c r="HB31" i="6" s="1"/>
  <c r="DA7" i="6"/>
  <c r="FA7" i="6" s="1"/>
  <c r="HB7" i="6" s="1"/>
  <c r="DA18" i="6"/>
  <c r="FA18" i="6" s="1"/>
  <c r="HB18" i="6" s="1"/>
  <c r="DA25" i="6"/>
  <c r="FA25" i="6" s="1"/>
  <c r="HB25" i="6" s="1"/>
  <c r="DA19" i="6"/>
  <c r="FA19" i="6" s="1"/>
  <c r="HB19" i="6" s="1"/>
  <c r="DA5" i="6"/>
  <c r="FA5" i="6" s="1"/>
  <c r="HB5" i="6" s="1"/>
  <c r="DA16" i="6"/>
  <c r="FA16" i="6" s="1"/>
  <c r="HB16" i="6" s="1"/>
  <c r="DB37" i="6"/>
  <c r="FB37" i="6" s="1"/>
  <c r="HC37" i="6" s="1"/>
  <c r="DA4" i="6"/>
  <c r="FA4" i="6" s="1"/>
  <c r="HB4" i="6" s="1"/>
  <c r="DA29" i="6"/>
  <c r="FA29" i="6" s="1"/>
  <c r="HB29" i="6" s="1"/>
  <c r="DA30" i="6"/>
  <c r="FA30" i="6" s="1"/>
  <c r="HB30" i="6" s="1"/>
  <c r="DA9" i="6"/>
  <c r="FA9" i="6" s="1"/>
  <c r="DA20" i="6"/>
  <c r="FA20" i="6" s="1"/>
  <c r="HB20" i="6" s="1"/>
  <c r="DA28" i="6"/>
  <c r="FA28" i="6" s="1"/>
  <c r="HB28" i="6" s="1"/>
  <c r="DA24" i="6"/>
  <c r="FA24" i="6" s="1"/>
  <c r="HB24" i="6" s="1"/>
  <c r="DA21" i="6"/>
  <c r="FA21" i="6" s="1"/>
  <c r="HB21" i="6" s="1"/>
  <c r="DA15" i="6"/>
  <c r="FA15" i="6" s="1"/>
  <c r="HB15" i="6" s="1"/>
  <c r="DA10" i="6"/>
  <c r="FA10" i="6" s="1"/>
  <c r="HB10" i="6" s="1"/>
  <c r="DA35" i="6"/>
  <c r="FA35" i="6" s="1"/>
  <c r="HB35" i="6" s="1"/>
  <c r="DA11" i="6"/>
  <c r="FA11" i="6" s="1"/>
  <c r="HB11" i="6" s="1"/>
  <c r="DA33" i="6"/>
  <c r="FA33" i="6" s="1"/>
  <c r="HB33" i="6" s="1"/>
  <c r="DB8" i="7"/>
  <c r="FB8" i="7" s="1"/>
  <c r="HC8" i="7" s="1"/>
  <c r="DA32" i="7"/>
  <c r="FA32" i="7" s="1"/>
  <c r="HB32" i="7" s="1"/>
  <c r="DA4" i="7"/>
  <c r="FA4" i="7" s="1"/>
  <c r="HB4" i="7" s="1"/>
  <c r="DA26" i="7"/>
  <c r="FA26" i="7" s="1"/>
  <c r="HB26" i="7" s="1"/>
  <c r="DA15" i="7"/>
  <c r="FA15" i="7" s="1"/>
  <c r="HB15" i="7" s="1"/>
  <c r="DA9" i="7"/>
  <c r="FA9" i="7" s="1"/>
  <c r="DB14" i="7"/>
  <c r="FB14" i="7" s="1"/>
  <c r="HC14" i="7" s="1"/>
  <c r="DA24" i="7"/>
  <c r="FA24" i="7" s="1"/>
  <c r="HB24" i="7" s="1"/>
  <c r="DA18" i="7"/>
  <c r="FA18" i="7" s="1"/>
  <c r="HB18" i="7" s="1"/>
  <c r="DA17" i="7"/>
  <c r="FA17" i="7" s="1"/>
  <c r="HB17" i="7" s="1"/>
  <c r="DA34" i="7"/>
  <c r="FA34" i="7" s="1"/>
  <c r="HB34" i="7" s="1"/>
  <c r="DA36" i="7"/>
  <c r="FA36" i="7" s="1"/>
  <c r="HB36" i="7" s="1"/>
  <c r="DA30" i="7"/>
  <c r="FA30" i="7" s="1"/>
  <c r="HB30" i="7" s="1"/>
  <c r="DA20" i="7"/>
  <c r="FA20" i="7" s="1"/>
  <c r="HB20" i="7" s="1"/>
  <c r="DA28" i="7"/>
  <c r="FA28" i="7" s="1"/>
  <c r="HB28" i="7" s="1"/>
  <c r="DA19" i="7"/>
  <c r="FA19" i="7" s="1"/>
  <c r="HB19" i="7" s="1"/>
  <c r="DA22" i="7"/>
  <c r="FA22" i="7" s="1"/>
  <c r="HB22" i="7" s="1"/>
  <c r="DA13" i="7"/>
  <c r="FA13" i="7" s="1"/>
  <c r="HB13" i="7" s="1"/>
  <c r="DA23" i="7"/>
  <c r="FA23" i="7" s="1"/>
  <c r="HB23" i="7" s="1"/>
  <c r="DA25" i="7"/>
  <c r="FA25" i="7" s="1"/>
  <c r="HB25" i="7" s="1"/>
  <c r="DA29" i="7"/>
  <c r="FA29" i="7" s="1"/>
  <c r="HB29" i="7" s="1"/>
  <c r="DB10" i="7"/>
  <c r="FB10" i="7" s="1"/>
  <c r="HC10" i="7" s="1"/>
  <c r="DA35" i="7"/>
  <c r="FA35" i="7" s="1"/>
  <c r="HB35" i="7" s="1"/>
  <c r="DB16" i="7"/>
  <c r="FB16" i="7" s="1"/>
  <c r="HC16" i="7" s="1"/>
  <c r="DA5" i="7"/>
  <c r="FA5" i="7" s="1"/>
  <c r="HB5" i="7" s="1"/>
  <c r="DA31" i="7"/>
  <c r="FA31" i="7" s="1"/>
  <c r="HB31" i="7" s="1"/>
  <c r="DB21" i="7"/>
  <c r="FB21" i="7" s="1"/>
  <c r="HC21" i="7" s="1"/>
  <c r="DA11" i="7"/>
  <c r="FA11" i="7" s="1"/>
  <c r="HB11" i="7" s="1"/>
  <c r="DA33" i="7"/>
  <c r="FA33" i="7" s="1"/>
  <c r="HB33" i="7" s="1"/>
  <c r="DA27" i="7"/>
  <c r="FA27" i="7" s="1"/>
  <c r="HB27" i="7" s="1"/>
  <c r="DA7" i="7"/>
  <c r="FA7" i="7" s="1"/>
  <c r="HB7" i="7" s="1"/>
  <c r="DA6" i="7"/>
  <c r="FA6" i="7" s="1"/>
  <c r="HB6" i="7" s="1"/>
  <c r="DB12" i="7"/>
  <c r="FB12" i="7" s="1"/>
  <c r="HC12" i="7" s="1"/>
  <c r="HA18" i="5"/>
  <c r="GZ20" i="5"/>
  <c r="CZ20" i="5" s="1"/>
  <c r="EZ20" i="5" s="1"/>
  <c r="HA34" i="5"/>
  <c r="GZ5" i="5"/>
  <c r="CZ5" i="5" s="1"/>
  <c r="EZ5" i="5" s="1"/>
  <c r="GZ7" i="5"/>
  <c r="CZ7" i="5" s="1"/>
  <c r="EZ7" i="5" s="1"/>
  <c r="HA25" i="5"/>
  <c r="DA25" i="5" s="1"/>
  <c r="FA25" i="5" s="1"/>
  <c r="FB13" i="5"/>
  <c r="FB14" i="5"/>
  <c r="FB8" i="5"/>
  <c r="FA12" i="5"/>
  <c r="HB12" i="5" s="1"/>
  <c r="DB12" i="5" s="1"/>
  <c r="FC29" i="5"/>
  <c r="HD29" i="5" s="1"/>
  <c r="DD29" i="5" s="1"/>
  <c r="FC28" i="5"/>
  <c r="HD28" i="5" s="1"/>
  <c r="DD28" i="5" s="1"/>
  <c r="FB22" i="5"/>
  <c r="HC22" i="5" s="1"/>
  <c r="DC22" i="5" s="1"/>
  <c r="FB32" i="5"/>
  <c r="HC32" i="5" s="1"/>
  <c r="DC32" i="5" s="1"/>
  <c r="FB30" i="5"/>
  <c r="HC30" i="5" s="1"/>
  <c r="DC30" i="5" s="1"/>
  <c r="FB33" i="5"/>
  <c r="HC33" i="5" s="1"/>
  <c r="DC33" i="5" s="1"/>
  <c r="FB31" i="5"/>
  <c r="HC31" i="5" s="1"/>
  <c r="DC31" i="5" s="1"/>
  <c r="FB35" i="5"/>
  <c r="HC35" i="5" s="1"/>
  <c r="DC35" i="5" s="1"/>
  <c r="FB11" i="5"/>
  <c r="HC11" i="5" s="1"/>
  <c r="DC11" i="5" s="1"/>
  <c r="FB26" i="5"/>
  <c r="HC26" i="5" s="1"/>
  <c r="DC26" i="5" s="1"/>
  <c r="FB19" i="5"/>
  <c r="HC19" i="5" s="1"/>
  <c r="DC19" i="5" s="1"/>
  <c r="FB17" i="5"/>
  <c r="HC17" i="5" s="1"/>
  <c r="DC17" i="5" s="1"/>
  <c r="FB16" i="5"/>
  <c r="HC16" i="5" s="1"/>
  <c r="DC16" i="5" s="1"/>
  <c r="FB21" i="5"/>
  <c r="HC21" i="5" s="1"/>
  <c r="DC21" i="5" s="1"/>
  <c r="FB36" i="5"/>
  <c r="HC36" i="5" s="1"/>
  <c r="DC36" i="5" s="1"/>
  <c r="FB27" i="5"/>
  <c r="HC27" i="5" s="1"/>
  <c r="DC27" i="5" s="1"/>
  <c r="FB9" i="5"/>
  <c r="HC9" i="5" s="1"/>
  <c r="DC9" i="5" s="1"/>
  <c r="FB15" i="5"/>
  <c r="HC15" i="5" s="1"/>
  <c r="DC15" i="5" s="1"/>
  <c r="FB6" i="5"/>
  <c r="HC6" i="5" s="1"/>
  <c r="DC6" i="5" s="1"/>
  <c r="FB24" i="5"/>
  <c r="HC24" i="5" s="1"/>
  <c r="DC24" i="5" s="1"/>
  <c r="FB10" i="5"/>
  <c r="HC10" i="5" s="1"/>
  <c r="DC10" i="5" s="1"/>
  <c r="FB23" i="5"/>
  <c r="HC23" i="5" s="1"/>
  <c r="DC23" i="5" s="1"/>
  <c r="H54" i="3"/>
  <c r="I53" i="3"/>
  <c r="GY4" i="5" l="1"/>
  <c r="CY4" i="5" s="1"/>
  <c r="EY4" i="5" s="1"/>
  <c r="DB35" i="6"/>
  <c r="FB35" i="6" s="1"/>
  <c r="DB24" i="6"/>
  <c r="FB24" i="6" s="1"/>
  <c r="HC24" i="6" s="1"/>
  <c r="DB30" i="6"/>
  <c r="FB30" i="6" s="1"/>
  <c r="HC30" i="6" s="1"/>
  <c r="DB16" i="6"/>
  <c r="FB16" i="6" s="1"/>
  <c r="HC16" i="6" s="1"/>
  <c r="DB18" i="6"/>
  <c r="FB18" i="6" s="1"/>
  <c r="HC18" i="6" s="1"/>
  <c r="DC17" i="6"/>
  <c r="FC17" i="6" s="1"/>
  <c r="HD17" i="6" s="1"/>
  <c r="DB22" i="6"/>
  <c r="FB22" i="6" s="1"/>
  <c r="HC22" i="6" s="1"/>
  <c r="DC8" i="6"/>
  <c r="FC8" i="6" s="1"/>
  <c r="HD8" i="6" s="1"/>
  <c r="DB10" i="6"/>
  <c r="FB10" i="6" s="1"/>
  <c r="HC10" i="6" s="1"/>
  <c r="DB28" i="6"/>
  <c r="FB28" i="6" s="1"/>
  <c r="HC28" i="6" s="1"/>
  <c r="DB29" i="6"/>
  <c r="FB29" i="6" s="1"/>
  <c r="HC29" i="6" s="1"/>
  <c r="DB5" i="6"/>
  <c r="FB5" i="6" s="1"/>
  <c r="HC5" i="6" s="1"/>
  <c r="DB7" i="6"/>
  <c r="FB7" i="6" s="1"/>
  <c r="HC7" i="6" s="1"/>
  <c r="DB13" i="6"/>
  <c r="FB13" i="6" s="1"/>
  <c r="HC13" i="6" s="1"/>
  <c r="DC36" i="6"/>
  <c r="FC36" i="6" s="1"/>
  <c r="HD36" i="6" s="1"/>
  <c r="DB12" i="6"/>
  <c r="FB12" i="6" s="1"/>
  <c r="HC12" i="6" s="1"/>
  <c r="DB33" i="6"/>
  <c r="FB33" i="6" s="1"/>
  <c r="HC33" i="6" s="1"/>
  <c r="DB15" i="6"/>
  <c r="FB15" i="6" s="1"/>
  <c r="HC15" i="6" s="1"/>
  <c r="DB20" i="6"/>
  <c r="FB20" i="6" s="1"/>
  <c r="HC20" i="6" s="1"/>
  <c r="DB4" i="6"/>
  <c r="FB4" i="6" s="1"/>
  <c r="HC4" i="6" s="1"/>
  <c r="DB19" i="6"/>
  <c r="FB19" i="6" s="1"/>
  <c r="HC19" i="6" s="1"/>
  <c r="DB31" i="6"/>
  <c r="FB31" i="6" s="1"/>
  <c r="HC31" i="6" s="1"/>
  <c r="DC32" i="6"/>
  <c r="FC32" i="6" s="1"/>
  <c r="HD32" i="6" s="1"/>
  <c r="DB23" i="6"/>
  <c r="FB23" i="6" s="1"/>
  <c r="HC23" i="6" s="1"/>
  <c r="DB34" i="6"/>
  <c r="FB34" i="6" s="1"/>
  <c r="HC34" i="6" s="1"/>
  <c r="DB11" i="6"/>
  <c r="FB11" i="6" s="1"/>
  <c r="HC11" i="6" s="1"/>
  <c r="DB21" i="6"/>
  <c r="FB21" i="6" s="1"/>
  <c r="HC21" i="6" s="1"/>
  <c r="HB9" i="6"/>
  <c r="DB9" i="6" s="1"/>
  <c r="FB9" i="6" s="1"/>
  <c r="HC9" i="6" s="1"/>
  <c r="DC37" i="6"/>
  <c r="FC37" i="6" s="1"/>
  <c r="HD37" i="6" s="1"/>
  <c r="DB25" i="6"/>
  <c r="FB25" i="6" s="1"/>
  <c r="HC25" i="6" s="1"/>
  <c r="DB26" i="6"/>
  <c r="FB26" i="6" s="1"/>
  <c r="HC26" i="6" s="1"/>
  <c r="DC6" i="6"/>
  <c r="FC6" i="6" s="1"/>
  <c r="HD6" i="6" s="1"/>
  <c r="DB27" i="6"/>
  <c r="FB27" i="6" s="1"/>
  <c r="HC27" i="6" s="1"/>
  <c r="DB14" i="6"/>
  <c r="FB14" i="6" s="1"/>
  <c r="HC14" i="6" s="1"/>
  <c r="DB11" i="7"/>
  <c r="FB11" i="7" s="1"/>
  <c r="HC11" i="7" s="1"/>
  <c r="DB25" i="7"/>
  <c r="FB25" i="7" s="1"/>
  <c r="HC25" i="7" s="1"/>
  <c r="DB36" i="7"/>
  <c r="FB36" i="7" s="1"/>
  <c r="HC36" i="7" s="1"/>
  <c r="DB26" i="7"/>
  <c r="FB26" i="7" s="1"/>
  <c r="HC26" i="7" s="1"/>
  <c r="DB7" i="7"/>
  <c r="FB7" i="7" s="1"/>
  <c r="HC7" i="7" s="1"/>
  <c r="DC21" i="7"/>
  <c r="FC21" i="7" s="1"/>
  <c r="HD21" i="7" s="1"/>
  <c r="DB35" i="7"/>
  <c r="FB35" i="7" s="1"/>
  <c r="HC35" i="7" s="1"/>
  <c r="DB23" i="7"/>
  <c r="FB23" i="7" s="1"/>
  <c r="HC23" i="7" s="1"/>
  <c r="DB28" i="7"/>
  <c r="FB28" i="7" s="1"/>
  <c r="HC28" i="7" s="1"/>
  <c r="DB34" i="7"/>
  <c r="FB34" i="7" s="1"/>
  <c r="HC34" i="7" s="1"/>
  <c r="DC14" i="7"/>
  <c r="FC14" i="7" s="1"/>
  <c r="HD14" i="7" s="1"/>
  <c r="DB4" i="7"/>
  <c r="FB4" i="7" s="1"/>
  <c r="HC4" i="7" s="1"/>
  <c r="DB19" i="7"/>
  <c r="FB19" i="7" s="1"/>
  <c r="HC19" i="7" s="1"/>
  <c r="DB27" i="7"/>
  <c r="FB27" i="7" s="1"/>
  <c r="HC27" i="7" s="1"/>
  <c r="DB31" i="7"/>
  <c r="FB31" i="7" s="1"/>
  <c r="HC31" i="7" s="1"/>
  <c r="DC10" i="7"/>
  <c r="FC10" i="7" s="1"/>
  <c r="HD10" i="7" s="1"/>
  <c r="DB13" i="7"/>
  <c r="FB13" i="7" s="1"/>
  <c r="HC13" i="7" s="1"/>
  <c r="DB20" i="7"/>
  <c r="FB20" i="7" s="1"/>
  <c r="HC20" i="7" s="1"/>
  <c r="DB17" i="7"/>
  <c r="FB17" i="7" s="1"/>
  <c r="HC17" i="7" s="1"/>
  <c r="HB9" i="7"/>
  <c r="DB9" i="7" s="1"/>
  <c r="FB9" i="7" s="1"/>
  <c r="HC9" i="7" s="1"/>
  <c r="DB32" i="7"/>
  <c r="FB32" i="7" s="1"/>
  <c r="HC32" i="7" s="1"/>
  <c r="DB6" i="7"/>
  <c r="FB6" i="7" s="1"/>
  <c r="HC6" i="7" s="1"/>
  <c r="DC16" i="7"/>
  <c r="FC16" i="7" s="1"/>
  <c r="HD16" i="7" s="1"/>
  <c r="DB24" i="7"/>
  <c r="FB24" i="7" s="1"/>
  <c r="HC24" i="7" s="1"/>
  <c r="DC12" i="7"/>
  <c r="FC12" i="7" s="1"/>
  <c r="HD12" i="7" s="1"/>
  <c r="DB33" i="7"/>
  <c r="FB33" i="7" s="1"/>
  <c r="HC33" i="7" s="1"/>
  <c r="DB5" i="7"/>
  <c r="FB5" i="7" s="1"/>
  <c r="HC5" i="7" s="1"/>
  <c r="DB29" i="7"/>
  <c r="FB29" i="7" s="1"/>
  <c r="HC29" i="7" s="1"/>
  <c r="DB22" i="7"/>
  <c r="FB22" i="7" s="1"/>
  <c r="HC22" i="7" s="1"/>
  <c r="DB30" i="7"/>
  <c r="FB30" i="7" s="1"/>
  <c r="HC30" i="7" s="1"/>
  <c r="DB18" i="7"/>
  <c r="FB18" i="7" s="1"/>
  <c r="HC18" i="7" s="1"/>
  <c r="DB15" i="7"/>
  <c r="FB15" i="7" s="1"/>
  <c r="HC15" i="7" s="1"/>
  <c r="DC8" i="7"/>
  <c r="FC8" i="7" s="1"/>
  <c r="HD8" i="7" s="1"/>
  <c r="DA34" i="5"/>
  <c r="FA34" i="5" s="1"/>
  <c r="HB34" i="5" s="1"/>
  <c r="DB34" i="5" s="1"/>
  <c r="FB34" i="5" s="1"/>
  <c r="DA18" i="5"/>
  <c r="FA18" i="5" s="1"/>
  <c r="HB18" i="5" s="1"/>
  <c r="DB18" i="5" s="1"/>
  <c r="FB18" i="5" s="1"/>
  <c r="HA7" i="5"/>
  <c r="DA7" i="5" s="1"/>
  <c r="FA7" i="5" s="1"/>
  <c r="HB25" i="5"/>
  <c r="DB25" i="5" s="1"/>
  <c r="FB25" i="5" s="1"/>
  <c r="HA20" i="5"/>
  <c r="DA20" i="5" s="1"/>
  <c r="FA20" i="5" s="1"/>
  <c r="HA5" i="5"/>
  <c r="DA5" i="5" s="1"/>
  <c r="FA5" i="5" s="1"/>
  <c r="HB5" i="5" s="1"/>
  <c r="HC8" i="5"/>
  <c r="DC8" i="5" s="1"/>
  <c r="HC14" i="5"/>
  <c r="DC14" i="5" s="1"/>
  <c r="HC13" i="5"/>
  <c r="DC13" i="5" s="1"/>
  <c r="FB12" i="5"/>
  <c r="FC23" i="5"/>
  <c r="HD23" i="5" s="1"/>
  <c r="DD23" i="5" s="1"/>
  <c r="FC36" i="5"/>
  <c r="HD36" i="5" s="1"/>
  <c r="DD36" i="5" s="1"/>
  <c r="FC31" i="5"/>
  <c r="HD31" i="5" s="1"/>
  <c r="DD31" i="5" s="1"/>
  <c r="FC10" i="5"/>
  <c r="HD10" i="5" s="1"/>
  <c r="DD10" i="5" s="1"/>
  <c r="FC21" i="5"/>
  <c r="HD21" i="5" s="1"/>
  <c r="DD21" i="5" s="1"/>
  <c r="FC24" i="5"/>
  <c r="HD24" i="5" s="1"/>
  <c r="DD24" i="5" s="1"/>
  <c r="FC27" i="5"/>
  <c r="HD27" i="5" s="1"/>
  <c r="DD27" i="5" s="1"/>
  <c r="FC16" i="5"/>
  <c r="HD16" i="5" s="1"/>
  <c r="DD16" i="5" s="1"/>
  <c r="FC11" i="5"/>
  <c r="HD11" i="5" s="1"/>
  <c r="DD11" i="5" s="1"/>
  <c r="FC33" i="5"/>
  <c r="HD33" i="5" s="1"/>
  <c r="DD33" i="5" s="1"/>
  <c r="FC22" i="5"/>
  <c r="HD22" i="5" s="1"/>
  <c r="DD22" i="5" s="1"/>
  <c r="FC15" i="5"/>
  <c r="HD15" i="5" s="1"/>
  <c r="DD15" i="5" s="1"/>
  <c r="FC19" i="5"/>
  <c r="HD19" i="5" s="1"/>
  <c r="DD19" i="5" s="1"/>
  <c r="FC9" i="5"/>
  <c r="HD9" i="5" s="1"/>
  <c r="DD9" i="5" s="1"/>
  <c r="FC26" i="5"/>
  <c r="HD26" i="5" s="1"/>
  <c r="DD26" i="5" s="1"/>
  <c r="FC32" i="5"/>
  <c r="HD32" i="5" s="1"/>
  <c r="DD32" i="5" s="1"/>
  <c r="FD29" i="5"/>
  <c r="HE29" i="5" s="1"/>
  <c r="FC6" i="5"/>
  <c r="HD6" i="5" s="1"/>
  <c r="DD6" i="5" s="1"/>
  <c r="FC17" i="5"/>
  <c r="HD17" i="5" s="1"/>
  <c r="DD17" i="5" s="1"/>
  <c r="FC35" i="5"/>
  <c r="HD35" i="5" s="1"/>
  <c r="DD35" i="5" s="1"/>
  <c r="FC30" i="5"/>
  <c r="HD30" i="5" s="1"/>
  <c r="DD30" i="5" s="1"/>
  <c r="FD28" i="5"/>
  <c r="HE28" i="5" s="1"/>
  <c r="H55" i="3"/>
  <c r="I54" i="3"/>
  <c r="GZ4" i="5" l="1"/>
  <c r="CZ4" i="5" s="1"/>
  <c r="EZ4" i="5" s="1"/>
  <c r="DE28" i="5"/>
  <c r="I4" i="8"/>
  <c r="DE29" i="5"/>
  <c r="FE29" i="5" s="1"/>
  <c r="E65" i="8" s="1"/>
  <c r="G65" i="8" s="1"/>
  <c r="J65" i="8" s="1"/>
  <c r="I65" i="8"/>
  <c r="DC26" i="6"/>
  <c r="FC26" i="6" s="1"/>
  <c r="HD26" i="6" s="1"/>
  <c r="DC23" i="6"/>
  <c r="FC23" i="6" s="1"/>
  <c r="HD23" i="6" s="1"/>
  <c r="DC4" i="6"/>
  <c r="FC4" i="6" s="1"/>
  <c r="HD4" i="6" s="1"/>
  <c r="DC12" i="6"/>
  <c r="FC12" i="6" s="1"/>
  <c r="HD12" i="6" s="1"/>
  <c r="DC5" i="6"/>
  <c r="FC5" i="6" s="1"/>
  <c r="HD5" i="6" s="1"/>
  <c r="DD8" i="6"/>
  <c r="FD8" i="6" s="1"/>
  <c r="HE8" i="6" s="1"/>
  <c r="I58" i="8" s="1"/>
  <c r="DC16" i="6"/>
  <c r="FC16" i="6" s="1"/>
  <c r="HD16" i="6" s="1"/>
  <c r="DC14" i="6"/>
  <c r="FC14" i="6" s="1"/>
  <c r="HD14" i="6" s="1"/>
  <c r="DC25" i="6"/>
  <c r="FC25" i="6" s="1"/>
  <c r="HD25" i="6" s="1"/>
  <c r="DC21" i="6"/>
  <c r="FC21" i="6" s="1"/>
  <c r="HD21" i="6" s="1"/>
  <c r="DD32" i="6"/>
  <c r="FD32" i="6" s="1"/>
  <c r="HE32" i="6" s="1"/>
  <c r="I43" i="8" s="1"/>
  <c r="DC20" i="6"/>
  <c r="FC20" i="6" s="1"/>
  <c r="HD20" i="6" s="1"/>
  <c r="DD36" i="6"/>
  <c r="FD36" i="6" s="1"/>
  <c r="HE36" i="6" s="1"/>
  <c r="I83" i="8" s="1"/>
  <c r="DC29" i="6"/>
  <c r="FC29" i="6" s="1"/>
  <c r="HD29" i="6" s="1"/>
  <c r="DC22" i="6"/>
  <c r="FC22" i="6" s="1"/>
  <c r="HD22" i="6" s="1"/>
  <c r="DC30" i="6"/>
  <c r="FC30" i="6" s="1"/>
  <c r="HD30" i="6" s="1"/>
  <c r="DC27" i="6"/>
  <c r="FC27" i="6" s="1"/>
  <c r="HD27" i="6" s="1"/>
  <c r="DD37" i="6"/>
  <c r="FD37" i="6" s="1"/>
  <c r="HE37" i="6" s="1"/>
  <c r="I37" i="8" s="1"/>
  <c r="DC11" i="6"/>
  <c r="FC11" i="6" s="1"/>
  <c r="HD11" i="6" s="1"/>
  <c r="DC31" i="6"/>
  <c r="FC31" i="6" s="1"/>
  <c r="HD31" i="6" s="1"/>
  <c r="DC15" i="6"/>
  <c r="FC15" i="6" s="1"/>
  <c r="HD15" i="6" s="1"/>
  <c r="DC13" i="6"/>
  <c r="FC13" i="6" s="1"/>
  <c r="HD13" i="6" s="1"/>
  <c r="DC28" i="6"/>
  <c r="FC28" i="6" s="1"/>
  <c r="HD28" i="6" s="1"/>
  <c r="DD17" i="6"/>
  <c r="FD17" i="6" s="1"/>
  <c r="HE17" i="6" s="1"/>
  <c r="I78" i="8" s="1"/>
  <c r="DC24" i="6"/>
  <c r="FC24" i="6" s="1"/>
  <c r="HD24" i="6" s="1"/>
  <c r="DD6" i="6"/>
  <c r="FD6" i="6" s="1"/>
  <c r="HE6" i="6" s="1"/>
  <c r="I46" i="8" s="1"/>
  <c r="DC34" i="6"/>
  <c r="FC34" i="6" s="1"/>
  <c r="HD34" i="6" s="1"/>
  <c r="DC19" i="6"/>
  <c r="FC19" i="6" s="1"/>
  <c r="HD19" i="6" s="1"/>
  <c r="DC33" i="6"/>
  <c r="FC33" i="6" s="1"/>
  <c r="HD33" i="6" s="1"/>
  <c r="DC7" i="6"/>
  <c r="FC7" i="6" s="1"/>
  <c r="HD7" i="6" s="1"/>
  <c r="DC10" i="6"/>
  <c r="FC10" i="6" s="1"/>
  <c r="HD10" i="6" s="1"/>
  <c r="DC18" i="6"/>
  <c r="FC18" i="6" s="1"/>
  <c r="HD18" i="6" s="1"/>
  <c r="HC35" i="6"/>
  <c r="DC35" i="6" s="1"/>
  <c r="FC35" i="6" s="1"/>
  <c r="HD35" i="6" s="1"/>
  <c r="DC9" i="6"/>
  <c r="FC9" i="6" s="1"/>
  <c r="HD9" i="6" s="1"/>
  <c r="DC5" i="7"/>
  <c r="FC5" i="7" s="1"/>
  <c r="HD5" i="7" s="1"/>
  <c r="DD10" i="7"/>
  <c r="FD10" i="7" s="1"/>
  <c r="HE10" i="7" s="1"/>
  <c r="I82" i="8" s="1"/>
  <c r="DC23" i="7"/>
  <c r="FC23" i="7" s="1"/>
  <c r="HD23" i="7" s="1"/>
  <c r="DC26" i="7"/>
  <c r="FC26" i="7" s="1"/>
  <c r="HD26" i="7" s="1"/>
  <c r="DC30" i="7"/>
  <c r="FC30" i="7" s="1"/>
  <c r="HD30" i="7" s="1"/>
  <c r="DC33" i="7"/>
  <c r="FC33" i="7" s="1"/>
  <c r="HD33" i="7" s="1"/>
  <c r="DC6" i="7"/>
  <c r="FC6" i="7" s="1"/>
  <c r="HD6" i="7" s="1"/>
  <c r="DC17" i="7"/>
  <c r="FC17" i="7" s="1"/>
  <c r="HD17" i="7" s="1"/>
  <c r="DC31" i="7"/>
  <c r="FC31" i="7" s="1"/>
  <c r="HD31" i="7" s="1"/>
  <c r="DD14" i="7"/>
  <c r="FD14" i="7" s="1"/>
  <c r="HE14" i="7" s="1"/>
  <c r="I18" i="8" s="1"/>
  <c r="DC35" i="7"/>
  <c r="FC35" i="7" s="1"/>
  <c r="HD35" i="7" s="1"/>
  <c r="DC36" i="7"/>
  <c r="FC36" i="7" s="1"/>
  <c r="HD36" i="7" s="1"/>
  <c r="DC18" i="7"/>
  <c r="FC18" i="7" s="1"/>
  <c r="HD18" i="7" s="1"/>
  <c r="DD8" i="7"/>
  <c r="FD8" i="7" s="1"/>
  <c r="HE8" i="7" s="1"/>
  <c r="I98" i="8" s="1"/>
  <c r="DC22" i="7"/>
  <c r="FC22" i="7" s="1"/>
  <c r="HD22" i="7" s="1"/>
  <c r="DD12" i="7"/>
  <c r="FD12" i="7" s="1"/>
  <c r="HE12" i="7" s="1"/>
  <c r="I26" i="8" s="1"/>
  <c r="DC32" i="7"/>
  <c r="FC32" i="7" s="1"/>
  <c r="HD32" i="7" s="1"/>
  <c r="DC20" i="7"/>
  <c r="FC20" i="7" s="1"/>
  <c r="HD20" i="7" s="1"/>
  <c r="DC27" i="7"/>
  <c r="FC27" i="7" s="1"/>
  <c r="HD27" i="7" s="1"/>
  <c r="DC34" i="7"/>
  <c r="FC34" i="7" s="1"/>
  <c r="HD34" i="7" s="1"/>
  <c r="DD21" i="7"/>
  <c r="FD21" i="7" s="1"/>
  <c r="HE21" i="7" s="1"/>
  <c r="I62" i="8" s="1"/>
  <c r="DC25" i="7"/>
  <c r="FC25" i="7" s="1"/>
  <c r="HD25" i="7" s="1"/>
  <c r="DD16" i="7"/>
  <c r="FD16" i="7" s="1"/>
  <c r="HE16" i="7" s="1"/>
  <c r="I88" i="8" s="1"/>
  <c r="DC4" i="7"/>
  <c r="FC4" i="7" s="1"/>
  <c r="HD4" i="7" s="1"/>
  <c r="DC15" i="7"/>
  <c r="FC15" i="7" s="1"/>
  <c r="HD15" i="7" s="1"/>
  <c r="DC29" i="7"/>
  <c r="FC29" i="7" s="1"/>
  <c r="HD29" i="7" s="1"/>
  <c r="DC24" i="7"/>
  <c r="FC24" i="7" s="1"/>
  <c r="HD24" i="7" s="1"/>
  <c r="DC9" i="7"/>
  <c r="FC9" i="7" s="1"/>
  <c r="HD9" i="7" s="1"/>
  <c r="DC13" i="7"/>
  <c r="FC13" i="7" s="1"/>
  <c r="HD13" i="7" s="1"/>
  <c r="DC19" i="7"/>
  <c r="FC19" i="7" s="1"/>
  <c r="HD19" i="7" s="1"/>
  <c r="DC28" i="7"/>
  <c r="FC28" i="7" s="1"/>
  <c r="HD28" i="7" s="1"/>
  <c r="DC7" i="7"/>
  <c r="FC7" i="7" s="1"/>
  <c r="HD7" i="7" s="1"/>
  <c r="DC11" i="7"/>
  <c r="FC11" i="7" s="1"/>
  <c r="HD11" i="7" s="1"/>
  <c r="DB5" i="5"/>
  <c r="FB5" i="5" s="1"/>
  <c r="FC13" i="5"/>
  <c r="FC14" i="5"/>
  <c r="FC8" i="5"/>
  <c r="HD8" i="5" s="1"/>
  <c r="DD8" i="5" s="1"/>
  <c r="HC25" i="5"/>
  <c r="DC25" i="5" s="1"/>
  <c r="HC34" i="5"/>
  <c r="HB20" i="5"/>
  <c r="HB7" i="5"/>
  <c r="DB7" i="5" s="1"/>
  <c r="FB7" i="5" s="1"/>
  <c r="HC18" i="5"/>
  <c r="DC18" i="5" s="1"/>
  <c r="HC12" i="5"/>
  <c r="DC12" i="5" s="1"/>
  <c r="FD35" i="5"/>
  <c r="HE35" i="5" s="1"/>
  <c r="FD11" i="5"/>
  <c r="HE11" i="5" s="1"/>
  <c r="FD17" i="5"/>
  <c r="HE17" i="5" s="1"/>
  <c r="FE28" i="5"/>
  <c r="E4" i="8" s="1"/>
  <c r="FD26" i="5"/>
  <c r="HE26" i="5" s="1"/>
  <c r="FD19" i="5"/>
  <c r="HE19" i="5" s="1"/>
  <c r="FD22" i="5"/>
  <c r="HE22" i="5" s="1"/>
  <c r="FD27" i="5"/>
  <c r="HE27" i="5" s="1"/>
  <c r="FD21" i="5"/>
  <c r="HE21" i="5" s="1"/>
  <c r="FD36" i="5"/>
  <c r="HE36" i="5" s="1"/>
  <c r="FD32" i="5"/>
  <c r="HE32" i="5" s="1"/>
  <c r="FD16" i="5"/>
  <c r="HE16" i="5" s="1"/>
  <c r="FD31" i="5"/>
  <c r="HE31" i="5" s="1"/>
  <c r="FD30" i="5"/>
  <c r="HE30" i="5" s="1"/>
  <c r="FD6" i="5"/>
  <c r="HE6" i="5" s="1"/>
  <c r="FD9" i="5"/>
  <c r="HE9" i="5" s="1"/>
  <c r="FD15" i="5"/>
  <c r="HE15" i="5" s="1"/>
  <c r="FD33" i="5"/>
  <c r="HE33" i="5" s="1"/>
  <c r="FD24" i="5"/>
  <c r="HE24" i="5" s="1"/>
  <c r="FD10" i="5"/>
  <c r="HE10" i="5" s="1"/>
  <c r="FD23" i="5"/>
  <c r="HE23" i="5" s="1"/>
  <c r="H56" i="3"/>
  <c r="I55" i="3"/>
  <c r="HA4" i="5" l="1"/>
  <c r="DA4" i="5" s="1"/>
  <c r="FA4" i="5" s="1"/>
  <c r="DE6" i="5"/>
  <c r="I51" i="8"/>
  <c r="DE22" i="5"/>
  <c r="FE22" i="5" s="1"/>
  <c r="E28" i="8" s="1"/>
  <c r="G28" i="8" s="1"/>
  <c r="J28" i="8" s="1"/>
  <c r="I28" i="8"/>
  <c r="DE17" i="5"/>
  <c r="I59" i="8"/>
  <c r="DE24" i="5"/>
  <c r="FE24" i="5" s="1"/>
  <c r="E73" i="8" s="1"/>
  <c r="G73" i="8" s="1"/>
  <c r="J73" i="8" s="1"/>
  <c r="I73" i="8"/>
  <c r="DE32" i="5"/>
  <c r="I38" i="8"/>
  <c r="DE27" i="5"/>
  <c r="FE27" i="5" s="1"/>
  <c r="E10" i="8" s="1"/>
  <c r="G10" i="8" s="1"/>
  <c r="J10" i="8" s="1"/>
  <c r="I10" i="8"/>
  <c r="G4" i="8"/>
  <c r="DE33" i="5"/>
  <c r="I92" i="8"/>
  <c r="DE23" i="5"/>
  <c r="I15" i="8"/>
  <c r="DE31" i="5"/>
  <c r="I81" i="8"/>
  <c r="DE36" i="5"/>
  <c r="I27" i="8"/>
  <c r="DE11" i="5"/>
  <c r="I44" i="8"/>
  <c r="DE30" i="5"/>
  <c r="I25" i="8"/>
  <c r="DE15" i="5"/>
  <c r="I87" i="8"/>
  <c r="DE19" i="5"/>
  <c r="FE19" i="5" s="1"/>
  <c r="E93" i="8" s="1"/>
  <c r="G93" i="8" s="1"/>
  <c r="J93" i="8" s="1"/>
  <c r="I93" i="8"/>
  <c r="DE10" i="5"/>
  <c r="I99" i="8"/>
  <c r="DE9" i="5"/>
  <c r="FE9" i="5" s="1"/>
  <c r="E49" i="8" s="1"/>
  <c r="G49" i="8" s="1"/>
  <c r="J49" i="8" s="1"/>
  <c r="I49" i="8"/>
  <c r="DE16" i="5"/>
  <c r="I24" i="8"/>
  <c r="DE21" i="5"/>
  <c r="I84" i="8"/>
  <c r="DE26" i="5"/>
  <c r="I30" i="8"/>
  <c r="DE35" i="5"/>
  <c r="FE35" i="5" s="1"/>
  <c r="E11" i="8" s="1"/>
  <c r="I11" i="8"/>
  <c r="DD18" i="6"/>
  <c r="FD18" i="6" s="1"/>
  <c r="HE18" i="6" s="1"/>
  <c r="I20" i="8" s="1"/>
  <c r="DD19" i="6"/>
  <c r="FD19" i="6" s="1"/>
  <c r="HE19" i="6" s="1"/>
  <c r="I6" i="8" s="1"/>
  <c r="DE17" i="6"/>
  <c r="FE17" i="6" s="1"/>
  <c r="E78" i="8" s="1"/>
  <c r="G78" i="8" s="1"/>
  <c r="J78" i="8" s="1"/>
  <c r="DD31" i="6"/>
  <c r="FD31" i="6" s="1"/>
  <c r="HE31" i="6" s="1"/>
  <c r="I54" i="8" s="1"/>
  <c r="DD30" i="6"/>
  <c r="FD30" i="6" s="1"/>
  <c r="HE30" i="6" s="1"/>
  <c r="I94" i="8" s="1"/>
  <c r="DD20" i="6"/>
  <c r="FD20" i="6" s="1"/>
  <c r="HE20" i="6" s="1"/>
  <c r="I21" i="8" s="1"/>
  <c r="DD14" i="6"/>
  <c r="FD14" i="6" s="1"/>
  <c r="HE14" i="6" s="1"/>
  <c r="I100" i="8" s="1"/>
  <c r="DD12" i="6"/>
  <c r="FD12" i="6" s="1"/>
  <c r="HE12" i="6" s="1"/>
  <c r="I42" i="8" s="1"/>
  <c r="DD9" i="6"/>
  <c r="FD9" i="6" s="1"/>
  <c r="HE9" i="6" s="1"/>
  <c r="I69" i="8" s="1"/>
  <c r="DD10" i="6"/>
  <c r="FD10" i="6" s="1"/>
  <c r="HE10" i="6" s="1"/>
  <c r="I75" i="8" s="1"/>
  <c r="DD34" i="6"/>
  <c r="FD34" i="6" s="1"/>
  <c r="HE34" i="6" s="1"/>
  <c r="I63" i="8" s="1"/>
  <c r="DD28" i="6"/>
  <c r="FD28" i="6" s="1"/>
  <c r="HE28" i="6" s="1"/>
  <c r="I50" i="8" s="1"/>
  <c r="DD11" i="6"/>
  <c r="FD11" i="6" s="1"/>
  <c r="HE11" i="6" s="1"/>
  <c r="I72" i="8" s="1"/>
  <c r="DD22" i="6"/>
  <c r="FD22" i="6" s="1"/>
  <c r="HE22" i="6" s="1"/>
  <c r="I16" i="8" s="1"/>
  <c r="DE32" i="6"/>
  <c r="FE32" i="6" s="1"/>
  <c r="E43" i="8" s="1"/>
  <c r="G43" i="8" s="1"/>
  <c r="J43" i="8" s="1"/>
  <c r="DD16" i="6"/>
  <c r="FD16" i="6" s="1"/>
  <c r="HE16" i="6" s="1"/>
  <c r="I77" i="8" s="1"/>
  <c r="DD4" i="6"/>
  <c r="FD4" i="6" s="1"/>
  <c r="HE4" i="6" s="1"/>
  <c r="I74" i="8" s="1"/>
  <c r="DD35" i="6"/>
  <c r="FD35" i="6" s="1"/>
  <c r="HE35" i="6" s="1"/>
  <c r="I23" i="8" s="1"/>
  <c r="DD7" i="6"/>
  <c r="FD7" i="6" s="1"/>
  <c r="HE7" i="6" s="1"/>
  <c r="I48" i="8" s="1"/>
  <c r="DE6" i="6"/>
  <c r="FE6" i="6" s="1"/>
  <c r="E46" i="8" s="1"/>
  <c r="G46" i="8" s="1"/>
  <c r="J46" i="8" s="1"/>
  <c r="DD13" i="6"/>
  <c r="FD13" i="6" s="1"/>
  <c r="HE13" i="6" s="1"/>
  <c r="I7" i="8" s="1"/>
  <c r="DE37" i="6"/>
  <c r="FE37" i="6" s="1"/>
  <c r="E37" i="8" s="1"/>
  <c r="G37" i="8" s="1"/>
  <c r="J37" i="8" s="1"/>
  <c r="DD29" i="6"/>
  <c r="FD29" i="6" s="1"/>
  <c r="HE29" i="6" s="1"/>
  <c r="I80" i="8" s="1"/>
  <c r="DD21" i="6"/>
  <c r="FD21" i="6" s="1"/>
  <c r="HE21" i="6" s="1"/>
  <c r="I67" i="8" s="1"/>
  <c r="DE8" i="6"/>
  <c r="FE8" i="6" s="1"/>
  <c r="E58" i="8" s="1"/>
  <c r="G58" i="8" s="1"/>
  <c r="J58" i="8" s="1"/>
  <c r="DD23" i="6"/>
  <c r="FD23" i="6" s="1"/>
  <c r="HE23" i="6" s="1"/>
  <c r="I55" i="8" s="1"/>
  <c r="DD33" i="6"/>
  <c r="FD33" i="6" s="1"/>
  <c r="HE33" i="6" s="1"/>
  <c r="I12" i="8" s="1"/>
  <c r="DD24" i="6"/>
  <c r="FD24" i="6" s="1"/>
  <c r="HE24" i="6" s="1"/>
  <c r="I70" i="8" s="1"/>
  <c r="DD15" i="6"/>
  <c r="FD15" i="6" s="1"/>
  <c r="HE15" i="6" s="1"/>
  <c r="I29" i="8" s="1"/>
  <c r="DD27" i="6"/>
  <c r="FD27" i="6" s="1"/>
  <c r="HE27" i="6" s="1"/>
  <c r="I89" i="8" s="1"/>
  <c r="DE36" i="6"/>
  <c r="FE36" i="6" s="1"/>
  <c r="E83" i="8" s="1"/>
  <c r="G83" i="8" s="1"/>
  <c r="J83" i="8" s="1"/>
  <c r="DD25" i="6"/>
  <c r="FD25" i="6" s="1"/>
  <c r="HE25" i="6" s="1"/>
  <c r="I85" i="8" s="1"/>
  <c r="DD5" i="6"/>
  <c r="FD5" i="6" s="1"/>
  <c r="HE5" i="6" s="1"/>
  <c r="I86" i="8" s="1"/>
  <c r="DD26" i="6"/>
  <c r="FD26" i="6" s="1"/>
  <c r="HE26" i="6" s="1"/>
  <c r="I91" i="8" s="1"/>
  <c r="DD9" i="7"/>
  <c r="FD9" i="7" s="1"/>
  <c r="HE9" i="7" s="1"/>
  <c r="I32" i="8" s="1"/>
  <c r="DE12" i="7"/>
  <c r="FE12" i="7" s="1"/>
  <c r="E26" i="8" s="1"/>
  <c r="G26" i="8" s="1"/>
  <c r="J26" i="8" s="1"/>
  <c r="DD17" i="7"/>
  <c r="FD17" i="7" s="1"/>
  <c r="HE17" i="7" s="1"/>
  <c r="I71" i="8" s="1"/>
  <c r="DD26" i="7"/>
  <c r="FD26" i="7" s="1"/>
  <c r="HE26" i="7" s="1"/>
  <c r="I68" i="8" s="1"/>
  <c r="DD28" i="7"/>
  <c r="FD28" i="7" s="1"/>
  <c r="HE28" i="7" s="1"/>
  <c r="I3" i="8" s="1"/>
  <c r="DD24" i="7"/>
  <c r="FD24" i="7" s="1"/>
  <c r="HE24" i="7" s="1"/>
  <c r="I13" i="8" s="1"/>
  <c r="DE16" i="7"/>
  <c r="FE16" i="7" s="1"/>
  <c r="E88" i="8" s="1"/>
  <c r="G88" i="8" s="1"/>
  <c r="J88" i="8" s="1"/>
  <c r="DD27" i="7"/>
  <c r="FD27" i="7" s="1"/>
  <c r="HE27" i="7" s="1"/>
  <c r="I60" i="8" s="1"/>
  <c r="DD22" i="7"/>
  <c r="FD22" i="7" s="1"/>
  <c r="HE22" i="7" s="1"/>
  <c r="I34" i="8" s="1"/>
  <c r="DD35" i="7"/>
  <c r="FD35" i="7" s="1"/>
  <c r="HE35" i="7" s="1"/>
  <c r="I76" i="8" s="1"/>
  <c r="DD6" i="7"/>
  <c r="FD6" i="7" s="1"/>
  <c r="HE6" i="7" s="1"/>
  <c r="I9" i="8" s="1"/>
  <c r="DD23" i="7"/>
  <c r="FD23" i="7" s="1"/>
  <c r="HE23" i="7" s="1"/>
  <c r="I79" i="8" s="1"/>
  <c r="DD4" i="7"/>
  <c r="FD4" i="7" s="1"/>
  <c r="HE4" i="7" s="1"/>
  <c r="I53" i="8" s="1"/>
  <c r="DD19" i="7"/>
  <c r="FD19" i="7" s="1"/>
  <c r="HE19" i="7" s="1"/>
  <c r="I97" i="8" s="1"/>
  <c r="DD29" i="7"/>
  <c r="FD29" i="7" s="1"/>
  <c r="HE29" i="7" s="1"/>
  <c r="I33" i="8" s="1"/>
  <c r="DD25" i="7"/>
  <c r="FD25" i="7" s="1"/>
  <c r="HE25" i="7" s="1"/>
  <c r="I101" i="8" s="1"/>
  <c r="DD20" i="7"/>
  <c r="FD20" i="7" s="1"/>
  <c r="HE20" i="7" s="1"/>
  <c r="I61" i="8" s="1"/>
  <c r="DE8" i="7"/>
  <c r="FE8" i="7" s="1"/>
  <c r="E98" i="8" s="1"/>
  <c r="G98" i="8" s="1"/>
  <c r="J98" i="8" s="1"/>
  <c r="DE14" i="7"/>
  <c r="FE14" i="7" s="1"/>
  <c r="E18" i="8" s="1"/>
  <c r="G18" i="8" s="1"/>
  <c r="J18" i="8" s="1"/>
  <c r="DD33" i="7"/>
  <c r="FD33" i="7" s="1"/>
  <c r="HE33" i="7" s="1"/>
  <c r="I39" i="8" s="1"/>
  <c r="DE10" i="7"/>
  <c r="FE10" i="7" s="1"/>
  <c r="E82" i="8" s="1"/>
  <c r="G82" i="8" s="1"/>
  <c r="J82" i="8" s="1"/>
  <c r="DD7" i="7"/>
  <c r="FD7" i="7" s="1"/>
  <c r="HE7" i="7" s="1"/>
  <c r="I8" i="8" s="1"/>
  <c r="DD34" i="7"/>
  <c r="FD34" i="7" s="1"/>
  <c r="HE34" i="7" s="1"/>
  <c r="I19" i="8" s="1"/>
  <c r="DD36" i="7"/>
  <c r="FD36" i="7" s="1"/>
  <c r="HE36" i="7" s="1"/>
  <c r="I5" i="8" s="1"/>
  <c r="DD11" i="7"/>
  <c r="FD11" i="7" s="1"/>
  <c r="HE11" i="7" s="1"/>
  <c r="I47" i="8" s="1"/>
  <c r="DD13" i="7"/>
  <c r="FD13" i="7" s="1"/>
  <c r="HE13" i="7" s="1"/>
  <c r="I66" i="8" s="1"/>
  <c r="DD15" i="7"/>
  <c r="FD15" i="7" s="1"/>
  <c r="HE15" i="7" s="1"/>
  <c r="I102" i="8" s="1"/>
  <c r="DE21" i="7"/>
  <c r="FE21" i="7" s="1"/>
  <c r="E62" i="8" s="1"/>
  <c r="G62" i="8" s="1"/>
  <c r="J62" i="8" s="1"/>
  <c r="DD32" i="7"/>
  <c r="FD32" i="7" s="1"/>
  <c r="HE32" i="7" s="1"/>
  <c r="I22" i="8" s="1"/>
  <c r="DD18" i="7"/>
  <c r="FD18" i="7" s="1"/>
  <c r="HE18" i="7" s="1"/>
  <c r="I14" i="8" s="1"/>
  <c r="DD31" i="7"/>
  <c r="FD31" i="7" s="1"/>
  <c r="HE31" i="7" s="1"/>
  <c r="I36" i="8" s="1"/>
  <c r="DD30" i="7"/>
  <c r="FD30" i="7" s="1"/>
  <c r="HE30" i="7" s="1"/>
  <c r="I35" i="8" s="1"/>
  <c r="DD5" i="7"/>
  <c r="FD5" i="7" s="1"/>
  <c r="HE5" i="7" s="1"/>
  <c r="I95" i="8" s="1"/>
  <c r="HC5" i="5"/>
  <c r="DC5" i="5" s="1"/>
  <c r="FC5" i="5" s="1"/>
  <c r="DC34" i="5"/>
  <c r="FC34" i="5" s="1"/>
  <c r="HD34" i="5" s="1"/>
  <c r="DD34" i="5" s="1"/>
  <c r="DB20" i="5"/>
  <c r="FB20" i="5" s="1"/>
  <c r="FD8" i="5"/>
  <c r="HD14" i="5"/>
  <c r="DD14" i="5" s="1"/>
  <c r="FD14" i="5" s="1"/>
  <c r="HE14" i="5" s="1"/>
  <c r="HD13" i="5"/>
  <c r="DD13" i="5" s="1"/>
  <c r="FD13" i="5" s="1"/>
  <c r="FC18" i="5"/>
  <c r="FC12" i="5"/>
  <c r="HD12" i="5" s="1"/>
  <c r="DD12" i="5" s="1"/>
  <c r="FC25" i="5"/>
  <c r="HD25" i="5" s="1"/>
  <c r="DD25" i="5" s="1"/>
  <c r="HC7" i="5"/>
  <c r="FE15" i="5"/>
  <c r="E87" i="8" s="1"/>
  <c r="G87" i="8" s="1"/>
  <c r="J87" i="8" s="1"/>
  <c r="FE36" i="5"/>
  <c r="E27" i="8" s="1"/>
  <c r="G27" i="8" s="1"/>
  <c r="J27" i="8" s="1"/>
  <c r="FE26" i="5"/>
  <c r="E30" i="8" s="1"/>
  <c r="G30" i="8" s="1"/>
  <c r="J30" i="8" s="1"/>
  <c r="FE6" i="5"/>
  <c r="E51" i="8" s="1"/>
  <c r="G51" i="8" s="1"/>
  <c r="J51" i="8" s="1"/>
  <c r="FE32" i="5"/>
  <c r="E38" i="8" s="1"/>
  <c r="G38" i="8" s="1"/>
  <c r="J38" i="8" s="1"/>
  <c r="FE23" i="5"/>
  <c r="E15" i="8" s="1"/>
  <c r="G15" i="8" s="1"/>
  <c r="J15" i="8" s="1"/>
  <c r="FE31" i="5"/>
  <c r="E81" i="8" s="1"/>
  <c r="G81" i="8" s="1"/>
  <c r="J81" i="8" s="1"/>
  <c r="FE10" i="5"/>
  <c r="E99" i="8" s="1"/>
  <c r="G99" i="8" s="1"/>
  <c r="J99" i="8" s="1"/>
  <c r="FE16" i="5"/>
  <c r="E24" i="8" s="1"/>
  <c r="G24" i="8" s="1"/>
  <c r="J24" i="8" s="1"/>
  <c r="FE21" i="5"/>
  <c r="E84" i="8" s="1"/>
  <c r="G84" i="8" s="1"/>
  <c r="J84" i="8" s="1"/>
  <c r="FE11" i="5"/>
  <c r="E44" i="8" s="1"/>
  <c r="G44" i="8" s="1"/>
  <c r="J44" i="8" s="1"/>
  <c r="FE33" i="5"/>
  <c r="E92" i="8" s="1"/>
  <c r="G92" i="8" s="1"/>
  <c r="J92" i="8" s="1"/>
  <c r="FE30" i="5"/>
  <c r="E25" i="8" s="1"/>
  <c r="G25" i="8" s="1"/>
  <c r="J25" i="8" s="1"/>
  <c r="FE17" i="5"/>
  <c r="E59" i="8" s="1"/>
  <c r="G59" i="8" s="1"/>
  <c r="J59" i="8" s="1"/>
  <c r="H57" i="3"/>
  <c r="I56" i="3"/>
  <c r="H5" i="9" l="1"/>
  <c r="H4" i="9"/>
  <c r="G11" i="8"/>
  <c r="J11" i="8" s="1"/>
  <c r="HB4" i="5"/>
  <c r="DB4" i="5" s="1"/>
  <c r="FB4" i="5" s="1"/>
  <c r="J4" i="8"/>
  <c r="DE14" i="5"/>
  <c r="FE14" i="5" s="1"/>
  <c r="E52" i="8" s="1"/>
  <c r="G52" i="8" s="1"/>
  <c r="J52" i="8" s="1"/>
  <c r="I52" i="8"/>
  <c r="DE25" i="6"/>
  <c r="FE25" i="6" s="1"/>
  <c r="E85" i="8" s="1"/>
  <c r="G85" i="8" s="1"/>
  <c r="J85" i="8" s="1"/>
  <c r="DE24" i="6"/>
  <c r="FE24" i="6" s="1"/>
  <c r="E70" i="8" s="1"/>
  <c r="G70" i="8" s="1"/>
  <c r="J70" i="8" s="1"/>
  <c r="DE21" i="6"/>
  <c r="FE21" i="6" s="1"/>
  <c r="E67" i="8" s="1"/>
  <c r="G67" i="8" s="1"/>
  <c r="J67" i="8" s="1"/>
  <c r="DE16" i="6"/>
  <c r="FE16" i="6" s="1"/>
  <c r="E77" i="8" s="1"/>
  <c r="G77" i="8" s="1"/>
  <c r="J77" i="8" s="1"/>
  <c r="DE28" i="6"/>
  <c r="FE28" i="6" s="1"/>
  <c r="E50" i="8" s="1"/>
  <c r="G50" i="8" s="1"/>
  <c r="J50" i="8" s="1"/>
  <c r="DE12" i="6"/>
  <c r="FE12" i="6" s="1"/>
  <c r="E42" i="8" s="1"/>
  <c r="G42" i="8" s="1"/>
  <c r="J42" i="8" s="1"/>
  <c r="DE31" i="6"/>
  <c r="FE31" i="6" s="1"/>
  <c r="E54" i="8" s="1"/>
  <c r="G54" i="8" s="1"/>
  <c r="J54" i="8" s="1"/>
  <c r="DE33" i="6"/>
  <c r="FE33" i="6" s="1"/>
  <c r="E12" i="8" s="1"/>
  <c r="G12" i="8" s="1"/>
  <c r="J12" i="8" s="1"/>
  <c r="DE29" i="6"/>
  <c r="FE29" i="6" s="1"/>
  <c r="E80" i="8" s="1"/>
  <c r="G80" i="8" s="1"/>
  <c r="J80" i="8" s="1"/>
  <c r="DE7" i="6"/>
  <c r="FE7" i="6" s="1"/>
  <c r="E48" i="8" s="1"/>
  <c r="G48" i="8" s="1"/>
  <c r="J48" i="8" s="1"/>
  <c r="DE34" i="6"/>
  <c r="FE34" i="6" s="1"/>
  <c r="E63" i="8" s="1"/>
  <c r="G63" i="8" s="1"/>
  <c r="J63" i="8" s="1"/>
  <c r="DE14" i="6"/>
  <c r="FE14" i="6" s="1"/>
  <c r="E100" i="8" s="1"/>
  <c r="G100" i="8" s="1"/>
  <c r="J100" i="8" s="1"/>
  <c r="DE26" i="6"/>
  <c r="FE26" i="6" s="1"/>
  <c r="E91" i="8" s="1"/>
  <c r="G91" i="8" s="1"/>
  <c r="J91" i="8" s="1"/>
  <c r="DE27" i="6"/>
  <c r="FE27" i="6" s="1"/>
  <c r="E89" i="8" s="1"/>
  <c r="G89" i="8" s="1"/>
  <c r="J89" i="8" s="1"/>
  <c r="DE23" i="6"/>
  <c r="FE23" i="6" s="1"/>
  <c r="E55" i="8" s="1"/>
  <c r="G55" i="8" s="1"/>
  <c r="J55" i="8" s="1"/>
  <c r="DE35" i="6"/>
  <c r="FE35" i="6" s="1"/>
  <c r="E23" i="8" s="1"/>
  <c r="G23" i="8" s="1"/>
  <c r="J23" i="8" s="1"/>
  <c r="DE22" i="6"/>
  <c r="FE22" i="6" s="1"/>
  <c r="E16" i="8" s="1"/>
  <c r="G16" i="8" s="1"/>
  <c r="J16" i="8" s="1"/>
  <c r="DE10" i="6"/>
  <c r="FE10" i="6" s="1"/>
  <c r="E75" i="8" s="1"/>
  <c r="G75" i="8" s="1"/>
  <c r="J75" i="8" s="1"/>
  <c r="DE20" i="6"/>
  <c r="FE20" i="6" s="1"/>
  <c r="E21" i="8" s="1"/>
  <c r="G21" i="8" s="1"/>
  <c r="J21" i="8" s="1"/>
  <c r="DE19" i="6"/>
  <c r="FE19" i="6" s="1"/>
  <c r="E6" i="8" s="1"/>
  <c r="DE5" i="6"/>
  <c r="FE5" i="6" s="1"/>
  <c r="E86" i="8" s="1"/>
  <c r="G86" i="8" s="1"/>
  <c r="J86" i="8" s="1"/>
  <c r="DE15" i="6"/>
  <c r="FE15" i="6" s="1"/>
  <c r="E29" i="8" s="1"/>
  <c r="G29" i="8" s="1"/>
  <c r="J29" i="8" s="1"/>
  <c r="DE13" i="6"/>
  <c r="FE13" i="6" s="1"/>
  <c r="E7" i="8" s="1"/>
  <c r="G7" i="8" s="1"/>
  <c r="J7" i="8" s="1"/>
  <c r="DE4" i="6"/>
  <c r="FE4" i="6" s="1"/>
  <c r="E74" i="8" s="1"/>
  <c r="G74" i="8" s="1"/>
  <c r="J74" i="8" s="1"/>
  <c r="DE11" i="6"/>
  <c r="FE11" i="6" s="1"/>
  <c r="E72" i="8" s="1"/>
  <c r="G72" i="8" s="1"/>
  <c r="J72" i="8" s="1"/>
  <c r="DE9" i="6"/>
  <c r="FE9" i="6" s="1"/>
  <c r="E69" i="8" s="1"/>
  <c r="G69" i="8" s="1"/>
  <c r="J69" i="8" s="1"/>
  <c r="DE30" i="6"/>
  <c r="FE30" i="6" s="1"/>
  <c r="E94" i="8" s="1"/>
  <c r="G94" i="8" s="1"/>
  <c r="J94" i="8" s="1"/>
  <c r="DE18" i="6"/>
  <c r="FE18" i="6" s="1"/>
  <c r="E20" i="8" s="1"/>
  <c r="G20" i="8" s="1"/>
  <c r="J20" i="8" s="1"/>
  <c r="DE30" i="7"/>
  <c r="FE30" i="7" s="1"/>
  <c r="E35" i="8" s="1"/>
  <c r="G35" i="8" s="1"/>
  <c r="J35" i="8" s="1"/>
  <c r="DE33" i="7"/>
  <c r="FE33" i="7" s="1"/>
  <c r="E39" i="8" s="1"/>
  <c r="G39" i="8" s="1"/>
  <c r="J39" i="8" s="1"/>
  <c r="DE23" i="7"/>
  <c r="FE23" i="7" s="1"/>
  <c r="E79" i="8" s="1"/>
  <c r="G79" i="8" s="1"/>
  <c r="J79" i="8" s="1"/>
  <c r="DE26" i="7"/>
  <c r="FE26" i="7" s="1"/>
  <c r="E68" i="8" s="1"/>
  <c r="G68" i="8" s="1"/>
  <c r="J68" i="8" s="1"/>
  <c r="DE31" i="7"/>
  <c r="FE31" i="7" s="1"/>
  <c r="E36" i="8" s="1"/>
  <c r="G36" i="8" s="1"/>
  <c r="J36" i="8" s="1"/>
  <c r="DE15" i="7"/>
  <c r="FE15" i="7" s="1"/>
  <c r="E102" i="8" s="1"/>
  <c r="G102" i="8" s="1"/>
  <c r="J102" i="8" s="1"/>
  <c r="DE34" i="7"/>
  <c r="FE34" i="7" s="1"/>
  <c r="E19" i="8" s="1"/>
  <c r="G19" i="8" s="1"/>
  <c r="J19" i="8" s="1"/>
  <c r="DE29" i="7"/>
  <c r="FE29" i="7" s="1"/>
  <c r="E33" i="8" s="1"/>
  <c r="G33" i="8" s="1"/>
  <c r="J33" i="8" s="1"/>
  <c r="DE6" i="7"/>
  <c r="FE6" i="7" s="1"/>
  <c r="E9" i="8" s="1"/>
  <c r="G9" i="8" s="1"/>
  <c r="J9" i="8" s="1"/>
  <c r="DE17" i="7"/>
  <c r="FE17" i="7" s="1"/>
  <c r="E71" i="8" s="1"/>
  <c r="G71" i="8" s="1"/>
  <c r="J71" i="8" s="1"/>
  <c r="DE25" i="7"/>
  <c r="FE25" i="7" s="1"/>
  <c r="E101" i="8" s="1"/>
  <c r="G101" i="8" s="1"/>
  <c r="J101" i="8" s="1"/>
  <c r="DE18" i="7"/>
  <c r="FE18" i="7" s="1"/>
  <c r="E14" i="8" s="1"/>
  <c r="G14" i="8" s="1"/>
  <c r="J14" i="8" s="1"/>
  <c r="DE13" i="7"/>
  <c r="FE13" i="7" s="1"/>
  <c r="E66" i="8" s="1"/>
  <c r="G66" i="8" s="1"/>
  <c r="J66" i="8" s="1"/>
  <c r="DE7" i="7"/>
  <c r="FE7" i="7" s="1"/>
  <c r="E8" i="8" s="1"/>
  <c r="G8" i="8" s="1"/>
  <c r="J8" i="8" s="1"/>
  <c r="DE19" i="7"/>
  <c r="FE19" i="7" s="1"/>
  <c r="E97" i="8" s="1"/>
  <c r="G97" i="8" s="1"/>
  <c r="J97" i="8" s="1"/>
  <c r="DE35" i="7"/>
  <c r="FE35" i="7" s="1"/>
  <c r="E76" i="8" s="1"/>
  <c r="G76" i="8" s="1"/>
  <c r="J76" i="8" s="1"/>
  <c r="DE24" i="7"/>
  <c r="FE24" i="7" s="1"/>
  <c r="E13" i="8" s="1"/>
  <c r="G13" i="8" s="1"/>
  <c r="J13" i="8" s="1"/>
  <c r="DE36" i="7"/>
  <c r="FE36" i="7" s="1"/>
  <c r="E5" i="8" s="1"/>
  <c r="G5" i="8" s="1"/>
  <c r="J5" i="8" s="1"/>
  <c r="DE27" i="7"/>
  <c r="FE27" i="7" s="1"/>
  <c r="E60" i="8" s="1"/>
  <c r="G60" i="8" s="1"/>
  <c r="J60" i="8" s="1"/>
  <c r="DE5" i="7"/>
  <c r="FE5" i="7" s="1"/>
  <c r="E95" i="8" s="1"/>
  <c r="G95" i="8" s="1"/>
  <c r="J95" i="8" s="1"/>
  <c r="DE32" i="7"/>
  <c r="FE32" i="7" s="1"/>
  <c r="E22" i="8" s="1"/>
  <c r="G22" i="8" s="1"/>
  <c r="J22" i="8" s="1"/>
  <c r="DE11" i="7"/>
  <c r="FE11" i="7" s="1"/>
  <c r="E47" i="8" s="1"/>
  <c r="G47" i="8" s="1"/>
  <c r="J47" i="8" s="1"/>
  <c r="DE20" i="7"/>
  <c r="FE20" i="7" s="1"/>
  <c r="E61" i="8" s="1"/>
  <c r="G61" i="8" s="1"/>
  <c r="J61" i="8" s="1"/>
  <c r="DE4" i="7"/>
  <c r="FE4" i="7" s="1"/>
  <c r="E53" i="8" s="1"/>
  <c r="G53" i="8" s="1"/>
  <c r="J53" i="8" s="1"/>
  <c r="DE22" i="7"/>
  <c r="FE22" i="7" s="1"/>
  <c r="E34" i="8" s="1"/>
  <c r="G34" i="8" s="1"/>
  <c r="J34" i="8" s="1"/>
  <c r="DE28" i="7"/>
  <c r="FE28" i="7" s="1"/>
  <c r="E3" i="8" s="1"/>
  <c r="DE9" i="7"/>
  <c r="FE9" i="7" s="1"/>
  <c r="E32" i="8" s="1"/>
  <c r="G32" i="8" s="1"/>
  <c r="J32" i="8" s="1"/>
  <c r="HC20" i="5"/>
  <c r="DC20" i="5" s="1"/>
  <c r="FC20" i="5" s="1"/>
  <c r="HD20" i="5" s="1"/>
  <c r="DD20" i="5" s="1"/>
  <c r="HD5" i="5"/>
  <c r="DD5" i="5" s="1"/>
  <c r="FD5" i="5" s="1"/>
  <c r="DC7" i="5"/>
  <c r="FC7" i="5" s="1"/>
  <c r="HD18" i="5"/>
  <c r="FD25" i="5"/>
  <c r="HE25" i="5" s="1"/>
  <c r="FD12" i="5"/>
  <c r="HE12" i="5" s="1"/>
  <c r="HE8" i="5"/>
  <c r="FD34" i="5"/>
  <c r="HE34" i="5" s="1"/>
  <c r="HE13" i="5"/>
  <c r="H58" i="3"/>
  <c r="I57" i="3"/>
  <c r="G3" i="8" l="1"/>
  <c r="D5" i="9"/>
  <c r="G6" i="8"/>
  <c r="D4" i="9"/>
  <c r="DE12" i="5"/>
  <c r="I41" i="8"/>
  <c r="HC4" i="5"/>
  <c r="DC4" i="5" s="1"/>
  <c r="FC4" i="5"/>
  <c r="HD4" i="5" s="1"/>
  <c r="DD4" i="5" s="1"/>
  <c r="DE25" i="5"/>
  <c r="I40" i="8"/>
  <c r="DE8" i="5"/>
  <c r="FE8" i="5" s="1"/>
  <c r="E64" i="8" s="1"/>
  <c r="G64" i="8" s="1"/>
  <c r="J64" i="8" s="1"/>
  <c r="I64" i="8"/>
  <c r="DE13" i="5"/>
  <c r="FE13" i="5" s="1"/>
  <c r="E17" i="8" s="1"/>
  <c r="I17" i="8"/>
  <c r="DE34" i="5"/>
  <c r="FE34" i="5" s="1"/>
  <c r="E31" i="8" s="1"/>
  <c r="G31" i="8" s="1"/>
  <c r="J31" i="8" s="1"/>
  <c r="I31" i="8"/>
  <c r="HD7" i="5"/>
  <c r="DD7" i="5" s="1"/>
  <c r="FD7" i="5" s="1"/>
  <c r="HE7" i="5" s="1"/>
  <c r="HE5" i="5"/>
  <c r="DD18" i="5"/>
  <c r="FD18" i="5" s="1"/>
  <c r="FE25" i="5"/>
  <c r="E40" i="8" s="1"/>
  <c r="G40" i="8" s="1"/>
  <c r="J40" i="8" s="1"/>
  <c r="FE12" i="5"/>
  <c r="E41" i="8" s="1"/>
  <c r="G41" i="8" s="1"/>
  <c r="J41" i="8" s="1"/>
  <c r="FD20" i="5"/>
  <c r="HE20" i="5" s="1"/>
  <c r="FD4" i="5"/>
  <c r="HE4" i="5" s="1"/>
  <c r="H59" i="3"/>
  <c r="I58" i="3"/>
  <c r="F5" i="9" l="1"/>
  <c r="I5" i="9" s="1"/>
  <c r="J3" i="8"/>
  <c r="F4" i="9"/>
  <c r="I4" i="9" s="1"/>
  <c r="J6" i="8"/>
  <c r="DE4" i="5"/>
  <c r="I96" i="8"/>
  <c r="DE20" i="5"/>
  <c r="I45" i="8"/>
  <c r="DE5" i="5"/>
  <c r="FE5" i="5" s="1"/>
  <c r="E56" i="8" s="1"/>
  <c r="G56" i="8" s="1"/>
  <c r="J56" i="8" s="1"/>
  <c r="I56" i="8"/>
  <c r="DE7" i="5"/>
  <c r="I90" i="8"/>
  <c r="G17" i="8"/>
  <c r="HE18" i="5"/>
  <c r="FE20" i="5"/>
  <c r="E45" i="8" s="1"/>
  <c r="G45" i="8" s="1"/>
  <c r="J45" i="8" s="1"/>
  <c r="FE7" i="5"/>
  <c r="E90" i="8" s="1"/>
  <c r="G90" i="8" s="1"/>
  <c r="J90" i="8" s="1"/>
  <c r="FE4" i="5"/>
  <c r="E96" i="8" s="1"/>
  <c r="G96" i="8" s="1"/>
  <c r="J96" i="8" s="1"/>
  <c r="H60" i="3"/>
  <c r="I59" i="3"/>
  <c r="DE18" i="5" l="1"/>
  <c r="FE18" i="5" s="1"/>
  <c r="E57" i="8" s="1"/>
  <c r="G57" i="8" s="1"/>
  <c r="J57" i="8" s="1"/>
  <c r="I57" i="8"/>
  <c r="H3" i="9" s="1"/>
  <c r="H6" i="9" s="1"/>
  <c r="J17" i="8"/>
  <c r="H61" i="3"/>
  <c r="I60" i="3"/>
  <c r="F3" i="9" l="1"/>
  <c r="D3" i="9"/>
  <c r="D6" i="9" s="1"/>
  <c r="H62" i="3"/>
  <c r="I61" i="3"/>
  <c r="I3" i="9" l="1"/>
  <c r="F6" i="9"/>
  <c r="I6" i="9" s="1"/>
  <c r="H63" i="3"/>
  <c r="I62" i="3"/>
  <c r="H64" i="3" l="1"/>
  <c r="I63" i="3"/>
  <c r="H65" i="3" l="1"/>
  <c r="I64" i="3"/>
  <c r="H66" i="3" l="1"/>
  <c r="I65" i="3"/>
  <c r="H67" i="3" l="1"/>
  <c r="I66" i="3"/>
  <c r="H68" i="3" l="1"/>
  <c r="I67" i="3"/>
  <c r="H69" i="3" l="1"/>
  <c r="I68" i="3"/>
  <c r="H70" i="3" l="1"/>
  <c r="I69" i="3"/>
  <c r="H71" i="3" l="1"/>
  <c r="I70" i="3"/>
  <c r="H72" i="3" l="1"/>
  <c r="I71" i="3"/>
  <c r="H73" i="3" l="1"/>
  <c r="I72" i="3"/>
  <c r="H74" i="3" l="1"/>
  <c r="I73" i="3"/>
  <c r="H75" i="3" l="1"/>
  <c r="I74" i="3"/>
  <c r="H76" i="3" l="1"/>
  <c r="I75" i="3"/>
  <c r="H77" i="3" l="1"/>
  <c r="I76" i="3"/>
  <c r="H78" i="3" l="1"/>
  <c r="I77" i="3"/>
  <c r="H79" i="3" l="1"/>
  <c r="I78" i="3"/>
  <c r="H80" i="3" l="1"/>
  <c r="I79" i="3"/>
  <c r="H81" i="3" l="1"/>
  <c r="I80" i="3"/>
  <c r="H82" i="3" l="1"/>
  <c r="I81" i="3"/>
  <c r="H83" i="3" l="1"/>
  <c r="I82" i="3"/>
  <c r="H84" i="3" l="1"/>
  <c r="I83" i="3"/>
  <c r="H85" i="3" l="1"/>
  <c r="I84" i="3"/>
  <c r="H86" i="3" l="1"/>
  <c r="I85" i="3"/>
  <c r="H87" i="3" l="1"/>
  <c r="I86" i="3"/>
  <c r="H88" i="3" l="1"/>
  <c r="I87" i="3"/>
  <c r="H89" i="3" l="1"/>
  <c r="I88" i="3"/>
  <c r="H90" i="3" l="1"/>
  <c r="I89" i="3"/>
  <c r="H91" i="3" l="1"/>
  <c r="I90" i="3"/>
  <c r="H92" i="3" l="1"/>
  <c r="I91" i="3"/>
  <c r="H93" i="3" l="1"/>
  <c r="I92" i="3"/>
  <c r="H94" i="3" l="1"/>
  <c r="I93" i="3"/>
  <c r="H95" i="3" l="1"/>
  <c r="I94" i="3"/>
  <c r="H96" i="3" l="1"/>
  <c r="I95" i="3"/>
  <c r="H97" i="3" l="1"/>
  <c r="I96" i="3"/>
  <c r="H98" i="3" l="1"/>
  <c r="I97" i="3"/>
  <c r="H99" i="3" l="1"/>
  <c r="I98" i="3"/>
  <c r="H100" i="3" l="1"/>
  <c r="I99" i="3"/>
  <c r="H101" i="3" l="1"/>
  <c r="I100" i="3"/>
  <c r="H102" i="3" l="1"/>
  <c r="I101" i="3"/>
  <c r="I102" i="3" l="1"/>
  <c r="H103" i="3"/>
  <c r="I103" i="3" l="1"/>
  <c r="H104" i="3"/>
  <c r="I104" i="3" l="1"/>
  <c r="H105" i="3"/>
  <c r="H106" i="3" l="1"/>
  <c r="I105" i="3"/>
  <c r="H107" i="3" l="1"/>
  <c r="I106" i="3"/>
  <c r="H108" i="3" l="1"/>
  <c r="I107" i="3"/>
  <c r="H109" i="3" l="1"/>
  <c r="I108" i="3"/>
  <c r="H110" i="3" l="1"/>
  <c r="I109" i="3"/>
  <c r="H111" i="3" l="1"/>
  <c r="I110" i="3"/>
  <c r="H112" i="3" l="1"/>
  <c r="I111" i="3"/>
  <c r="H113" i="3" l="1"/>
  <c r="I112" i="3"/>
  <c r="H114" i="3" l="1"/>
  <c r="I113" i="3"/>
  <c r="H115" i="3" l="1"/>
  <c r="I114" i="3"/>
  <c r="H116" i="3" l="1"/>
  <c r="I115" i="3"/>
  <c r="H117" i="3" l="1"/>
  <c r="I116" i="3"/>
  <c r="H118" i="3" l="1"/>
  <c r="I117" i="3"/>
  <c r="H119" i="3" l="1"/>
  <c r="I118" i="3"/>
  <c r="H120" i="3" l="1"/>
  <c r="I119" i="3"/>
  <c r="H121" i="3" l="1"/>
  <c r="I120" i="3"/>
  <c r="H122" i="3" l="1"/>
  <c r="I121" i="3"/>
  <c r="H123" i="3" l="1"/>
  <c r="I122" i="3"/>
  <c r="H124" i="3" l="1"/>
  <c r="I123" i="3"/>
  <c r="H125" i="3" l="1"/>
  <c r="I124" i="3"/>
  <c r="H126" i="3" l="1"/>
  <c r="I125" i="3"/>
  <c r="H127" i="3" l="1"/>
  <c r="I126" i="3"/>
  <c r="H128" i="3" l="1"/>
  <c r="I127" i="3"/>
  <c r="H129" i="3" l="1"/>
  <c r="I128" i="3"/>
  <c r="H130" i="3" l="1"/>
  <c r="I129" i="3"/>
  <c r="H131" i="3" l="1"/>
  <c r="I130" i="3"/>
  <c r="H132" i="3" l="1"/>
  <c r="I131" i="3"/>
  <c r="H133" i="3" l="1"/>
  <c r="I132" i="3"/>
  <c r="H134" i="3" l="1"/>
  <c r="I133" i="3"/>
  <c r="H135" i="3" l="1"/>
  <c r="I134" i="3"/>
  <c r="H136" i="3" l="1"/>
  <c r="I135" i="3"/>
  <c r="H137" i="3" l="1"/>
  <c r="I136" i="3"/>
  <c r="H138" i="3" l="1"/>
  <c r="I137" i="3"/>
  <c r="H139" i="3" l="1"/>
  <c r="I138" i="3"/>
  <c r="H140" i="3" l="1"/>
  <c r="I139" i="3"/>
  <c r="H141" i="3" l="1"/>
  <c r="I140" i="3"/>
  <c r="H142" i="3" l="1"/>
  <c r="I141" i="3"/>
  <c r="H143" i="3" l="1"/>
  <c r="I142" i="3"/>
  <c r="H144" i="3" l="1"/>
  <c r="I143" i="3"/>
  <c r="H145" i="3" l="1"/>
  <c r="I144" i="3"/>
  <c r="H146" i="3" l="1"/>
  <c r="I145" i="3"/>
  <c r="H147" i="3" l="1"/>
  <c r="I146" i="3"/>
  <c r="H148" i="3" l="1"/>
  <c r="I147" i="3"/>
  <c r="H149" i="3" l="1"/>
  <c r="I148" i="3"/>
  <c r="H150" i="3" l="1"/>
  <c r="I149" i="3"/>
  <c r="H151" i="3" l="1"/>
  <c r="I150" i="3"/>
  <c r="H152" i="3" l="1"/>
  <c r="I151" i="3"/>
  <c r="H153" i="3" l="1"/>
  <c r="I152" i="3"/>
  <c r="H154" i="3" l="1"/>
  <c r="I153" i="3"/>
  <c r="H155" i="3" l="1"/>
  <c r="I154" i="3"/>
  <c r="H156" i="3" l="1"/>
  <c r="I155" i="3"/>
  <c r="H157" i="3" l="1"/>
  <c r="I156" i="3"/>
  <c r="H158" i="3" l="1"/>
  <c r="I157" i="3"/>
  <c r="H159" i="3" l="1"/>
  <c r="I158" i="3"/>
  <c r="H160" i="3" l="1"/>
  <c r="I159" i="3"/>
  <c r="H161" i="3" l="1"/>
  <c r="I160" i="3"/>
  <c r="H162" i="3" l="1"/>
  <c r="I161" i="3"/>
  <c r="H163" i="3" l="1"/>
  <c r="I162" i="3"/>
  <c r="H164" i="3" l="1"/>
  <c r="I163" i="3"/>
  <c r="H165" i="3" l="1"/>
  <c r="I164" i="3"/>
  <c r="H166" i="3" l="1"/>
  <c r="I165" i="3"/>
  <c r="H167" i="3" l="1"/>
  <c r="I166" i="3"/>
  <c r="H168" i="3" l="1"/>
  <c r="I167" i="3"/>
  <c r="H169" i="3" l="1"/>
  <c r="I168" i="3"/>
  <c r="H170" i="3" l="1"/>
  <c r="I169" i="3"/>
  <c r="H171" i="3" l="1"/>
  <c r="I170" i="3"/>
  <c r="H172" i="3" l="1"/>
  <c r="I171" i="3"/>
  <c r="H173" i="3" l="1"/>
  <c r="I172" i="3"/>
  <c r="H174" i="3" l="1"/>
  <c r="I173" i="3"/>
  <c r="H175" i="3" l="1"/>
  <c r="I174" i="3"/>
  <c r="H176" i="3" l="1"/>
  <c r="I175" i="3"/>
  <c r="H177" i="3" l="1"/>
  <c r="I176" i="3"/>
  <c r="H178" i="3" l="1"/>
  <c r="I177" i="3"/>
  <c r="H179" i="3" l="1"/>
  <c r="I178" i="3"/>
  <c r="H180" i="3" l="1"/>
  <c r="I179" i="3"/>
  <c r="H181" i="3" l="1"/>
  <c r="I180" i="3"/>
  <c r="H182" i="3" l="1"/>
  <c r="I181" i="3"/>
  <c r="H183" i="3" l="1"/>
  <c r="I182" i="3"/>
  <c r="H184" i="3" l="1"/>
  <c r="I183" i="3"/>
  <c r="H185" i="3" l="1"/>
  <c r="I184" i="3"/>
  <c r="H186" i="3" l="1"/>
  <c r="I185" i="3"/>
  <c r="H187" i="3" l="1"/>
  <c r="I186" i="3"/>
  <c r="H188" i="3" l="1"/>
  <c r="I187" i="3"/>
  <c r="H189" i="3" l="1"/>
  <c r="I188" i="3"/>
  <c r="H190" i="3" l="1"/>
  <c r="I189" i="3"/>
  <c r="H191" i="3" l="1"/>
  <c r="I190" i="3"/>
  <c r="H192" i="3" l="1"/>
  <c r="I191" i="3"/>
  <c r="H193" i="3" l="1"/>
  <c r="I192" i="3"/>
  <c r="H194" i="3" l="1"/>
  <c r="I193" i="3"/>
  <c r="H195" i="3" l="1"/>
  <c r="I194" i="3"/>
  <c r="H196" i="3" l="1"/>
  <c r="I195" i="3"/>
  <c r="H197" i="3" l="1"/>
  <c r="I196" i="3"/>
  <c r="H198" i="3" l="1"/>
  <c r="I197" i="3"/>
  <c r="H199" i="3" l="1"/>
  <c r="I198" i="3"/>
  <c r="H200" i="3" l="1"/>
  <c r="I199" i="3"/>
  <c r="H201" i="3" l="1"/>
  <c r="I200" i="3"/>
  <c r="H202" i="3" l="1"/>
  <c r="I201" i="3"/>
  <c r="H203" i="3" l="1"/>
  <c r="I202" i="3"/>
  <c r="H204" i="3" l="1"/>
  <c r="I203" i="3"/>
  <c r="H205" i="3" l="1"/>
  <c r="I204" i="3"/>
  <c r="H206" i="3" l="1"/>
  <c r="I205" i="3"/>
  <c r="H207" i="3" l="1"/>
  <c r="I206" i="3"/>
  <c r="H208" i="3" l="1"/>
  <c r="I207" i="3"/>
  <c r="H209" i="3" l="1"/>
  <c r="I208" i="3"/>
  <c r="H210" i="3" l="1"/>
  <c r="I209" i="3"/>
  <c r="H211" i="3" l="1"/>
  <c r="I210" i="3"/>
  <c r="H212" i="3" l="1"/>
  <c r="I211" i="3"/>
  <c r="H213" i="3" l="1"/>
  <c r="I212" i="3"/>
  <c r="H214" i="3" l="1"/>
  <c r="I213" i="3"/>
  <c r="H215" i="3" l="1"/>
  <c r="I214" i="3"/>
  <c r="H216" i="3" l="1"/>
  <c r="I215" i="3"/>
  <c r="H217" i="3" l="1"/>
  <c r="I216" i="3"/>
  <c r="H218" i="3" l="1"/>
  <c r="I217" i="3"/>
  <c r="H219" i="3" l="1"/>
  <c r="I218" i="3"/>
  <c r="H220" i="3" l="1"/>
  <c r="I219" i="3"/>
  <c r="H221" i="3" l="1"/>
  <c r="I220" i="3"/>
  <c r="H222" i="3" l="1"/>
  <c r="I221" i="3"/>
  <c r="H223" i="3" l="1"/>
  <c r="I222" i="3"/>
  <c r="H224" i="3" l="1"/>
  <c r="I223" i="3"/>
  <c r="H225" i="3" l="1"/>
  <c r="I224" i="3"/>
  <c r="H226" i="3" l="1"/>
  <c r="I225" i="3"/>
  <c r="H227" i="3" l="1"/>
  <c r="I226" i="3"/>
  <c r="H228" i="3" l="1"/>
  <c r="I227" i="3"/>
  <c r="H229" i="3" l="1"/>
  <c r="I228" i="3"/>
  <c r="H230" i="3" l="1"/>
  <c r="I229" i="3"/>
  <c r="H231" i="3" l="1"/>
  <c r="I230" i="3"/>
  <c r="H232" i="3" l="1"/>
  <c r="I231" i="3"/>
  <c r="H233" i="3" l="1"/>
  <c r="I232" i="3"/>
  <c r="H234" i="3" l="1"/>
  <c r="I233" i="3"/>
  <c r="H235" i="3" l="1"/>
  <c r="I234" i="3"/>
  <c r="H236" i="3" l="1"/>
  <c r="I235" i="3"/>
  <c r="H237" i="3" l="1"/>
  <c r="I236" i="3"/>
  <c r="H238" i="3" l="1"/>
  <c r="I237" i="3"/>
  <c r="H239" i="3" l="1"/>
  <c r="I238" i="3"/>
  <c r="H240" i="3" l="1"/>
  <c r="I239" i="3"/>
  <c r="H241" i="3" l="1"/>
  <c r="I240" i="3"/>
  <c r="H242" i="3" l="1"/>
  <c r="I241" i="3"/>
  <c r="H243" i="3" l="1"/>
  <c r="I242" i="3"/>
  <c r="H244" i="3" l="1"/>
  <c r="I243" i="3"/>
  <c r="H245" i="3" l="1"/>
  <c r="I244" i="3"/>
  <c r="H246" i="3" l="1"/>
  <c r="I245" i="3"/>
  <c r="H247" i="3" l="1"/>
  <c r="I246" i="3"/>
  <c r="H248" i="3" l="1"/>
  <c r="I247" i="3"/>
  <c r="H249" i="3" l="1"/>
  <c r="I248" i="3"/>
  <c r="H250" i="3" l="1"/>
  <c r="I249" i="3"/>
  <c r="H251" i="3" l="1"/>
  <c r="I250" i="3"/>
  <c r="H252" i="3" l="1"/>
  <c r="I251" i="3"/>
  <c r="H253" i="3" l="1"/>
  <c r="I252" i="3"/>
  <c r="H254" i="3" l="1"/>
  <c r="I253" i="3"/>
  <c r="H255" i="3" l="1"/>
  <c r="I254" i="3"/>
  <c r="H256" i="3" l="1"/>
  <c r="I255" i="3"/>
  <c r="H257" i="3" l="1"/>
  <c r="I256" i="3"/>
  <c r="H258" i="3" l="1"/>
  <c r="I257" i="3"/>
  <c r="H259" i="3" l="1"/>
  <c r="I258" i="3"/>
  <c r="H260" i="3" l="1"/>
  <c r="I259" i="3"/>
  <c r="H261" i="3" l="1"/>
  <c r="I260" i="3"/>
  <c r="H262" i="3" l="1"/>
  <c r="I261" i="3"/>
  <c r="H263" i="3" l="1"/>
  <c r="I262" i="3"/>
  <c r="H264" i="3" l="1"/>
  <c r="I263" i="3"/>
  <c r="H265" i="3" l="1"/>
  <c r="I264" i="3"/>
  <c r="H266" i="3" l="1"/>
  <c r="I265" i="3"/>
  <c r="H267" i="3" l="1"/>
  <c r="I266" i="3"/>
  <c r="H268" i="3" l="1"/>
  <c r="I267" i="3"/>
  <c r="H269" i="3" l="1"/>
  <c r="I268" i="3"/>
  <c r="H270" i="3" l="1"/>
  <c r="I269" i="3"/>
  <c r="H271" i="3" l="1"/>
  <c r="I270" i="3"/>
  <c r="H272" i="3" l="1"/>
  <c r="I271" i="3"/>
  <c r="H273" i="3" l="1"/>
  <c r="I272" i="3"/>
  <c r="H274" i="3" l="1"/>
  <c r="I273" i="3"/>
  <c r="H275" i="3" l="1"/>
  <c r="I274" i="3"/>
  <c r="H276" i="3" l="1"/>
  <c r="I275" i="3"/>
  <c r="H277" i="3" l="1"/>
  <c r="I276" i="3"/>
  <c r="H278" i="3" l="1"/>
  <c r="I277" i="3"/>
  <c r="H279" i="3" l="1"/>
  <c r="I278" i="3"/>
  <c r="H280" i="3" l="1"/>
  <c r="I279" i="3"/>
  <c r="H281" i="3" l="1"/>
  <c r="I280" i="3"/>
  <c r="H282" i="3" l="1"/>
  <c r="I281" i="3"/>
  <c r="H283" i="3" l="1"/>
  <c r="I282" i="3"/>
  <c r="H284" i="3" l="1"/>
  <c r="I283" i="3"/>
  <c r="H285" i="3" l="1"/>
  <c r="I284" i="3"/>
  <c r="H286" i="3" l="1"/>
  <c r="I285" i="3"/>
  <c r="H287" i="3" l="1"/>
  <c r="I286" i="3"/>
  <c r="H288" i="3" l="1"/>
  <c r="I287" i="3"/>
  <c r="H289" i="3" l="1"/>
  <c r="I288" i="3"/>
  <c r="H290" i="3" l="1"/>
  <c r="I289" i="3"/>
  <c r="H291" i="3" l="1"/>
  <c r="I290" i="3"/>
  <c r="H292" i="3" l="1"/>
  <c r="I291" i="3"/>
  <c r="H293" i="3" l="1"/>
  <c r="I292" i="3"/>
  <c r="H294" i="3" l="1"/>
  <c r="I293" i="3"/>
  <c r="H295" i="3" l="1"/>
  <c r="I294" i="3"/>
  <c r="H296" i="3" l="1"/>
  <c r="I295" i="3"/>
  <c r="H297" i="3" l="1"/>
  <c r="I296" i="3"/>
  <c r="H298" i="3" l="1"/>
  <c r="I297" i="3"/>
  <c r="H299" i="3" l="1"/>
  <c r="I298" i="3"/>
  <c r="H300" i="3" l="1"/>
  <c r="I299" i="3"/>
  <c r="H301" i="3" l="1"/>
  <c r="I300" i="3"/>
  <c r="H302" i="3" l="1"/>
  <c r="I301" i="3"/>
  <c r="H303" i="3" l="1"/>
  <c r="I302" i="3"/>
  <c r="H304" i="3" l="1"/>
  <c r="I303" i="3"/>
  <c r="H305" i="3" l="1"/>
  <c r="I304" i="3"/>
  <c r="H306" i="3" l="1"/>
  <c r="I305" i="3"/>
  <c r="H307" i="3" l="1"/>
  <c r="I306" i="3"/>
  <c r="H308" i="3" l="1"/>
  <c r="I307" i="3"/>
  <c r="H309" i="3" l="1"/>
  <c r="I308" i="3"/>
  <c r="H310" i="3" l="1"/>
  <c r="I309" i="3"/>
  <c r="H311" i="3" l="1"/>
  <c r="I310" i="3"/>
  <c r="H312" i="3" l="1"/>
  <c r="I311" i="3"/>
  <c r="H313" i="3" l="1"/>
  <c r="I312" i="3"/>
  <c r="H314" i="3" l="1"/>
  <c r="I313" i="3"/>
  <c r="H315" i="3" l="1"/>
  <c r="I314" i="3"/>
  <c r="H316" i="3" l="1"/>
  <c r="I315" i="3"/>
  <c r="H317" i="3" l="1"/>
  <c r="I316" i="3"/>
  <c r="H318" i="3" l="1"/>
  <c r="I317" i="3"/>
  <c r="H319" i="3" l="1"/>
  <c r="I318" i="3"/>
  <c r="H320" i="3" l="1"/>
  <c r="I319" i="3"/>
  <c r="H321" i="3" l="1"/>
  <c r="I320" i="3"/>
  <c r="H322" i="3" l="1"/>
  <c r="I321" i="3"/>
  <c r="H323" i="3" l="1"/>
  <c r="I322" i="3"/>
  <c r="H324" i="3" l="1"/>
  <c r="I323" i="3"/>
  <c r="H325" i="3" l="1"/>
  <c r="I324" i="3"/>
  <c r="H326" i="3" l="1"/>
  <c r="I325" i="3"/>
  <c r="H327" i="3" l="1"/>
  <c r="I326" i="3"/>
  <c r="H328" i="3" l="1"/>
  <c r="I327" i="3"/>
  <c r="H329" i="3" l="1"/>
  <c r="I328" i="3"/>
  <c r="H330" i="3" l="1"/>
  <c r="I329" i="3"/>
  <c r="H331" i="3" l="1"/>
  <c r="I330" i="3"/>
  <c r="H332" i="3" l="1"/>
  <c r="I331" i="3"/>
  <c r="H333" i="3" l="1"/>
  <c r="I332" i="3"/>
  <c r="H334" i="3" l="1"/>
  <c r="I333" i="3"/>
  <c r="H335" i="3" l="1"/>
  <c r="I334" i="3"/>
  <c r="H336" i="3" l="1"/>
  <c r="I335" i="3"/>
  <c r="H337" i="3" l="1"/>
  <c r="I336" i="3"/>
  <c r="H338" i="3" l="1"/>
  <c r="I337" i="3"/>
  <c r="H339" i="3" l="1"/>
  <c r="I338" i="3"/>
  <c r="H340" i="3" l="1"/>
  <c r="I339" i="3"/>
  <c r="H341" i="3" l="1"/>
  <c r="I340" i="3"/>
  <c r="H342" i="3" l="1"/>
  <c r="I341" i="3"/>
  <c r="H343" i="3" l="1"/>
  <c r="I342" i="3"/>
  <c r="H344" i="3" l="1"/>
  <c r="I343" i="3"/>
  <c r="H345" i="3" l="1"/>
  <c r="I344" i="3"/>
  <c r="H346" i="3" l="1"/>
  <c r="I345" i="3"/>
  <c r="H347" i="3" l="1"/>
  <c r="I346" i="3"/>
  <c r="H348" i="3" l="1"/>
  <c r="I347" i="3"/>
  <c r="H349" i="3" l="1"/>
  <c r="I348" i="3"/>
  <c r="H350" i="3" l="1"/>
  <c r="I349" i="3"/>
  <c r="H351" i="3" l="1"/>
  <c r="I350" i="3"/>
  <c r="H352" i="3" l="1"/>
  <c r="I351" i="3"/>
  <c r="H353" i="3" l="1"/>
  <c r="I352" i="3"/>
  <c r="H354" i="3" l="1"/>
  <c r="I353" i="3"/>
  <c r="H355" i="3" l="1"/>
  <c r="I354" i="3"/>
  <c r="H356" i="3" l="1"/>
  <c r="I355" i="3"/>
  <c r="H357" i="3" l="1"/>
  <c r="I356" i="3"/>
  <c r="H358" i="3" l="1"/>
  <c r="I357" i="3"/>
  <c r="H359" i="3" l="1"/>
  <c r="I358" i="3"/>
  <c r="H360" i="3" l="1"/>
  <c r="I359" i="3"/>
  <c r="H361" i="3" l="1"/>
  <c r="I360" i="3"/>
  <c r="H362" i="3" l="1"/>
  <c r="I361" i="3"/>
  <c r="H363" i="3" l="1"/>
  <c r="I362" i="3"/>
  <c r="H364" i="3" l="1"/>
  <c r="I363" i="3"/>
  <c r="H365" i="3" l="1"/>
  <c r="I364" i="3"/>
  <c r="H366" i="3" l="1"/>
  <c r="I365" i="3"/>
  <c r="H367" i="3" l="1"/>
  <c r="I366" i="3"/>
  <c r="H368" i="3" l="1"/>
  <c r="I367" i="3"/>
  <c r="H369" i="3" l="1"/>
  <c r="I368" i="3"/>
  <c r="H370" i="3" l="1"/>
  <c r="I369" i="3"/>
  <c r="H371" i="3" l="1"/>
  <c r="I370" i="3"/>
  <c r="H372" i="3" l="1"/>
  <c r="I371" i="3"/>
  <c r="H373" i="3" l="1"/>
  <c r="I372" i="3"/>
  <c r="H374" i="3" l="1"/>
  <c r="I373" i="3"/>
  <c r="H375" i="3" l="1"/>
  <c r="I374" i="3"/>
  <c r="H376" i="3" l="1"/>
  <c r="I375" i="3"/>
  <c r="H377" i="3" l="1"/>
  <c r="I376" i="3"/>
  <c r="H378" i="3" l="1"/>
  <c r="I377" i="3"/>
  <c r="H379" i="3" l="1"/>
  <c r="I378" i="3"/>
  <c r="H380" i="3" l="1"/>
  <c r="I379" i="3"/>
  <c r="H381" i="3" l="1"/>
  <c r="I380" i="3"/>
  <c r="H382" i="3" l="1"/>
  <c r="I381" i="3"/>
  <c r="H383" i="3" l="1"/>
  <c r="I382" i="3"/>
  <c r="H384" i="3" l="1"/>
  <c r="I383" i="3"/>
  <c r="H385" i="3" l="1"/>
  <c r="I384" i="3"/>
  <c r="H386" i="3" l="1"/>
  <c r="I385" i="3"/>
  <c r="H387" i="3" l="1"/>
  <c r="I386" i="3"/>
  <c r="H388" i="3" l="1"/>
  <c r="I387" i="3"/>
  <c r="H389" i="3" l="1"/>
  <c r="I388" i="3"/>
  <c r="H390" i="3" l="1"/>
  <c r="I389" i="3"/>
  <c r="H391" i="3" l="1"/>
  <c r="I390" i="3"/>
  <c r="H392" i="3" l="1"/>
  <c r="I391" i="3"/>
  <c r="H393" i="3" l="1"/>
  <c r="I392" i="3"/>
  <c r="H394" i="3" l="1"/>
  <c r="I393" i="3"/>
  <c r="H395" i="3" l="1"/>
  <c r="I394" i="3"/>
  <c r="H396" i="3" l="1"/>
  <c r="I395" i="3"/>
  <c r="H397" i="3" l="1"/>
  <c r="I396" i="3"/>
  <c r="H398" i="3" l="1"/>
  <c r="I397" i="3"/>
  <c r="H399" i="3" l="1"/>
  <c r="I398" i="3"/>
  <c r="H400" i="3" l="1"/>
  <c r="I399" i="3"/>
  <c r="H401" i="3" l="1"/>
  <c r="I400" i="3"/>
  <c r="H402" i="3" l="1"/>
  <c r="I401" i="3"/>
  <c r="H403" i="3" l="1"/>
  <c r="I402" i="3"/>
  <c r="H404" i="3" l="1"/>
  <c r="I403" i="3"/>
  <c r="H405" i="3" l="1"/>
  <c r="I404" i="3"/>
  <c r="H406" i="3" l="1"/>
  <c r="I405" i="3"/>
  <c r="H407" i="3" l="1"/>
  <c r="I406" i="3"/>
  <c r="H408" i="3" l="1"/>
  <c r="I407" i="3"/>
  <c r="H409" i="3" l="1"/>
  <c r="I408" i="3"/>
  <c r="H410" i="3" l="1"/>
  <c r="I409" i="3"/>
  <c r="H411" i="3" l="1"/>
  <c r="I410" i="3"/>
  <c r="H412" i="3" l="1"/>
  <c r="I411" i="3"/>
  <c r="H413" i="3" l="1"/>
  <c r="I412" i="3"/>
  <c r="H414" i="3" l="1"/>
  <c r="I413" i="3"/>
  <c r="H415" i="3" l="1"/>
  <c r="I414" i="3"/>
  <c r="H416" i="3" l="1"/>
  <c r="I415" i="3"/>
  <c r="H417" i="3" l="1"/>
  <c r="I416" i="3"/>
  <c r="H418" i="3" l="1"/>
  <c r="I417" i="3"/>
  <c r="H419" i="3" l="1"/>
  <c r="I418" i="3"/>
  <c r="H420" i="3" l="1"/>
  <c r="I419" i="3"/>
  <c r="H421" i="3" l="1"/>
  <c r="I420" i="3"/>
  <c r="H422" i="3" l="1"/>
  <c r="I421" i="3"/>
  <c r="H423" i="3" l="1"/>
  <c r="I422" i="3"/>
  <c r="H424" i="3" l="1"/>
  <c r="I423" i="3"/>
  <c r="H425" i="3" l="1"/>
  <c r="I424" i="3"/>
  <c r="H426" i="3" l="1"/>
  <c r="I425" i="3"/>
  <c r="H427" i="3" l="1"/>
  <c r="I426" i="3"/>
  <c r="H428" i="3" l="1"/>
  <c r="I427" i="3"/>
  <c r="H429" i="3" l="1"/>
  <c r="I428" i="3"/>
  <c r="H430" i="3" l="1"/>
  <c r="I429" i="3"/>
  <c r="H431" i="3" l="1"/>
  <c r="I430" i="3"/>
  <c r="H432" i="3" l="1"/>
  <c r="I431" i="3"/>
  <c r="H433" i="3" l="1"/>
  <c r="I432" i="3"/>
  <c r="H434" i="3" l="1"/>
  <c r="I433" i="3"/>
  <c r="H435" i="3" l="1"/>
  <c r="I434" i="3"/>
  <c r="H436" i="3" l="1"/>
  <c r="I435" i="3"/>
  <c r="H437" i="3" l="1"/>
  <c r="I436" i="3"/>
  <c r="H438" i="3" l="1"/>
  <c r="I437" i="3"/>
  <c r="H439" i="3" l="1"/>
  <c r="I438" i="3"/>
  <c r="H440" i="3" l="1"/>
  <c r="I439" i="3"/>
  <c r="H441" i="3" l="1"/>
  <c r="I440" i="3"/>
  <c r="H442" i="3" l="1"/>
  <c r="I441" i="3"/>
  <c r="H443" i="3" l="1"/>
  <c r="I442" i="3"/>
  <c r="H444" i="3" l="1"/>
  <c r="I443" i="3"/>
  <c r="H445" i="3" l="1"/>
  <c r="I444" i="3"/>
  <c r="H446" i="3" l="1"/>
  <c r="I445" i="3"/>
  <c r="H447" i="3" l="1"/>
  <c r="I446" i="3"/>
  <c r="H448" i="3" l="1"/>
  <c r="I447" i="3"/>
  <c r="H449" i="3" l="1"/>
  <c r="I448" i="3"/>
  <c r="H450" i="3" l="1"/>
  <c r="I449" i="3"/>
  <c r="H451" i="3" l="1"/>
  <c r="I450" i="3"/>
  <c r="H452" i="3" l="1"/>
  <c r="I451" i="3"/>
  <c r="H453" i="3" l="1"/>
  <c r="I452" i="3"/>
  <c r="H454" i="3" l="1"/>
  <c r="I453" i="3"/>
  <c r="H455" i="3" l="1"/>
  <c r="I454" i="3"/>
  <c r="H456" i="3" l="1"/>
  <c r="I455" i="3"/>
  <c r="H457" i="3" l="1"/>
  <c r="I456" i="3"/>
  <c r="H458" i="3" l="1"/>
  <c r="I457" i="3"/>
  <c r="H459" i="3" l="1"/>
  <c r="I458" i="3"/>
  <c r="H460" i="3" l="1"/>
  <c r="I459" i="3"/>
  <c r="H461" i="3" l="1"/>
  <c r="I460" i="3"/>
  <c r="H462" i="3" l="1"/>
  <c r="I461" i="3"/>
  <c r="H463" i="3" l="1"/>
  <c r="I462" i="3"/>
  <c r="H464" i="3" l="1"/>
  <c r="I463" i="3"/>
  <c r="H465" i="3" l="1"/>
  <c r="I464" i="3"/>
  <c r="H466" i="3" l="1"/>
  <c r="I465" i="3"/>
  <c r="H467" i="3" l="1"/>
  <c r="I466" i="3"/>
  <c r="H468" i="3" l="1"/>
  <c r="I467" i="3"/>
  <c r="H469" i="3" l="1"/>
  <c r="I468" i="3"/>
  <c r="H470" i="3" l="1"/>
  <c r="I469" i="3"/>
  <c r="H471" i="3" l="1"/>
  <c r="I470" i="3"/>
  <c r="H472" i="3" l="1"/>
  <c r="I471" i="3"/>
  <c r="H473" i="3" l="1"/>
  <c r="I472" i="3"/>
  <c r="H474" i="3" l="1"/>
  <c r="I473" i="3"/>
  <c r="H475" i="3" l="1"/>
  <c r="I474" i="3"/>
  <c r="H476" i="3" l="1"/>
  <c r="I475" i="3"/>
  <c r="H477" i="3" l="1"/>
  <c r="I476" i="3"/>
  <c r="H478" i="3" l="1"/>
  <c r="I477" i="3"/>
  <c r="H479" i="3" l="1"/>
  <c r="I478" i="3"/>
  <c r="H480" i="3" l="1"/>
  <c r="I479" i="3"/>
  <c r="H481" i="3" l="1"/>
  <c r="I480" i="3"/>
  <c r="H482" i="3" l="1"/>
  <c r="I481" i="3"/>
  <c r="H483" i="3" l="1"/>
  <c r="I482" i="3"/>
  <c r="H484" i="3" l="1"/>
  <c r="I483" i="3"/>
  <c r="H485" i="3" l="1"/>
  <c r="I484" i="3"/>
  <c r="H486" i="3" l="1"/>
  <c r="I485" i="3"/>
  <c r="H487" i="3" l="1"/>
  <c r="I486" i="3"/>
  <c r="H488" i="3" l="1"/>
  <c r="I487" i="3"/>
  <c r="H489" i="3" l="1"/>
  <c r="I488" i="3"/>
  <c r="H490" i="3" l="1"/>
  <c r="I489" i="3"/>
  <c r="H491" i="3" l="1"/>
  <c r="I490" i="3"/>
  <c r="H492" i="3" l="1"/>
  <c r="I491" i="3"/>
  <c r="H493" i="3" l="1"/>
  <c r="I492" i="3"/>
  <c r="H494" i="3" l="1"/>
  <c r="I493" i="3"/>
  <c r="H495" i="3" l="1"/>
  <c r="I494" i="3"/>
  <c r="H496" i="3" l="1"/>
  <c r="I495" i="3"/>
  <c r="H497" i="3" l="1"/>
  <c r="I496" i="3"/>
  <c r="H498" i="3" l="1"/>
  <c r="I497" i="3"/>
  <c r="H499" i="3" l="1"/>
  <c r="I498" i="3"/>
  <c r="H500" i="3" l="1"/>
  <c r="I499" i="3"/>
  <c r="H501" i="3" l="1"/>
  <c r="I500" i="3"/>
  <c r="H502" i="3" l="1"/>
  <c r="I501" i="3"/>
  <c r="H503" i="3" l="1"/>
  <c r="I502" i="3"/>
  <c r="H504" i="3" l="1"/>
  <c r="I503" i="3"/>
  <c r="H505" i="3" l="1"/>
  <c r="I504" i="3"/>
  <c r="H506" i="3" l="1"/>
  <c r="I505" i="3"/>
  <c r="H507" i="3" l="1"/>
  <c r="I506" i="3"/>
  <c r="H508" i="3" l="1"/>
  <c r="I507" i="3"/>
  <c r="H509" i="3" l="1"/>
  <c r="I508" i="3"/>
  <c r="H510" i="3" l="1"/>
  <c r="I509" i="3"/>
  <c r="H511" i="3" l="1"/>
  <c r="I510" i="3"/>
  <c r="H512" i="3" l="1"/>
  <c r="I511" i="3"/>
  <c r="H513" i="3" l="1"/>
  <c r="I512" i="3"/>
  <c r="H514" i="3" l="1"/>
  <c r="I513" i="3"/>
  <c r="H515" i="3" l="1"/>
  <c r="I514" i="3"/>
  <c r="H516" i="3" l="1"/>
  <c r="I515" i="3"/>
  <c r="H517" i="3" l="1"/>
  <c r="I516" i="3"/>
  <c r="H518" i="3" l="1"/>
  <c r="I517" i="3"/>
  <c r="H519" i="3" l="1"/>
  <c r="I518" i="3"/>
  <c r="H520" i="3" l="1"/>
  <c r="I519" i="3"/>
  <c r="H521" i="3" l="1"/>
  <c r="I520" i="3"/>
  <c r="H522" i="3" l="1"/>
  <c r="I521" i="3"/>
  <c r="H523" i="3" l="1"/>
  <c r="I522" i="3"/>
  <c r="H524" i="3" l="1"/>
  <c r="I523" i="3"/>
  <c r="H525" i="3" l="1"/>
  <c r="I524" i="3"/>
  <c r="H526" i="3" l="1"/>
  <c r="I525" i="3"/>
  <c r="H527" i="3" l="1"/>
  <c r="I526" i="3"/>
  <c r="H528" i="3" l="1"/>
  <c r="I527" i="3"/>
  <c r="H529" i="3" l="1"/>
  <c r="I528" i="3"/>
  <c r="H530" i="3" l="1"/>
  <c r="I529" i="3"/>
  <c r="H531" i="3" l="1"/>
  <c r="I530" i="3"/>
  <c r="H532" i="3" l="1"/>
  <c r="I531" i="3"/>
  <c r="H533" i="3" l="1"/>
  <c r="I532" i="3"/>
  <c r="H534" i="3" l="1"/>
  <c r="I533" i="3"/>
  <c r="H535" i="3" l="1"/>
  <c r="I534" i="3"/>
  <c r="H536" i="3" l="1"/>
  <c r="I535" i="3"/>
  <c r="H537" i="3" l="1"/>
  <c r="I536" i="3"/>
  <c r="H538" i="3" l="1"/>
  <c r="I537" i="3"/>
  <c r="H539" i="3" l="1"/>
  <c r="I538" i="3"/>
  <c r="H540" i="3" l="1"/>
  <c r="I539" i="3"/>
  <c r="H541" i="3" l="1"/>
  <c r="I540" i="3"/>
  <c r="H542" i="3" l="1"/>
  <c r="I541" i="3"/>
  <c r="H543" i="3" l="1"/>
  <c r="I542" i="3"/>
  <c r="H544" i="3" l="1"/>
  <c r="I543" i="3"/>
  <c r="H545" i="3" l="1"/>
  <c r="I544" i="3"/>
  <c r="H546" i="3" l="1"/>
  <c r="I545" i="3"/>
  <c r="H547" i="3" l="1"/>
  <c r="I546" i="3"/>
  <c r="H548" i="3" l="1"/>
  <c r="I547" i="3"/>
  <c r="H549" i="3" l="1"/>
  <c r="I548" i="3"/>
  <c r="H550" i="3" l="1"/>
  <c r="I549" i="3"/>
  <c r="H551" i="3" l="1"/>
  <c r="I550" i="3"/>
  <c r="H552" i="3" l="1"/>
  <c r="I551" i="3"/>
  <c r="H553" i="3" l="1"/>
  <c r="I552" i="3"/>
  <c r="H554" i="3" l="1"/>
  <c r="I553" i="3"/>
  <c r="H555" i="3" l="1"/>
  <c r="I554" i="3"/>
  <c r="H556" i="3" l="1"/>
  <c r="I555" i="3"/>
  <c r="H557" i="3" l="1"/>
  <c r="I556" i="3"/>
  <c r="H558" i="3" l="1"/>
  <c r="I557" i="3"/>
  <c r="H559" i="3" l="1"/>
  <c r="I558" i="3"/>
  <c r="H560" i="3" l="1"/>
  <c r="I559" i="3"/>
  <c r="H561" i="3" l="1"/>
  <c r="I560" i="3"/>
  <c r="H562" i="3" l="1"/>
  <c r="I561" i="3"/>
  <c r="H563" i="3" l="1"/>
  <c r="I562" i="3"/>
  <c r="H564" i="3" l="1"/>
  <c r="I563" i="3"/>
  <c r="H565" i="3" l="1"/>
  <c r="I564" i="3"/>
  <c r="H566" i="3" l="1"/>
  <c r="I565" i="3"/>
  <c r="H567" i="3" l="1"/>
  <c r="I566" i="3"/>
  <c r="H568" i="3" l="1"/>
  <c r="I567" i="3"/>
  <c r="H569" i="3" l="1"/>
  <c r="I568" i="3"/>
  <c r="H570" i="3" l="1"/>
  <c r="I569" i="3"/>
  <c r="H571" i="3" l="1"/>
  <c r="I570" i="3"/>
  <c r="H572" i="3" l="1"/>
  <c r="I571" i="3"/>
  <c r="H573" i="3" l="1"/>
  <c r="I572" i="3"/>
  <c r="H574" i="3" l="1"/>
  <c r="I573" i="3"/>
  <c r="H575" i="3" l="1"/>
  <c r="I574" i="3"/>
  <c r="H576" i="3" l="1"/>
  <c r="I575" i="3"/>
  <c r="H577" i="3" l="1"/>
  <c r="I576" i="3"/>
  <c r="H578" i="3" l="1"/>
  <c r="I577" i="3"/>
  <c r="H579" i="3" l="1"/>
  <c r="I578" i="3"/>
  <c r="H580" i="3" l="1"/>
  <c r="I579" i="3"/>
  <c r="H581" i="3" l="1"/>
  <c r="I580" i="3"/>
  <c r="H582" i="3" l="1"/>
  <c r="I581" i="3"/>
  <c r="H583" i="3" l="1"/>
  <c r="I582" i="3"/>
  <c r="H584" i="3" l="1"/>
  <c r="I583" i="3"/>
  <c r="H585" i="3" l="1"/>
  <c r="I584" i="3"/>
  <c r="H586" i="3" l="1"/>
  <c r="I585" i="3"/>
  <c r="H587" i="3" l="1"/>
  <c r="I586" i="3"/>
  <c r="H588" i="3" l="1"/>
  <c r="I587" i="3"/>
  <c r="H589" i="3" l="1"/>
  <c r="I588" i="3"/>
  <c r="H590" i="3" l="1"/>
  <c r="I589" i="3"/>
  <c r="H591" i="3" l="1"/>
  <c r="I590" i="3"/>
  <c r="H592" i="3" l="1"/>
  <c r="I591" i="3"/>
  <c r="H593" i="3" l="1"/>
  <c r="I592" i="3"/>
  <c r="H594" i="3" l="1"/>
  <c r="I593" i="3"/>
  <c r="H595" i="3" l="1"/>
  <c r="I594" i="3"/>
  <c r="H596" i="3" l="1"/>
  <c r="I595" i="3"/>
  <c r="H597" i="3" l="1"/>
  <c r="I596" i="3"/>
  <c r="H598" i="3" l="1"/>
  <c r="I597" i="3"/>
  <c r="H599" i="3" l="1"/>
  <c r="I598" i="3"/>
  <c r="H600" i="3" l="1"/>
  <c r="I599" i="3"/>
  <c r="H601" i="3" l="1"/>
  <c r="I600" i="3"/>
  <c r="H602" i="3" l="1"/>
  <c r="I601" i="3"/>
  <c r="H603" i="3" l="1"/>
  <c r="I602" i="3"/>
  <c r="H604" i="3" l="1"/>
  <c r="I603" i="3"/>
  <c r="H605" i="3" l="1"/>
  <c r="I604" i="3"/>
  <c r="H606" i="3" l="1"/>
  <c r="I605" i="3"/>
  <c r="H607" i="3" l="1"/>
  <c r="I606" i="3"/>
  <c r="H608" i="3" l="1"/>
  <c r="I607" i="3"/>
  <c r="H609" i="3" l="1"/>
  <c r="I608" i="3"/>
  <c r="H610" i="3" l="1"/>
  <c r="I609" i="3"/>
  <c r="H611" i="3" l="1"/>
  <c r="I610" i="3"/>
  <c r="H612" i="3" l="1"/>
  <c r="I611" i="3"/>
  <c r="H613" i="3" l="1"/>
  <c r="I612" i="3"/>
  <c r="H614" i="3" l="1"/>
  <c r="I613" i="3"/>
  <c r="H615" i="3" l="1"/>
  <c r="I614" i="3"/>
  <c r="H616" i="3" l="1"/>
  <c r="I615" i="3"/>
  <c r="H617" i="3" l="1"/>
  <c r="I616" i="3"/>
  <c r="H618" i="3" l="1"/>
  <c r="I617" i="3"/>
  <c r="H619" i="3" l="1"/>
  <c r="I618" i="3"/>
  <c r="H620" i="3" l="1"/>
  <c r="I619" i="3"/>
  <c r="H621" i="3" l="1"/>
  <c r="I620" i="3"/>
  <c r="H622" i="3" l="1"/>
  <c r="I621" i="3"/>
  <c r="H623" i="3" l="1"/>
  <c r="I622" i="3"/>
  <c r="H624" i="3" l="1"/>
  <c r="I623" i="3"/>
  <c r="H625" i="3" l="1"/>
  <c r="I624" i="3"/>
  <c r="H626" i="3" l="1"/>
  <c r="I625" i="3"/>
  <c r="H627" i="3" l="1"/>
  <c r="I626" i="3"/>
  <c r="H628" i="3" l="1"/>
  <c r="I627" i="3"/>
  <c r="H629" i="3" l="1"/>
  <c r="I628" i="3"/>
  <c r="H630" i="3" l="1"/>
  <c r="I629" i="3"/>
  <c r="H631" i="3" l="1"/>
  <c r="I630" i="3"/>
  <c r="H632" i="3" l="1"/>
  <c r="I631" i="3"/>
  <c r="H633" i="3" l="1"/>
  <c r="I632" i="3"/>
  <c r="H634" i="3" l="1"/>
  <c r="I633" i="3"/>
  <c r="H635" i="3" l="1"/>
  <c r="I634" i="3"/>
  <c r="H636" i="3" l="1"/>
  <c r="I635" i="3"/>
  <c r="H637" i="3" l="1"/>
  <c r="I636" i="3"/>
  <c r="H638" i="3" l="1"/>
  <c r="I637" i="3"/>
  <c r="H639" i="3" l="1"/>
  <c r="I638" i="3"/>
  <c r="H640" i="3" l="1"/>
  <c r="I639" i="3"/>
  <c r="H641" i="3" l="1"/>
  <c r="I640" i="3"/>
  <c r="H642" i="3" l="1"/>
  <c r="I641" i="3"/>
  <c r="H643" i="3" l="1"/>
  <c r="I642" i="3"/>
  <c r="H644" i="3" l="1"/>
  <c r="I643" i="3"/>
  <c r="H645" i="3" l="1"/>
  <c r="I644" i="3"/>
  <c r="H646" i="3" l="1"/>
  <c r="I645" i="3"/>
  <c r="H647" i="3" l="1"/>
  <c r="I646" i="3"/>
  <c r="H648" i="3" l="1"/>
  <c r="I647" i="3"/>
  <c r="H649" i="3" l="1"/>
  <c r="I648" i="3"/>
  <c r="H650" i="3" l="1"/>
  <c r="I649" i="3"/>
  <c r="H651" i="3" l="1"/>
  <c r="I650" i="3"/>
  <c r="H652" i="3" l="1"/>
  <c r="I651" i="3"/>
  <c r="H653" i="3" l="1"/>
  <c r="I652" i="3"/>
  <c r="H654" i="3" l="1"/>
  <c r="I653" i="3"/>
  <c r="H655" i="3" l="1"/>
  <c r="I654" i="3"/>
  <c r="H656" i="3" l="1"/>
  <c r="I655" i="3"/>
  <c r="H657" i="3" l="1"/>
  <c r="I656" i="3"/>
  <c r="H658" i="3" l="1"/>
  <c r="I657" i="3"/>
  <c r="H659" i="3" l="1"/>
  <c r="I658" i="3"/>
  <c r="H660" i="3" l="1"/>
  <c r="I659" i="3"/>
  <c r="H661" i="3" l="1"/>
  <c r="I660" i="3"/>
  <c r="H662" i="3" l="1"/>
  <c r="I661" i="3"/>
  <c r="H663" i="3" l="1"/>
  <c r="I662" i="3"/>
  <c r="H664" i="3" l="1"/>
  <c r="I663" i="3"/>
  <c r="H665" i="3" l="1"/>
  <c r="I664" i="3"/>
  <c r="H666" i="3" l="1"/>
  <c r="I665" i="3"/>
  <c r="H667" i="3" l="1"/>
  <c r="I666" i="3"/>
  <c r="H668" i="3" l="1"/>
  <c r="I667" i="3"/>
  <c r="H669" i="3" l="1"/>
  <c r="I668" i="3"/>
  <c r="H670" i="3" l="1"/>
  <c r="I669" i="3"/>
  <c r="H671" i="3" l="1"/>
  <c r="I670" i="3"/>
  <c r="H672" i="3" l="1"/>
  <c r="I671" i="3"/>
  <c r="H673" i="3" l="1"/>
  <c r="I672" i="3"/>
  <c r="H674" i="3" l="1"/>
  <c r="I673" i="3"/>
  <c r="H675" i="3" l="1"/>
  <c r="I674" i="3"/>
  <c r="H676" i="3" l="1"/>
  <c r="I675" i="3"/>
  <c r="H677" i="3" l="1"/>
  <c r="I676" i="3"/>
  <c r="H678" i="3" l="1"/>
  <c r="I677" i="3"/>
  <c r="H679" i="3" l="1"/>
  <c r="I678" i="3"/>
  <c r="H680" i="3" l="1"/>
  <c r="I679" i="3"/>
  <c r="H681" i="3" l="1"/>
  <c r="I680" i="3"/>
  <c r="H682" i="3" l="1"/>
  <c r="I681" i="3"/>
  <c r="H683" i="3" l="1"/>
  <c r="I682" i="3"/>
  <c r="H684" i="3" l="1"/>
  <c r="I683" i="3"/>
  <c r="H685" i="3" l="1"/>
  <c r="I684" i="3"/>
  <c r="H686" i="3" l="1"/>
  <c r="I685" i="3"/>
  <c r="H687" i="3" l="1"/>
  <c r="I686" i="3"/>
  <c r="H688" i="3" l="1"/>
  <c r="I687" i="3"/>
  <c r="H689" i="3" l="1"/>
  <c r="I688" i="3"/>
  <c r="H690" i="3" l="1"/>
  <c r="I689" i="3"/>
  <c r="H691" i="3" l="1"/>
  <c r="I690" i="3"/>
  <c r="H692" i="3" l="1"/>
  <c r="I691" i="3"/>
  <c r="H693" i="3" l="1"/>
  <c r="I692" i="3"/>
  <c r="H694" i="3" l="1"/>
  <c r="I693" i="3"/>
  <c r="H695" i="3" l="1"/>
  <c r="I694" i="3"/>
  <c r="H696" i="3" l="1"/>
  <c r="I695" i="3"/>
  <c r="H697" i="3" l="1"/>
  <c r="I696" i="3"/>
  <c r="H698" i="3" l="1"/>
  <c r="I697" i="3"/>
  <c r="H699" i="3" l="1"/>
  <c r="I698" i="3"/>
  <c r="H700" i="3" l="1"/>
  <c r="I699" i="3"/>
  <c r="H701" i="3" l="1"/>
  <c r="I700" i="3"/>
  <c r="H702" i="3" l="1"/>
  <c r="I701" i="3"/>
  <c r="H703" i="3" l="1"/>
  <c r="I702" i="3"/>
  <c r="H704" i="3" l="1"/>
  <c r="I703" i="3"/>
  <c r="H705" i="3" l="1"/>
  <c r="I704" i="3"/>
  <c r="H706" i="3" l="1"/>
  <c r="I705" i="3"/>
  <c r="H707" i="3" l="1"/>
  <c r="I706" i="3"/>
  <c r="H708" i="3" l="1"/>
  <c r="I707" i="3"/>
  <c r="H709" i="3" l="1"/>
  <c r="I708" i="3"/>
  <c r="H710" i="3" l="1"/>
  <c r="I709" i="3"/>
  <c r="H711" i="3" l="1"/>
  <c r="I710" i="3"/>
  <c r="H712" i="3" l="1"/>
  <c r="I711" i="3"/>
  <c r="H713" i="3" l="1"/>
  <c r="I712" i="3"/>
  <c r="H714" i="3" l="1"/>
  <c r="I713" i="3"/>
  <c r="H715" i="3" l="1"/>
  <c r="I714" i="3"/>
  <c r="H716" i="3" l="1"/>
  <c r="I715" i="3"/>
  <c r="H717" i="3" l="1"/>
  <c r="I716" i="3"/>
  <c r="H718" i="3" l="1"/>
  <c r="I717" i="3"/>
  <c r="H719" i="3" l="1"/>
  <c r="I718" i="3"/>
  <c r="H720" i="3" l="1"/>
  <c r="I719" i="3"/>
  <c r="H721" i="3" l="1"/>
  <c r="I720" i="3"/>
  <c r="H722" i="3" l="1"/>
  <c r="I721" i="3"/>
  <c r="H723" i="3" l="1"/>
  <c r="I722" i="3"/>
  <c r="H724" i="3" l="1"/>
  <c r="I723" i="3"/>
  <c r="H725" i="3" l="1"/>
  <c r="I724" i="3"/>
  <c r="H726" i="3" l="1"/>
  <c r="I725" i="3"/>
  <c r="H727" i="3" l="1"/>
  <c r="I726" i="3"/>
  <c r="H728" i="3" l="1"/>
  <c r="I727" i="3"/>
  <c r="H729" i="3" l="1"/>
  <c r="I728" i="3"/>
  <c r="H730" i="3" l="1"/>
  <c r="I729" i="3"/>
  <c r="H731" i="3" l="1"/>
  <c r="I730" i="3"/>
  <c r="H732" i="3" l="1"/>
  <c r="I731" i="3"/>
  <c r="H733" i="3" l="1"/>
  <c r="I732" i="3"/>
  <c r="H734" i="3" l="1"/>
  <c r="I733" i="3"/>
  <c r="H735" i="3" l="1"/>
  <c r="I734" i="3"/>
  <c r="H736" i="3" l="1"/>
  <c r="I735" i="3"/>
  <c r="H737" i="3" l="1"/>
  <c r="I736" i="3"/>
  <c r="H738" i="3" l="1"/>
  <c r="I737" i="3"/>
  <c r="H739" i="3" l="1"/>
  <c r="I738" i="3"/>
  <c r="H740" i="3" l="1"/>
  <c r="I739" i="3"/>
  <c r="H741" i="3" l="1"/>
  <c r="I740" i="3"/>
  <c r="H742" i="3" l="1"/>
  <c r="I741" i="3"/>
  <c r="H743" i="3" l="1"/>
  <c r="I742" i="3"/>
  <c r="H744" i="3" l="1"/>
  <c r="I743" i="3"/>
  <c r="H745" i="3" l="1"/>
  <c r="I744" i="3"/>
  <c r="H746" i="3" l="1"/>
  <c r="I745" i="3"/>
  <c r="H747" i="3" l="1"/>
  <c r="I746" i="3"/>
  <c r="H748" i="3" l="1"/>
  <c r="I747" i="3"/>
  <c r="H749" i="3" l="1"/>
  <c r="I748" i="3"/>
  <c r="H750" i="3" l="1"/>
  <c r="I749" i="3"/>
  <c r="H751" i="3" l="1"/>
  <c r="I750" i="3"/>
  <c r="H752" i="3" l="1"/>
  <c r="I751" i="3"/>
  <c r="H753" i="3" l="1"/>
  <c r="I752" i="3"/>
  <c r="H754" i="3" l="1"/>
  <c r="I753" i="3"/>
  <c r="H755" i="3" l="1"/>
  <c r="I754" i="3"/>
  <c r="H756" i="3" l="1"/>
  <c r="I755" i="3"/>
  <c r="H757" i="3" l="1"/>
  <c r="I756" i="3"/>
  <c r="H758" i="3" l="1"/>
  <c r="I757" i="3"/>
  <c r="H759" i="3" l="1"/>
  <c r="I758" i="3"/>
  <c r="H760" i="3" l="1"/>
  <c r="I759" i="3"/>
  <c r="H761" i="3" l="1"/>
  <c r="I760" i="3"/>
  <c r="H762" i="3" l="1"/>
  <c r="I761" i="3"/>
  <c r="H763" i="3" l="1"/>
  <c r="I762" i="3"/>
  <c r="H764" i="3" l="1"/>
  <c r="I763" i="3"/>
  <c r="H765" i="3" l="1"/>
  <c r="I764" i="3"/>
  <c r="H766" i="3" l="1"/>
  <c r="I765" i="3"/>
  <c r="H767" i="3" l="1"/>
  <c r="I766" i="3"/>
  <c r="H768" i="3" l="1"/>
  <c r="I767" i="3"/>
  <c r="H769" i="3" l="1"/>
  <c r="I768" i="3"/>
  <c r="H770" i="3" l="1"/>
  <c r="I769" i="3"/>
  <c r="H771" i="3" l="1"/>
  <c r="I770" i="3"/>
  <c r="H772" i="3" l="1"/>
  <c r="I771" i="3"/>
  <c r="H773" i="3" l="1"/>
  <c r="I772" i="3"/>
  <c r="H774" i="3" l="1"/>
  <c r="I773" i="3"/>
  <c r="H775" i="3" l="1"/>
  <c r="I774" i="3"/>
  <c r="H776" i="3" l="1"/>
  <c r="I775" i="3"/>
  <c r="H777" i="3" l="1"/>
  <c r="I776" i="3"/>
  <c r="H778" i="3" l="1"/>
  <c r="I777" i="3"/>
  <c r="H779" i="3" l="1"/>
  <c r="I778" i="3"/>
  <c r="H780" i="3" l="1"/>
  <c r="I779" i="3"/>
  <c r="H781" i="3" l="1"/>
  <c r="I780" i="3"/>
  <c r="H782" i="3" l="1"/>
  <c r="I781" i="3"/>
  <c r="H783" i="3" l="1"/>
  <c r="I782" i="3"/>
  <c r="H784" i="3" l="1"/>
  <c r="I783" i="3"/>
  <c r="H785" i="3" l="1"/>
  <c r="I784" i="3"/>
  <c r="H786" i="3" l="1"/>
  <c r="I785" i="3"/>
  <c r="H787" i="3" l="1"/>
  <c r="I786" i="3"/>
  <c r="H788" i="3" l="1"/>
  <c r="I787" i="3"/>
  <c r="H789" i="3" l="1"/>
  <c r="I788" i="3"/>
  <c r="H790" i="3" l="1"/>
  <c r="I789" i="3"/>
  <c r="H791" i="3" l="1"/>
  <c r="I790" i="3"/>
  <c r="H792" i="3" l="1"/>
  <c r="I791" i="3"/>
  <c r="H793" i="3" l="1"/>
  <c r="I792" i="3"/>
  <c r="H794" i="3" l="1"/>
  <c r="I793" i="3"/>
  <c r="H795" i="3" l="1"/>
  <c r="I794" i="3"/>
  <c r="H796" i="3" l="1"/>
  <c r="I795" i="3"/>
  <c r="H797" i="3" l="1"/>
  <c r="I796" i="3"/>
  <c r="H798" i="3" l="1"/>
  <c r="I797" i="3"/>
  <c r="H799" i="3" l="1"/>
  <c r="I798" i="3"/>
  <c r="H800" i="3" l="1"/>
  <c r="I799" i="3"/>
  <c r="H801" i="3" l="1"/>
  <c r="I800" i="3"/>
  <c r="H802" i="3" l="1"/>
  <c r="I801" i="3"/>
  <c r="H803" i="3" l="1"/>
  <c r="I802" i="3"/>
  <c r="H804" i="3" l="1"/>
  <c r="I803" i="3"/>
  <c r="H805" i="3" l="1"/>
  <c r="I804" i="3"/>
  <c r="H806" i="3" l="1"/>
  <c r="I805" i="3"/>
  <c r="H807" i="3" l="1"/>
  <c r="I806" i="3"/>
  <c r="H808" i="3" l="1"/>
  <c r="I807" i="3"/>
  <c r="H809" i="3" l="1"/>
  <c r="I808" i="3"/>
  <c r="H810" i="3" l="1"/>
  <c r="I809" i="3"/>
  <c r="H811" i="3" l="1"/>
  <c r="I810" i="3"/>
  <c r="H812" i="3" l="1"/>
  <c r="I811" i="3"/>
  <c r="H813" i="3" l="1"/>
  <c r="I812" i="3"/>
  <c r="H814" i="3" l="1"/>
  <c r="I813" i="3"/>
  <c r="H815" i="3" l="1"/>
  <c r="I814" i="3"/>
  <c r="H816" i="3" l="1"/>
  <c r="I815" i="3"/>
  <c r="H817" i="3" l="1"/>
  <c r="I816" i="3"/>
  <c r="H818" i="3" l="1"/>
  <c r="I817" i="3"/>
  <c r="H819" i="3" l="1"/>
  <c r="I818" i="3"/>
  <c r="H820" i="3" l="1"/>
  <c r="I819" i="3"/>
  <c r="H821" i="3" l="1"/>
  <c r="I820" i="3"/>
  <c r="H822" i="3" l="1"/>
  <c r="I821" i="3"/>
  <c r="H823" i="3" l="1"/>
  <c r="I822" i="3"/>
  <c r="H824" i="3" l="1"/>
  <c r="I823" i="3"/>
  <c r="H825" i="3" l="1"/>
  <c r="I824" i="3"/>
  <c r="H826" i="3" l="1"/>
  <c r="I825" i="3"/>
  <c r="H827" i="3" l="1"/>
  <c r="I826" i="3"/>
  <c r="H828" i="3" l="1"/>
  <c r="I827" i="3"/>
  <c r="H829" i="3" l="1"/>
  <c r="I828" i="3"/>
  <c r="H830" i="3" l="1"/>
  <c r="I829" i="3"/>
  <c r="H831" i="3" l="1"/>
  <c r="I830" i="3"/>
  <c r="H832" i="3" l="1"/>
  <c r="I831" i="3"/>
  <c r="H833" i="3" l="1"/>
  <c r="I832" i="3"/>
  <c r="H834" i="3" l="1"/>
  <c r="I833" i="3"/>
  <c r="H835" i="3" l="1"/>
  <c r="I834" i="3"/>
  <c r="H836" i="3" l="1"/>
  <c r="I835" i="3"/>
  <c r="H837" i="3" l="1"/>
  <c r="I836" i="3"/>
  <c r="H838" i="3" l="1"/>
  <c r="I837" i="3"/>
  <c r="H839" i="3" l="1"/>
  <c r="I838" i="3"/>
  <c r="H840" i="3" l="1"/>
  <c r="I839" i="3"/>
  <c r="H841" i="3" l="1"/>
  <c r="I840" i="3"/>
  <c r="H842" i="3" l="1"/>
  <c r="I841" i="3"/>
  <c r="H843" i="3" l="1"/>
  <c r="I842" i="3"/>
  <c r="H844" i="3" l="1"/>
  <c r="I843" i="3"/>
  <c r="H845" i="3" l="1"/>
  <c r="I844" i="3"/>
  <c r="H846" i="3" l="1"/>
  <c r="I845" i="3"/>
  <c r="H847" i="3" l="1"/>
  <c r="I846" i="3"/>
  <c r="H848" i="3" l="1"/>
  <c r="I847" i="3"/>
  <c r="H849" i="3" l="1"/>
  <c r="I848" i="3"/>
  <c r="H850" i="3" l="1"/>
  <c r="I849" i="3"/>
  <c r="H851" i="3" l="1"/>
  <c r="I850" i="3"/>
  <c r="H852" i="3" l="1"/>
  <c r="I851" i="3"/>
  <c r="H853" i="3" l="1"/>
  <c r="I852" i="3"/>
  <c r="H854" i="3" l="1"/>
  <c r="I853" i="3"/>
  <c r="H855" i="3" l="1"/>
  <c r="I854" i="3"/>
  <c r="H856" i="3" l="1"/>
  <c r="I855" i="3"/>
  <c r="H857" i="3" l="1"/>
  <c r="I856" i="3"/>
  <c r="H858" i="3" l="1"/>
  <c r="I857" i="3"/>
  <c r="H859" i="3" l="1"/>
  <c r="I858" i="3"/>
  <c r="H860" i="3" l="1"/>
  <c r="I859" i="3"/>
  <c r="H861" i="3" l="1"/>
  <c r="I860" i="3"/>
  <c r="H862" i="3" l="1"/>
  <c r="I861" i="3"/>
  <c r="H863" i="3" l="1"/>
  <c r="I862" i="3"/>
  <c r="H864" i="3" l="1"/>
  <c r="I863" i="3"/>
  <c r="H865" i="3" l="1"/>
  <c r="I864" i="3"/>
  <c r="H866" i="3" l="1"/>
  <c r="I865" i="3"/>
  <c r="H867" i="3" l="1"/>
  <c r="I866" i="3"/>
  <c r="H868" i="3" l="1"/>
  <c r="I867" i="3"/>
  <c r="H869" i="3" l="1"/>
  <c r="I868" i="3"/>
  <c r="H870" i="3" l="1"/>
  <c r="I869" i="3"/>
  <c r="H871" i="3" l="1"/>
  <c r="I870" i="3"/>
  <c r="H872" i="3" l="1"/>
  <c r="I871" i="3"/>
  <c r="H873" i="3" l="1"/>
  <c r="I872" i="3"/>
  <c r="H874" i="3" l="1"/>
  <c r="I873" i="3"/>
  <c r="H875" i="3" l="1"/>
  <c r="I874" i="3"/>
  <c r="H876" i="3" l="1"/>
  <c r="I875" i="3"/>
  <c r="H877" i="3" l="1"/>
  <c r="I876" i="3"/>
  <c r="H878" i="3" l="1"/>
  <c r="I877" i="3"/>
  <c r="H879" i="3" l="1"/>
  <c r="I878" i="3"/>
  <c r="H880" i="3" l="1"/>
  <c r="I879" i="3"/>
  <c r="H881" i="3" l="1"/>
  <c r="I880" i="3"/>
  <c r="H882" i="3" l="1"/>
  <c r="I881" i="3"/>
  <c r="H883" i="3" l="1"/>
  <c r="I882" i="3"/>
  <c r="H884" i="3" l="1"/>
  <c r="I883" i="3"/>
  <c r="H885" i="3" l="1"/>
  <c r="I884" i="3"/>
  <c r="H886" i="3" l="1"/>
  <c r="I885" i="3"/>
  <c r="H887" i="3" l="1"/>
  <c r="I886" i="3"/>
  <c r="H888" i="3" l="1"/>
  <c r="I887" i="3"/>
  <c r="H889" i="3" l="1"/>
  <c r="I888" i="3"/>
  <c r="H890" i="3" l="1"/>
  <c r="I889" i="3"/>
  <c r="H891" i="3" l="1"/>
  <c r="I890" i="3"/>
  <c r="H892" i="3" l="1"/>
  <c r="I891" i="3"/>
  <c r="H893" i="3" l="1"/>
  <c r="I892" i="3"/>
  <c r="H894" i="3" l="1"/>
  <c r="I893" i="3"/>
  <c r="H895" i="3" l="1"/>
  <c r="I894" i="3"/>
  <c r="H896" i="3" l="1"/>
  <c r="I895" i="3"/>
  <c r="H897" i="3" l="1"/>
  <c r="I896" i="3"/>
  <c r="H898" i="3" l="1"/>
  <c r="I897" i="3"/>
  <c r="H899" i="3" l="1"/>
  <c r="I898" i="3"/>
  <c r="H900" i="3" l="1"/>
  <c r="I899" i="3"/>
  <c r="H901" i="3" l="1"/>
  <c r="I900" i="3"/>
  <c r="H902" i="3" l="1"/>
  <c r="I901" i="3"/>
  <c r="H903" i="3" l="1"/>
  <c r="I902" i="3"/>
  <c r="H904" i="3" l="1"/>
  <c r="I903" i="3"/>
  <c r="H905" i="3" l="1"/>
  <c r="I904" i="3"/>
  <c r="H906" i="3" l="1"/>
  <c r="I905" i="3"/>
  <c r="H907" i="3" l="1"/>
  <c r="I906" i="3"/>
  <c r="H908" i="3" l="1"/>
  <c r="I907" i="3"/>
  <c r="H909" i="3" l="1"/>
  <c r="I908" i="3"/>
  <c r="H910" i="3" l="1"/>
  <c r="I909" i="3"/>
  <c r="H911" i="3" l="1"/>
  <c r="I910" i="3"/>
  <c r="H912" i="3" l="1"/>
  <c r="I911" i="3"/>
  <c r="H913" i="3" l="1"/>
  <c r="I912" i="3"/>
  <c r="H914" i="3" l="1"/>
  <c r="I913" i="3"/>
  <c r="H915" i="3" l="1"/>
  <c r="I914" i="3"/>
  <c r="H916" i="3" l="1"/>
  <c r="I915" i="3"/>
  <c r="H917" i="3" l="1"/>
  <c r="I916" i="3"/>
  <c r="H918" i="3" l="1"/>
  <c r="I917" i="3"/>
  <c r="H919" i="3" l="1"/>
  <c r="I918" i="3"/>
  <c r="H920" i="3" l="1"/>
  <c r="I919" i="3"/>
  <c r="H921" i="3" l="1"/>
  <c r="I920" i="3"/>
  <c r="H922" i="3" l="1"/>
  <c r="I921" i="3"/>
  <c r="H923" i="3" l="1"/>
  <c r="I922" i="3"/>
  <c r="H924" i="3" l="1"/>
  <c r="I923" i="3"/>
  <c r="H925" i="3" l="1"/>
  <c r="I924" i="3"/>
  <c r="H926" i="3" l="1"/>
  <c r="I925" i="3"/>
  <c r="H927" i="3" l="1"/>
  <c r="I926" i="3"/>
  <c r="H928" i="3" l="1"/>
  <c r="I927" i="3"/>
  <c r="H929" i="3" l="1"/>
  <c r="I928" i="3"/>
  <c r="H930" i="3" l="1"/>
  <c r="I929" i="3"/>
  <c r="H931" i="3" l="1"/>
  <c r="I930" i="3"/>
  <c r="H932" i="3" l="1"/>
  <c r="I931" i="3"/>
  <c r="H933" i="3" l="1"/>
  <c r="I932" i="3"/>
  <c r="H934" i="3" l="1"/>
  <c r="I933" i="3"/>
  <c r="H935" i="3" l="1"/>
  <c r="I934" i="3"/>
  <c r="H936" i="3" l="1"/>
  <c r="I935" i="3"/>
  <c r="H937" i="3" l="1"/>
  <c r="I936" i="3"/>
  <c r="H938" i="3" l="1"/>
  <c r="I937" i="3"/>
  <c r="H939" i="3" l="1"/>
  <c r="I938" i="3"/>
  <c r="H940" i="3" l="1"/>
  <c r="I939" i="3"/>
  <c r="H941" i="3" l="1"/>
  <c r="I940" i="3"/>
  <c r="H942" i="3" l="1"/>
  <c r="I941" i="3"/>
  <c r="H943" i="3" l="1"/>
  <c r="I942" i="3"/>
  <c r="H944" i="3" l="1"/>
  <c r="I943" i="3"/>
  <c r="H945" i="3" l="1"/>
  <c r="I944" i="3"/>
  <c r="H946" i="3" l="1"/>
  <c r="I945" i="3"/>
  <c r="H947" i="3" l="1"/>
  <c r="I946" i="3"/>
  <c r="H948" i="3" l="1"/>
  <c r="I947" i="3"/>
  <c r="H949" i="3" l="1"/>
  <c r="I948" i="3"/>
  <c r="H950" i="3" l="1"/>
  <c r="I949" i="3"/>
  <c r="H951" i="3" l="1"/>
  <c r="I950" i="3"/>
  <c r="H952" i="3" l="1"/>
  <c r="I951" i="3"/>
  <c r="H953" i="3" l="1"/>
  <c r="I952" i="3"/>
  <c r="H954" i="3" l="1"/>
  <c r="I953" i="3"/>
  <c r="H955" i="3" l="1"/>
  <c r="I954" i="3"/>
  <c r="H956" i="3" l="1"/>
  <c r="I955" i="3"/>
  <c r="H957" i="3" l="1"/>
  <c r="I956" i="3"/>
  <c r="H958" i="3" l="1"/>
  <c r="I957" i="3"/>
  <c r="H959" i="3" l="1"/>
  <c r="I958" i="3"/>
  <c r="H960" i="3" l="1"/>
  <c r="I959" i="3"/>
  <c r="H961" i="3" l="1"/>
  <c r="I960" i="3"/>
  <c r="H962" i="3" l="1"/>
  <c r="I961" i="3"/>
  <c r="H963" i="3" l="1"/>
  <c r="I962" i="3"/>
  <c r="H964" i="3" l="1"/>
  <c r="I963" i="3"/>
  <c r="H965" i="3" l="1"/>
  <c r="I964" i="3"/>
  <c r="H966" i="3" l="1"/>
  <c r="I965" i="3"/>
  <c r="H967" i="3" l="1"/>
  <c r="I966" i="3"/>
  <c r="H968" i="3" l="1"/>
  <c r="I967" i="3"/>
  <c r="H969" i="3" l="1"/>
  <c r="I968" i="3"/>
  <c r="H970" i="3" l="1"/>
  <c r="I969" i="3"/>
  <c r="H971" i="3" l="1"/>
  <c r="I970" i="3"/>
  <c r="H972" i="3" l="1"/>
  <c r="I971" i="3"/>
  <c r="H973" i="3" l="1"/>
  <c r="I972" i="3"/>
  <c r="H974" i="3" l="1"/>
  <c r="I973" i="3"/>
  <c r="H975" i="3" l="1"/>
  <c r="I974" i="3"/>
  <c r="H976" i="3" l="1"/>
  <c r="I975" i="3"/>
  <c r="H977" i="3" l="1"/>
  <c r="I976" i="3"/>
  <c r="H978" i="3" l="1"/>
  <c r="I977" i="3"/>
  <c r="H979" i="3" l="1"/>
  <c r="I978" i="3"/>
  <c r="H980" i="3" l="1"/>
  <c r="I979" i="3"/>
  <c r="H981" i="3" l="1"/>
  <c r="I980" i="3"/>
  <c r="H982" i="3" l="1"/>
  <c r="I981" i="3"/>
  <c r="H983" i="3" l="1"/>
  <c r="I982" i="3"/>
  <c r="H984" i="3" l="1"/>
  <c r="I983" i="3"/>
  <c r="H985" i="3" l="1"/>
  <c r="I984" i="3"/>
  <c r="H986" i="3" l="1"/>
  <c r="I985" i="3"/>
  <c r="H987" i="3" l="1"/>
  <c r="I986" i="3"/>
  <c r="H988" i="3" l="1"/>
  <c r="I987" i="3"/>
  <c r="H989" i="3" l="1"/>
  <c r="I988" i="3"/>
  <c r="H990" i="3" l="1"/>
  <c r="I989" i="3"/>
  <c r="H991" i="3" l="1"/>
  <c r="I990" i="3"/>
  <c r="H992" i="3" l="1"/>
  <c r="I991" i="3"/>
  <c r="H993" i="3" l="1"/>
  <c r="I992" i="3"/>
  <c r="H994" i="3" l="1"/>
  <c r="I993" i="3"/>
  <c r="H995" i="3" l="1"/>
  <c r="I994" i="3"/>
  <c r="H996" i="3" l="1"/>
  <c r="I995" i="3"/>
  <c r="H997" i="3" l="1"/>
  <c r="I996" i="3"/>
  <c r="H998" i="3" l="1"/>
  <c r="I997" i="3"/>
  <c r="H999" i="3" l="1"/>
  <c r="I998" i="3"/>
  <c r="H1000" i="3" l="1"/>
  <c r="I999" i="3"/>
  <c r="H1001" i="3" l="1"/>
  <c r="I1000" i="3"/>
  <c r="H1002" i="3" l="1"/>
  <c r="I1001" i="3"/>
  <c r="H1003" i="3" l="1"/>
  <c r="I1002" i="3"/>
  <c r="H1004" i="3" l="1"/>
  <c r="I1003" i="3"/>
  <c r="H1005" i="3" l="1"/>
  <c r="I1004" i="3"/>
  <c r="H1006" i="3" l="1"/>
  <c r="I1005" i="3"/>
  <c r="H1007" i="3" l="1"/>
  <c r="I1006" i="3"/>
  <c r="H1008" i="3" l="1"/>
  <c r="I1007" i="3"/>
  <c r="H1009" i="3" l="1"/>
  <c r="I1008" i="3"/>
  <c r="H1010" i="3" l="1"/>
  <c r="I1009" i="3"/>
  <c r="H1011" i="3" l="1"/>
  <c r="I1010" i="3"/>
  <c r="H1012" i="3" l="1"/>
  <c r="I1011" i="3"/>
  <c r="H1013" i="3" l="1"/>
  <c r="I1012" i="3"/>
  <c r="H1014" i="3" l="1"/>
  <c r="I1013" i="3"/>
  <c r="H1015" i="3" l="1"/>
  <c r="I1014" i="3"/>
  <c r="H1016" i="3" l="1"/>
  <c r="I1015" i="3"/>
  <c r="H1017" i="3" l="1"/>
  <c r="I1016" i="3"/>
  <c r="H1018" i="3" l="1"/>
  <c r="I1017" i="3"/>
  <c r="H1019" i="3" l="1"/>
  <c r="I1018" i="3"/>
  <c r="H1020" i="3" l="1"/>
  <c r="I1019" i="3"/>
  <c r="H1021" i="3" l="1"/>
  <c r="I1020" i="3"/>
  <c r="H1022" i="3" l="1"/>
  <c r="I1021" i="3"/>
  <c r="H1023" i="3" l="1"/>
  <c r="I1022" i="3"/>
  <c r="H1024" i="3" l="1"/>
  <c r="I1023" i="3"/>
  <c r="H1025" i="3" l="1"/>
  <c r="I1024" i="3"/>
  <c r="H1026" i="3" l="1"/>
  <c r="I1025" i="3"/>
  <c r="H1027" i="3" l="1"/>
  <c r="I1026" i="3"/>
  <c r="H1028" i="3" l="1"/>
  <c r="I1027" i="3"/>
  <c r="H1029" i="3" l="1"/>
  <c r="I1028" i="3"/>
  <c r="H1030" i="3" l="1"/>
  <c r="I1029" i="3"/>
  <c r="H1031" i="3" l="1"/>
  <c r="I1030" i="3"/>
  <c r="H1032" i="3" l="1"/>
  <c r="I1031" i="3"/>
  <c r="H1033" i="3" l="1"/>
  <c r="I1032" i="3"/>
  <c r="H1034" i="3" l="1"/>
  <c r="I1033" i="3"/>
  <c r="H1035" i="3" l="1"/>
  <c r="I1034" i="3"/>
  <c r="H1036" i="3" l="1"/>
  <c r="I1035" i="3"/>
  <c r="H1037" i="3" l="1"/>
  <c r="I1036" i="3"/>
  <c r="H1038" i="3" l="1"/>
  <c r="I1037" i="3"/>
  <c r="H1039" i="3" l="1"/>
  <c r="I1038" i="3"/>
  <c r="H1040" i="3" l="1"/>
  <c r="I1039" i="3"/>
  <c r="H1041" i="3" l="1"/>
  <c r="I1040" i="3"/>
  <c r="H1042" i="3" l="1"/>
  <c r="I1041" i="3"/>
  <c r="H1043" i="3" l="1"/>
  <c r="I1042" i="3"/>
  <c r="H1044" i="3" l="1"/>
  <c r="I1043" i="3"/>
  <c r="H1045" i="3" l="1"/>
  <c r="I1044" i="3"/>
  <c r="H1046" i="3" l="1"/>
  <c r="I1045" i="3"/>
  <c r="H1047" i="3" l="1"/>
  <c r="I1046" i="3"/>
  <c r="H1048" i="3" l="1"/>
  <c r="I1047" i="3"/>
  <c r="H1049" i="3" l="1"/>
  <c r="I1048" i="3"/>
  <c r="H1050" i="3" l="1"/>
  <c r="I1049" i="3"/>
  <c r="H1051" i="3" l="1"/>
  <c r="I1050" i="3"/>
  <c r="H1052" i="3" l="1"/>
  <c r="I1051" i="3"/>
  <c r="H1053" i="3" l="1"/>
  <c r="I1052" i="3"/>
  <c r="H1054" i="3" l="1"/>
  <c r="I1053" i="3"/>
  <c r="H1055" i="3" l="1"/>
  <c r="I1054" i="3"/>
  <c r="H1056" i="3" l="1"/>
  <c r="I1055" i="3"/>
  <c r="H1057" i="3" l="1"/>
  <c r="I1056" i="3"/>
  <c r="H1058" i="3" l="1"/>
  <c r="I1057" i="3"/>
  <c r="H1059" i="3" l="1"/>
  <c r="I1058" i="3"/>
  <c r="H1060" i="3" l="1"/>
  <c r="I1059" i="3"/>
  <c r="H1061" i="3" l="1"/>
  <c r="I1060" i="3"/>
  <c r="H1062" i="3" l="1"/>
  <c r="I1061" i="3"/>
  <c r="H1063" i="3" l="1"/>
  <c r="I1062" i="3"/>
  <c r="H1064" i="3" l="1"/>
  <c r="I1063" i="3"/>
  <c r="H1065" i="3" l="1"/>
  <c r="I1064" i="3"/>
  <c r="H1066" i="3" l="1"/>
  <c r="I1065" i="3"/>
  <c r="H1067" i="3" l="1"/>
  <c r="I1066" i="3"/>
  <c r="H1068" i="3" l="1"/>
  <c r="I1067" i="3"/>
  <c r="H1069" i="3" l="1"/>
  <c r="I1068" i="3"/>
  <c r="H1070" i="3" l="1"/>
  <c r="I1069" i="3"/>
  <c r="H1071" i="3" l="1"/>
  <c r="I1070" i="3"/>
  <c r="H1072" i="3" l="1"/>
  <c r="I1071" i="3"/>
  <c r="H1073" i="3" l="1"/>
  <c r="I1072" i="3"/>
  <c r="H1074" i="3" l="1"/>
  <c r="I1073" i="3"/>
  <c r="H1075" i="3" l="1"/>
  <c r="I1074" i="3"/>
  <c r="H1076" i="3" l="1"/>
  <c r="I1075" i="3"/>
  <c r="H1077" i="3" l="1"/>
  <c r="I1076" i="3"/>
  <c r="H1078" i="3" l="1"/>
  <c r="I1077" i="3"/>
  <c r="H1079" i="3" l="1"/>
  <c r="I1078" i="3"/>
  <c r="H1080" i="3" l="1"/>
  <c r="I1079" i="3"/>
  <c r="H1081" i="3" l="1"/>
  <c r="I1080" i="3"/>
  <c r="H1082" i="3" l="1"/>
  <c r="I1081" i="3"/>
  <c r="H1083" i="3" l="1"/>
  <c r="I1082" i="3"/>
  <c r="H1084" i="3" l="1"/>
  <c r="I1083" i="3"/>
  <c r="H1085" i="3" l="1"/>
  <c r="I1084" i="3"/>
  <c r="H1086" i="3" l="1"/>
  <c r="I1085" i="3"/>
  <c r="H1087" i="3" l="1"/>
  <c r="I1086" i="3"/>
  <c r="H1088" i="3" l="1"/>
  <c r="I1087" i="3"/>
  <c r="H1089" i="3" l="1"/>
  <c r="I1088" i="3"/>
  <c r="H1090" i="3" l="1"/>
  <c r="I1089" i="3"/>
  <c r="H1091" i="3" l="1"/>
  <c r="I1090" i="3"/>
  <c r="H1092" i="3" l="1"/>
  <c r="I1091" i="3"/>
  <c r="H1093" i="3" l="1"/>
  <c r="I1092" i="3"/>
  <c r="H1094" i="3" l="1"/>
  <c r="I1093" i="3"/>
  <c r="H1095" i="3" l="1"/>
  <c r="I1094" i="3"/>
  <c r="H1096" i="3" l="1"/>
  <c r="I1095" i="3"/>
  <c r="H1097" i="3" l="1"/>
  <c r="I1096" i="3"/>
  <c r="H1098" i="3" l="1"/>
  <c r="I1097" i="3"/>
  <c r="H1099" i="3" l="1"/>
  <c r="I1098" i="3"/>
  <c r="H1100" i="3" l="1"/>
  <c r="I1099" i="3"/>
  <c r="H1101" i="3" l="1"/>
  <c r="I1100" i="3"/>
  <c r="H1102" i="3" l="1"/>
  <c r="I1101" i="3"/>
  <c r="H1103" i="3" l="1"/>
  <c r="I1102" i="3"/>
  <c r="H1104" i="3" l="1"/>
  <c r="I1103" i="3"/>
  <c r="H1105" i="3" l="1"/>
  <c r="I1104" i="3"/>
  <c r="H1106" i="3" l="1"/>
  <c r="I1105" i="3"/>
  <c r="H1107" i="3" l="1"/>
  <c r="I1106" i="3"/>
  <c r="H1108" i="3" l="1"/>
  <c r="I1107" i="3"/>
  <c r="H1109" i="3" l="1"/>
  <c r="I1108" i="3"/>
  <c r="H1110" i="3" l="1"/>
  <c r="I1109" i="3"/>
  <c r="H1111" i="3" l="1"/>
  <c r="I1110" i="3"/>
  <c r="H1112" i="3" l="1"/>
  <c r="I1111" i="3"/>
  <c r="H1113" i="3" l="1"/>
  <c r="I1112" i="3"/>
  <c r="H1114" i="3" l="1"/>
  <c r="I1113" i="3"/>
  <c r="H1115" i="3" l="1"/>
  <c r="I1114" i="3"/>
  <c r="H1116" i="3" l="1"/>
  <c r="I1115" i="3"/>
  <c r="H1117" i="3" l="1"/>
  <c r="I1116" i="3"/>
  <c r="H1118" i="3" l="1"/>
  <c r="I1117" i="3"/>
  <c r="H1119" i="3" l="1"/>
  <c r="I1118" i="3"/>
  <c r="H1120" i="3" l="1"/>
  <c r="I1119" i="3"/>
  <c r="H1121" i="3" l="1"/>
  <c r="I1120" i="3"/>
  <c r="H1122" i="3" l="1"/>
  <c r="I1121" i="3"/>
  <c r="H1123" i="3" l="1"/>
  <c r="I1122" i="3"/>
  <c r="H1124" i="3" l="1"/>
  <c r="I1123" i="3"/>
  <c r="H1125" i="3" l="1"/>
  <c r="I1124" i="3"/>
  <c r="H1126" i="3" l="1"/>
  <c r="I1125" i="3"/>
  <c r="H1127" i="3" l="1"/>
  <c r="I1126" i="3"/>
  <c r="H1128" i="3" l="1"/>
  <c r="I1127" i="3"/>
  <c r="H1129" i="3" l="1"/>
  <c r="I1128" i="3"/>
  <c r="H1130" i="3" l="1"/>
  <c r="I1129" i="3"/>
  <c r="H1131" i="3" l="1"/>
  <c r="I1130" i="3"/>
  <c r="H1132" i="3" l="1"/>
  <c r="I1131" i="3"/>
  <c r="H1133" i="3" l="1"/>
  <c r="I1132" i="3"/>
  <c r="H1134" i="3" l="1"/>
  <c r="I1133" i="3"/>
  <c r="H1135" i="3" l="1"/>
  <c r="I1134" i="3"/>
  <c r="H1136" i="3" l="1"/>
  <c r="I1135" i="3"/>
  <c r="H1137" i="3" l="1"/>
  <c r="I1136" i="3"/>
  <c r="H1138" i="3" l="1"/>
  <c r="I1137" i="3"/>
  <c r="H1139" i="3" l="1"/>
  <c r="I1138" i="3"/>
  <c r="H1140" i="3" l="1"/>
  <c r="I1139" i="3"/>
  <c r="H1141" i="3" l="1"/>
  <c r="I1140" i="3"/>
  <c r="H1142" i="3" l="1"/>
  <c r="I1141" i="3"/>
  <c r="H1143" i="3" l="1"/>
  <c r="I1142" i="3"/>
  <c r="H1144" i="3" l="1"/>
  <c r="I1143" i="3"/>
  <c r="H1145" i="3" l="1"/>
  <c r="I1144" i="3"/>
  <c r="H1146" i="3" l="1"/>
  <c r="I1145" i="3"/>
  <c r="H1147" i="3" l="1"/>
  <c r="I1146" i="3"/>
  <c r="H1148" i="3" l="1"/>
  <c r="I1147" i="3"/>
  <c r="H1149" i="3" l="1"/>
  <c r="I1148" i="3"/>
  <c r="H1150" i="3" l="1"/>
  <c r="I1149" i="3"/>
  <c r="H1151" i="3" l="1"/>
  <c r="I1150" i="3"/>
  <c r="H1152" i="3" l="1"/>
  <c r="I1151" i="3"/>
  <c r="H1153" i="3" l="1"/>
  <c r="I1152" i="3"/>
  <c r="H1154" i="3" l="1"/>
  <c r="I1153" i="3"/>
  <c r="H1155" i="3" l="1"/>
  <c r="I1154" i="3"/>
  <c r="H1156" i="3" l="1"/>
  <c r="I1155" i="3"/>
  <c r="H1157" i="3" l="1"/>
  <c r="I1156" i="3"/>
  <c r="H1158" i="3" l="1"/>
  <c r="I1157" i="3"/>
  <c r="H1159" i="3" l="1"/>
  <c r="I1158" i="3"/>
  <c r="H1160" i="3" l="1"/>
  <c r="I1159" i="3"/>
  <c r="H1161" i="3" l="1"/>
  <c r="I1160" i="3"/>
  <c r="H1162" i="3" l="1"/>
  <c r="I1161" i="3"/>
  <c r="H1163" i="3" l="1"/>
  <c r="I1162" i="3"/>
  <c r="H1164" i="3" l="1"/>
  <c r="I1163" i="3"/>
  <c r="H1165" i="3" l="1"/>
  <c r="I1164" i="3"/>
  <c r="H1166" i="3" l="1"/>
  <c r="I1165" i="3"/>
  <c r="H1167" i="3" l="1"/>
  <c r="I1166" i="3"/>
  <c r="H1168" i="3" l="1"/>
  <c r="I1167" i="3"/>
  <c r="H1169" i="3" l="1"/>
  <c r="I1168" i="3"/>
  <c r="H1170" i="3" l="1"/>
  <c r="I1169" i="3"/>
  <c r="H1171" i="3" l="1"/>
  <c r="I1170" i="3"/>
  <c r="H1172" i="3" l="1"/>
  <c r="I1171" i="3"/>
  <c r="H1173" i="3" l="1"/>
  <c r="I1172" i="3"/>
  <c r="H1174" i="3" l="1"/>
  <c r="I1173" i="3"/>
  <c r="H1175" i="3" l="1"/>
  <c r="I1174" i="3"/>
  <c r="H1176" i="3" l="1"/>
  <c r="I1175" i="3"/>
  <c r="H1177" i="3" l="1"/>
  <c r="I1176" i="3"/>
  <c r="H1178" i="3" l="1"/>
  <c r="I1177" i="3"/>
  <c r="H1179" i="3" l="1"/>
  <c r="I1178" i="3"/>
  <c r="H1180" i="3" l="1"/>
  <c r="I1179" i="3"/>
  <c r="H1181" i="3" l="1"/>
  <c r="I1180" i="3"/>
  <c r="H1182" i="3" l="1"/>
  <c r="I1181" i="3"/>
  <c r="H1183" i="3" l="1"/>
  <c r="I1182" i="3"/>
  <c r="H1184" i="3" l="1"/>
  <c r="I1183" i="3"/>
  <c r="H1185" i="3" l="1"/>
  <c r="I1184" i="3"/>
  <c r="H1186" i="3" l="1"/>
  <c r="I1185" i="3"/>
  <c r="H1187" i="3" l="1"/>
  <c r="I1186" i="3"/>
  <c r="H1188" i="3" l="1"/>
  <c r="I1187" i="3"/>
  <c r="H1189" i="3" l="1"/>
  <c r="I1188" i="3"/>
  <c r="H1190" i="3" l="1"/>
  <c r="I1189" i="3"/>
  <c r="H1191" i="3" l="1"/>
  <c r="I1190" i="3"/>
  <c r="H1192" i="3" l="1"/>
  <c r="I1191" i="3"/>
  <c r="H1193" i="3" l="1"/>
  <c r="I1192" i="3"/>
  <c r="H1194" i="3" l="1"/>
  <c r="I1193" i="3"/>
  <c r="H1195" i="3" l="1"/>
  <c r="I1194" i="3"/>
  <c r="H1196" i="3" l="1"/>
  <c r="I1195" i="3"/>
  <c r="H1197" i="3" l="1"/>
  <c r="I1196" i="3"/>
  <c r="H1198" i="3" l="1"/>
  <c r="I1197" i="3"/>
  <c r="H1199" i="3" l="1"/>
  <c r="I1198" i="3"/>
  <c r="H1200" i="3" l="1"/>
  <c r="I1199" i="3"/>
  <c r="H1201" i="3" l="1"/>
  <c r="I1200" i="3"/>
  <c r="H1202" i="3" l="1"/>
  <c r="I1202" i="3" s="1"/>
  <c r="I1201" i="3"/>
</calcChain>
</file>

<file path=xl/sharedStrings.xml><?xml version="1.0" encoding="utf-8"?>
<sst xmlns="http://schemas.openxmlformats.org/spreadsheetml/2006/main" count="2240" uniqueCount="87">
  <si>
    <t>Warehouse</t>
  </si>
  <si>
    <t>SKU_ID</t>
  </si>
  <si>
    <t>Product_Family</t>
  </si>
  <si>
    <t>W_B</t>
  </si>
  <si>
    <t>PF_1</t>
  </si>
  <si>
    <t>W_C</t>
  </si>
  <si>
    <t>PF_2</t>
  </si>
  <si>
    <t>W_A</t>
  </si>
  <si>
    <t>PF_3</t>
  </si>
  <si>
    <t>PF_4</t>
  </si>
  <si>
    <t>PF_0</t>
  </si>
  <si>
    <t>Demand</t>
  </si>
  <si>
    <t>Year</t>
  </si>
  <si>
    <t>Month</t>
  </si>
  <si>
    <t>Weeks in Month</t>
  </si>
  <si>
    <t>Inventory as of 1/1/22</t>
  </si>
  <si>
    <t>Cost</t>
  </si>
  <si>
    <t>Week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</si>
  <si>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</si>
  <si>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</si>
  <si>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</si>
  <si>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</si>
  <si>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</si>
  <si>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</si>
  <si>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</si>
  <si>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</si>
  <si>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</si>
  <si>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</si>
  <si>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</si>
  <si>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</si>
  <si>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Week_13</t>
  </si>
  <si>
    <t>Week_14</t>
  </si>
  <si>
    <t>Week_15</t>
  </si>
  <si>
    <t>Week_16</t>
  </si>
  <si>
    <t>Week_17</t>
  </si>
  <si>
    <t>Week_18</t>
  </si>
  <si>
    <t>Week_19</t>
  </si>
  <si>
    <t>Week_20</t>
  </si>
  <si>
    <t>Week_21</t>
  </si>
  <si>
    <t>Week_22</t>
  </si>
  <si>
    <t>Week_23</t>
  </si>
  <si>
    <t>Week_24</t>
  </si>
  <si>
    <t>Week_25</t>
  </si>
  <si>
    <t>Week_26</t>
  </si>
  <si>
    <t>Week_27</t>
  </si>
  <si>
    <t>Week_28</t>
  </si>
  <si>
    <t>Week_29</t>
  </si>
  <si>
    <t>Week_30</t>
  </si>
  <si>
    <t>Week_31</t>
  </si>
  <si>
    <t>Week_32</t>
  </si>
  <si>
    <t>Week_33</t>
  </si>
  <si>
    <t>Week_34</t>
  </si>
  <si>
    <t>Week_35</t>
  </si>
  <si>
    <t>Week_36</t>
  </si>
  <si>
    <t>Week_37</t>
  </si>
  <si>
    <t>Week_38</t>
  </si>
  <si>
    <t>Week_39</t>
  </si>
  <si>
    <t>Week_40</t>
  </si>
  <si>
    <t>Week_41</t>
  </si>
  <si>
    <t>Week_42</t>
  </si>
  <si>
    <t>Week_43</t>
  </si>
  <si>
    <t>Week_44</t>
  </si>
  <si>
    <t>Week_45</t>
  </si>
  <si>
    <t>Week_46</t>
  </si>
  <si>
    <t>Week_47</t>
  </si>
  <si>
    <t>Week_48</t>
  </si>
  <si>
    <t>Week_49</t>
  </si>
  <si>
    <t>Week_50</t>
  </si>
  <si>
    <t>Week_51</t>
  </si>
  <si>
    <t>Week_52</t>
  </si>
  <si>
    <t>Demand Forecast</t>
  </si>
  <si>
    <t>Lookup Value</t>
  </si>
  <si>
    <t>Production Forecast</t>
  </si>
  <si>
    <t>Inventory</t>
  </si>
  <si>
    <t>Weeks on Hand</t>
  </si>
  <si>
    <t>Assumptions</t>
  </si>
  <si>
    <t>Target WoS (Warehouse A)</t>
  </si>
  <si>
    <t>Target WoS (Warehouse B)</t>
  </si>
  <si>
    <t>Target WoS (Warehouse C)</t>
  </si>
  <si>
    <t>Inventory Units on 1/1/22</t>
  </si>
  <si>
    <t>Inventory Units on 12/31/22</t>
  </si>
  <si>
    <t>Inventory $ on 1/1/22</t>
  </si>
  <si>
    <t>Inventory $ on 12/31/22</t>
  </si>
  <si>
    <t>WOS on 1/1/22</t>
  </si>
  <si>
    <t>WOS on 12/31/22</t>
  </si>
  <si>
    <t>Increase in Operating Cash Flow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</si>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</sst>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41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43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1" fontId="3" fillId="6" borderId="9" xfId="0" applyNumberFormat="1" applyFont="1" applyFill="1" applyBorder="1"/>
    <xf numFmtId="42" fontId="3" fillId="2" borderId="9" xfId="0" applyNumberFormat="1" applyFont="1" applyFill="1" applyBorder="1"/>
    <xf numFmtId="42" fontId="3" fillId="3" borderId="9" xfId="0" applyNumberFormat="1" applyFont="1" applyFill="1" applyBorder="1"/>
    <xf numFmtId="43" fontId="3" fillId="3" borderId="9" xfId="0" applyNumberFormat="1" applyFont="1" applyFill="1" applyBorder="1"/>
    <xf numFmtId="0" fontId="3" fillId="0" borderId="0" xfId="0" applyFont="1" applyFill="1" applyBorder="1" applyAlignment="1">
      <alignment horizontal="right"/>
    </xf>
    <xf numFmtId="42" fontId="0" fillId="0" borderId="0" xfId="0" applyNumberFormat="1"/>
    <xf numFmtId="0" fontId="0" fillId="8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7" borderId="0" xfId="0" applyFont="1" applyFill="1" applyBorder="1" applyAlignment="1">
      <alignment horizontal="center"/>
    </xf>
    <xf numFmtId="0" fontId="0" fillId="0" borderId="0" xfId="0" applyFont="1" applyBorder="1"/>
    <xf numFmtId="41" fontId="0" fillId="0" borderId="0" xfId="0" applyNumberFormat="1" applyFont="1" applyBorder="1"/>
    <xf numFmtId="42" fontId="0" fillId="0" borderId="0" xfId="0" applyNumberFormat="1" applyFont="1" applyBorder="1"/>
    <xf numFmtId="43" fontId="0" fillId="0" borderId="0" xfId="0" applyNumberFormat="1" applyFont="1" applyBorder="1"/>
    <xf numFmtId="0" fontId="2" fillId="9" borderId="0" xfId="0" applyFont="1" applyFill="1" applyBorder="1"/>
    <xf numFmtId="41" fontId="2" fillId="9" borderId="0" xfId="0" applyNumberFormat="1" applyFont="1" applyFill="1" applyBorder="1"/>
    <xf numFmtId="42" fontId="2" fillId="9" borderId="0" xfId="0" applyNumberFormat="1" applyFont="1" applyFill="1" applyBorder="1"/>
    <xf numFmtId="43" fontId="2" fillId="9" borderId="0" xfId="0" applyNumberFormat="1" applyFont="1" applyFill="1" applyBorder="1"/>
    <xf numFmtId="41" fontId="0" fillId="0" borderId="0" xfId="0" applyNumberFormat="1" applyBorder="1"/>
    <xf numFmtId="41" fontId="0" fillId="2" borderId="0" xfId="0" applyNumberFormat="1" applyFill="1" applyBorder="1"/>
    <xf numFmtId="41" fontId="0" fillId="3" borderId="0" xfId="0" applyNumberFormat="1" applyFill="1" applyBorder="1"/>
    <xf numFmtId="41" fontId="0" fillId="4" borderId="0" xfId="0" applyNumberFormat="1" applyFill="1" applyBorder="1"/>
    <xf numFmtId="43" fontId="0" fillId="5" borderId="0" xfId="0" applyNumberFormat="1" applyFill="1" applyBorder="1"/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2A74-F24C-4C2C-8DF4-EE763C949CAE}">
  <sheetPr>
    <tabColor theme="9" tint="-0.499984740745262"/>
  </sheetPr>
  <dimension ref="A1:F9"/>
  <sheetViews>
    <sheetView showGridLines="0" tabSelected="1" workbookViewId="0"/>
  </sheetViews>
  <sheetFormatPr defaultRowHeight="15" x14ac:dyDescent="0.25"/>
  <cols>
    <col min="1" max="2" width="2.7109375" style="25" customWidth="1"/>
    <col min="3" max="3" width="25.140625" style="25" bestFit="1" customWidth="1"/>
    <col min="4" max="4" width="9.140625" style="25"/>
    <col min="5" max="6" width="2.7109375" style="25" customWidth="1"/>
    <col min="7" max="16384" width="9.140625" style="25"/>
  </cols>
  <sheetData>
    <row r="1" spans="1:6" x14ac:dyDescent="0.25">
      <c r="A1" s="26"/>
      <c r="B1" s="27"/>
      <c r="C1" s="27"/>
      <c r="D1" s="27"/>
      <c r="E1" s="27"/>
      <c r="F1" s="28"/>
    </row>
    <row r="2" spans="1:6" x14ac:dyDescent="0.25">
      <c r="A2" s="29"/>
      <c r="B2" s="8"/>
      <c r="C2" s="9"/>
      <c r="D2" s="9"/>
      <c r="E2" s="10"/>
      <c r="F2" s="31"/>
    </row>
    <row r="3" spans="1:6" x14ac:dyDescent="0.25">
      <c r="A3" s="29"/>
      <c r="B3" s="11"/>
      <c r="C3" s="49" t="s">
        <v>75</v>
      </c>
      <c r="D3" s="49"/>
      <c r="E3" s="12"/>
      <c r="F3" s="31"/>
    </row>
    <row r="4" spans="1:6" x14ac:dyDescent="0.25">
      <c r="A4" s="29"/>
      <c r="B4" s="11"/>
      <c r="C4" s="13"/>
      <c r="D4" s="13"/>
      <c r="E4" s="12"/>
      <c r="F4" s="31"/>
    </row>
    <row r="5" spans="1:6" x14ac:dyDescent="0.25">
      <c r="A5" s="29"/>
      <c r="B5" s="11"/>
      <c r="C5" s="13" t="s">
        <v>76</v>
      </c>
      <c r="D5" s="14">
        <v>8</v>
      </c>
      <c r="E5" s="12"/>
      <c r="F5" s="31"/>
    </row>
    <row r="6" spans="1:6" x14ac:dyDescent="0.25">
      <c r="A6" s="29"/>
      <c r="B6" s="11"/>
      <c r="C6" s="13" t="s">
        <v>77</v>
      </c>
      <c r="D6" s="14">
        <v>8</v>
      </c>
      <c r="E6" s="12"/>
      <c r="F6" s="31"/>
    </row>
    <row r="7" spans="1:6" x14ac:dyDescent="0.25">
      <c r="A7" s="29"/>
      <c r="B7" s="11"/>
      <c r="C7" s="13" t="s">
        <v>78</v>
      </c>
      <c r="D7" s="14">
        <v>8</v>
      </c>
      <c r="E7" s="12"/>
      <c r="F7" s="31"/>
    </row>
    <row r="8" spans="1:6" x14ac:dyDescent="0.25">
      <c r="A8" s="29"/>
      <c r="B8" s="15"/>
      <c r="C8" s="3"/>
      <c r="D8" s="3"/>
      <c r="E8" s="16"/>
      <c r="F8" s="31"/>
    </row>
    <row r="9" spans="1:6" ht="15.75" thickBot="1" x14ac:dyDescent="0.3">
      <c r="A9" s="32"/>
      <c r="B9" s="33"/>
      <c r="C9" s="33"/>
      <c r="D9" s="33"/>
      <c r="E9" s="33"/>
      <c r="F9" s="34"/>
    </row>
  </sheetData>
  <mergeCells count="1">
    <mergeCell ref="C3:D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FD6B-A7F2-43ED-83F6-DEC1CA95C8C8}">
  <sheetPr>
    <tabColor theme="1" tint="0.499984740745262"/>
  </sheetPr>
  <dimension ref="B2:F54"/>
  <sheetViews>
    <sheetView showGridLines="0" workbookViewId="0"/>
  </sheetViews>
  <sheetFormatPr defaultRowHeight="15" x14ac:dyDescent="0.25"/>
  <cols>
    <col min="1" max="1" width="2.7109375" customWidth="1"/>
    <col min="3" max="3" width="15.5703125" bestFit="1" customWidth="1"/>
  </cols>
  <sheetData>
    <row r="2" spans="2:6" x14ac:dyDescent="0.25">
      <c r="B2" s="2" t="s">
        <v>13</v>
      </c>
      <c r="C2" s="3" t="s">
        <v>14</v>
      </c>
      <c r="E2" s="1" t="s">
        <v>17</v>
      </c>
      <c r="F2" s="1" t="s">
        <v>13</v>
      </c>
    </row>
    <row r="3" spans="2:6" x14ac:dyDescent="0.25">
      <c r="B3">
        <v>1</v>
      </c>
      <c r="C3">
        <v>4</v>
      </c>
      <c r="E3" t="s">
        <v>18</v>
      </c>
      <c r="F3">
        <v>1</v>
      </c>
    </row>
    <row r="4" spans="2:6" x14ac:dyDescent="0.25">
      <c r="B4">
        <v>2</v>
      </c>
      <c r="C4">
        <v>4</v>
      </c>
      <c r="E4" t="s">
        <v>19</v>
      </c>
      <c r="F4">
        <v>1</v>
      </c>
    </row>
    <row r="5" spans="2:6" x14ac:dyDescent="0.25">
      <c r="B5">
        <v>3</v>
      </c>
      <c r="C5">
        <v>5</v>
      </c>
      <c r="E5" t="s">
        <v>20</v>
      </c>
      <c r="F5">
        <v>1</v>
      </c>
    </row>
    <row r="6" spans="2:6" x14ac:dyDescent="0.25">
      <c r="B6">
        <v>4</v>
      </c>
      <c r="C6">
        <v>4</v>
      </c>
      <c r="E6" t="s">
        <v>21</v>
      </c>
      <c r="F6">
        <v>1</v>
      </c>
    </row>
    <row r="7" spans="2:6" x14ac:dyDescent="0.25">
      <c r="B7">
        <v>5</v>
      </c>
      <c r="C7">
        <v>4</v>
      </c>
      <c r="E7" t="s">
        <v>22</v>
      </c>
      <c r="F7">
        <v>2</v>
      </c>
    </row>
    <row r="8" spans="2:6" x14ac:dyDescent="0.25">
      <c r="B8">
        <v>6</v>
      </c>
      <c r="C8">
        <v>5</v>
      </c>
      <c r="E8" t="s">
        <v>23</v>
      </c>
      <c r="F8">
        <v>2</v>
      </c>
    </row>
    <row r="9" spans="2:6" x14ac:dyDescent="0.25">
      <c r="B9">
        <v>7</v>
      </c>
      <c r="C9">
        <v>4</v>
      </c>
      <c r="E9" t="s">
        <v>24</v>
      </c>
      <c r="F9">
        <v>2</v>
      </c>
    </row>
    <row r="10" spans="2:6" x14ac:dyDescent="0.25">
      <c r="B10">
        <v>8</v>
      </c>
      <c r="C10">
        <v>4</v>
      </c>
      <c r="E10" t="s">
        <v>25</v>
      </c>
      <c r="F10">
        <v>2</v>
      </c>
    </row>
    <row r="11" spans="2:6" x14ac:dyDescent="0.25">
      <c r="B11">
        <v>9</v>
      </c>
      <c r="C11">
        <v>5</v>
      </c>
      <c r="E11" t="s">
        <v>26</v>
      </c>
      <c r="F11">
        <v>3</v>
      </c>
    </row>
    <row r="12" spans="2:6" x14ac:dyDescent="0.25">
      <c r="B12">
        <v>10</v>
      </c>
      <c r="C12">
        <v>4</v>
      </c>
      <c r="E12" t="s">
        <v>27</v>
      </c>
      <c r="F12">
        <v>3</v>
      </c>
    </row>
    <row r="13" spans="2:6" x14ac:dyDescent="0.25">
      <c r="B13">
        <v>11</v>
      </c>
      <c r="C13">
        <v>4</v>
      </c>
      <c r="E13" t="s">
        <v>28</v>
      </c>
      <c r="F13">
        <v>3</v>
      </c>
    </row>
    <row r="14" spans="2:6" x14ac:dyDescent="0.25">
      <c r="B14">
        <v>12</v>
      </c>
      <c r="C14">
        <v>5</v>
      </c>
      <c r="E14" t="s">
        <v>29</v>
      </c>
      <c r="F14">
        <v>3</v>
      </c>
    </row>
    <row r="15" spans="2:6" x14ac:dyDescent="0.25">
      <c r="E15" t="s">
        <v>30</v>
      </c>
      <c r="F15">
        <v>3</v>
      </c>
    </row>
    <row r="16" spans="2:6" x14ac:dyDescent="0.25">
      <c r="E16" t="s">
        <v>31</v>
      </c>
      <c r="F16">
        <v>4</v>
      </c>
    </row>
    <row r="17" spans="5:6" x14ac:dyDescent="0.25">
      <c r="E17" t="s">
        <v>32</v>
      </c>
      <c r="F17">
        <v>4</v>
      </c>
    </row>
    <row r="18" spans="5:6" x14ac:dyDescent="0.25">
      <c r="E18" t="s">
        <v>33</v>
      </c>
      <c r="F18">
        <v>4</v>
      </c>
    </row>
    <row r="19" spans="5:6" x14ac:dyDescent="0.25">
      <c r="E19" t="s">
        <v>34</v>
      </c>
      <c r="F19">
        <v>4</v>
      </c>
    </row>
    <row r="20" spans="5:6" x14ac:dyDescent="0.25">
      <c r="E20" t="s">
        <v>35</v>
      </c>
      <c r="F20">
        <v>5</v>
      </c>
    </row>
    <row r="21" spans="5:6" x14ac:dyDescent="0.25">
      <c r="E21" t="s">
        <v>36</v>
      </c>
      <c r="F21">
        <v>5</v>
      </c>
    </row>
    <row r="22" spans="5:6" x14ac:dyDescent="0.25">
      <c r="E22" t="s">
        <v>37</v>
      </c>
      <c r="F22">
        <v>5</v>
      </c>
    </row>
    <row r="23" spans="5:6" x14ac:dyDescent="0.25">
      <c r="E23" t="s">
        <v>38</v>
      </c>
      <c r="F23">
        <v>5</v>
      </c>
    </row>
    <row r="24" spans="5:6" x14ac:dyDescent="0.25">
      <c r="E24" t="s">
        <v>39</v>
      </c>
      <c r="F24">
        <v>6</v>
      </c>
    </row>
    <row r="25" spans="5:6" x14ac:dyDescent="0.25">
      <c r="E25" t="s">
        <v>40</v>
      </c>
      <c r="F25">
        <v>6</v>
      </c>
    </row>
    <row r="26" spans="5:6" x14ac:dyDescent="0.25">
      <c r="E26" t="s">
        <v>41</v>
      </c>
      <c r="F26">
        <v>6</v>
      </c>
    </row>
    <row r="27" spans="5:6" x14ac:dyDescent="0.25">
      <c r="E27" t="s">
        <v>42</v>
      </c>
      <c r="F27">
        <v>6</v>
      </c>
    </row>
    <row r="28" spans="5:6" x14ac:dyDescent="0.25">
      <c r="E28" t="s">
        <v>43</v>
      </c>
      <c r="F28">
        <v>6</v>
      </c>
    </row>
    <row r="29" spans="5:6" x14ac:dyDescent="0.25">
      <c r="E29" t="s">
        <v>44</v>
      </c>
      <c r="F29">
        <v>7</v>
      </c>
    </row>
    <row r="30" spans="5:6" x14ac:dyDescent="0.25">
      <c r="E30" t="s">
        <v>45</v>
      </c>
      <c r="F30">
        <v>7</v>
      </c>
    </row>
    <row r="31" spans="5:6" x14ac:dyDescent="0.25">
      <c r="E31" t="s">
        <v>46</v>
      </c>
      <c r="F31">
        <v>7</v>
      </c>
    </row>
    <row r="32" spans="5:6" x14ac:dyDescent="0.25">
      <c r="E32" t="s">
        <v>47</v>
      </c>
      <c r="F32">
        <v>7</v>
      </c>
    </row>
    <row r="33" spans="5:6" x14ac:dyDescent="0.25">
      <c r="E33" t="s">
        <v>48</v>
      </c>
      <c r="F33">
        <v>8</v>
      </c>
    </row>
    <row r="34" spans="5:6" x14ac:dyDescent="0.25">
      <c r="E34" t="s">
        <v>49</v>
      </c>
      <c r="F34">
        <v>8</v>
      </c>
    </row>
    <row r="35" spans="5:6" x14ac:dyDescent="0.25">
      <c r="E35" t="s">
        <v>50</v>
      </c>
      <c r="F35">
        <v>8</v>
      </c>
    </row>
    <row r="36" spans="5:6" x14ac:dyDescent="0.25">
      <c r="E36" t="s">
        <v>51</v>
      </c>
      <c r="F36">
        <v>8</v>
      </c>
    </row>
    <row r="37" spans="5:6" x14ac:dyDescent="0.25">
      <c r="E37" t="s">
        <v>52</v>
      </c>
      <c r="F37">
        <v>9</v>
      </c>
    </row>
    <row r="38" spans="5:6" x14ac:dyDescent="0.25">
      <c r="E38" t="s">
        <v>53</v>
      </c>
      <c r="F38">
        <v>9</v>
      </c>
    </row>
    <row r="39" spans="5:6" x14ac:dyDescent="0.25">
      <c r="E39" t="s">
        <v>54</v>
      </c>
      <c r="F39">
        <v>9</v>
      </c>
    </row>
    <row r="40" spans="5:6" x14ac:dyDescent="0.25">
      <c r="E40" t="s">
        <v>55</v>
      </c>
      <c r="F40">
        <v>9</v>
      </c>
    </row>
    <row r="41" spans="5:6" x14ac:dyDescent="0.25">
      <c r="E41" t="s">
        <v>56</v>
      </c>
      <c r="F41">
        <v>9</v>
      </c>
    </row>
    <row r="42" spans="5:6" x14ac:dyDescent="0.25">
      <c r="E42" t="s">
        <v>57</v>
      </c>
      <c r="F42">
        <v>10</v>
      </c>
    </row>
    <row r="43" spans="5:6" x14ac:dyDescent="0.25">
      <c r="E43" t="s">
        <v>58</v>
      </c>
      <c r="F43">
        <v>10</v>
      </c>
    </row>
    <row r="44" spans="5:6" x14ac:dyDescent="0.25">
      <c r="E44" t="s">
        <v>59</v>
      </c>
      <c r="F44">
        <v>10</v>
      </c>
    </row>
    <row r="45" spans="5:6" x14ac:dyDescent="0.25">
      <c r="E45" t="s">
        <v>60</v>
      </c>
      <c r="F45">
        <v>10</v>
      </c>
    </row>
    <row r="46" spans="5:6" x14ac:dyDescent="0.25">
      <c r="E46" t="s">
        <v>61</v>
      </c>
      <c r="F46">
        <v>11</v>
      </c>
    </row>
    <row r="47" spans="5:6" x14ac:dyDescent="0.25">
      <c r="E47" t="s">
        <v>62</v>
      </c>
      <c r="F47">
        <v>11</v>
      </c>
    </row>
    <row r="48" spans="5:6" x14ac:dyDescent="0.25">
      <c r="E48" t="s">
        <v>63</v>
      </c>
      <c r="F48">
        <v>11</v>
      </c>
    </row>
    <row r="49" spans="5:6" x14ac:dyDescent="0.25">
      <c r="E49" t="s">
        <v>64</v>
      </c>
      <c r="F49">
        <v>11</v>
      </c>
    </row>
    <row r="50" spans="5:6" x14ac:dyDescent="0.25">
      <c r="E50" t="s">
        <v>65</v>
      </c>
      <c r="F50">
        <v>12</v>
      </c>
    </row>
    <row r="51" spans="5:6" x14ac:dyDescent="0.25">
      <c r="E51" t="s">
        <v>66</v>
      </c>
      <c r="F51">
        <v>12</v>
      </c>
    </row>
    <row r="52" spans="5:6" x14ac:dyDescent="0.25">
      <c r="E52" t="s">
        <v>67</v>
      </c>
      <c r="F52">
        <v>12</v>
      </c>
    </row>
    <row r="53" spans="5:6" x14ac:dyDescent="0.25">
      <c r="E53" t="s">
        <v>68</v>
      </c>
      <c r="F53">
        <v>12</v>
      </c>
    </row>
    <row r="54" spans="5:6" x14ac:dyDescent="0.25">
      <c r="E54" t="s">
        <v>69</v>
      </c>
      <c r="F54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4E3A5-4A31-4AC4-92BA-44C6949822FA}">
  <sheetPr>
    <tabColor rgb="FF002060"/>
  </sheetPr>
  <dimension ref="A1:J7"/>
  <sheetViews>
    <sheetView showGridLines="0" workbookViewId="0"/>
  </sheetViews>
  <sheetFormatPr defaultRowHeight="15" x14ac:dyDescent="0.25"/>
  <cols>
    <col min="1" max="1" width="2.7109375" style="25" customWidth="1"/>
    <col min="2" max="2" width="11.28515625" style="25" bestFit="1" customWidth="1"/>
    <col min="3" max="3" width="24" style="25" bestFit="1" customWidth="1"/>
    <col min="4" max="4" width="26.140625" style="25" bestFit="1" customWidth="1"/>
    <col min="5" max="5" width="20.140625" style="25" bestFit="1" customWidth="1"/>
    <col min="6" max="6" width="22.28515625" style="25" bestFit="1" customWidth="1"/>
    <col min="7" max="7" width="14.42578125" style="25" bestFit="1" customWidth="1"/>
    <col min="8" max="8" width="16.42578125" style="25" bestFit="1" customWidth="1"/>
    <col min="9" max="9" width="29.85546875" style="25" bestFit="1" customWidth="1"/>
    <col min="10" max="10" width="2.7109375" style="25" customWidth="1"/>
    <col min="11" max="16384" width="9.140625" style="25"/>
  </cols>
  <sheetData>
    <row r="1" spans="1:10" x14ac:dyDescent="0.25">
      <c r="A1" s="26"/>
      <c r="B1" s="27"/>
      <c r="C1" s="27"/>
      <c r="D1" s="27"/>
      <c r="E1" s="27"/>
      <c r="F1" s="27"/>
      <c r="G1" s="27"/>
      <c r="H1" s="27"/>
      <c r="I1" s="27"/>
      <c r="J1" s="28"/>
    </row>
    <row r="2" spans="1:10" x14ac:dyDescent="0.25">
      <c r="A2" s="29"/>
      <c r="B2" s="35" t="s">
        <v>0</v>
      </c>
      <c r="C2" s="35" t="s">
        <v>79</v>
      </c>
      <c r="D2" s="35" t="s">
        <v>80</v>
      </c>
      <c r="E2" s="35" t="s">
        <v>81</v>
      </c>
      <c r="F2" s="35" t="s">
        <v>82</v>
      </c>
      <c r="G2" s="35" t="s">
        <v>83</v>
      </c>
      <c r="H2" s="35" t="s">
        <v>84</v>
      </c>
      <c r="I2" s="35" t="s">
        <v>85</v>
      </c>
      <c r="J2" s="31"/>
    </row>
    <row r="3" spans="1:10" x14ac:dyDescent="0.25">
      <c r="A3" s="29"/>
      <c r="B3" s="36" t="s">
        <v>7</v>
      </c>
      <c r="C3" s="37">
        <f>SUMIFS(DETAILED_SUMMARY!D:D,DETAILED_SUMMARY!$A:$A,$B3)</f>
        <v>5152288.9930715952</v>
      </c>
      <c r="D3" s="37">
        <f>SUMIFS(DETAILED_SUMMARY!E:E,DETAILED_SUMMARY!$A:$A,$B3)</f>
        <v>1971119.3750000005</v>
      </c>
      <c r="E3" s="38">
        <f>SUMIFS(DETAILED_SUMMARY!F:F,DETAILED_SUMMARY!$A:$A,$B3)</f>
        <v>43147633.902840652</v>
      </c>
      <c r="F3" s="38">
        <f>SUMIFS(DETAILED_SUMMARY!G:G,DETAILED_SUMMARY!$A:$A,$B3)</f>
        <v>16511894.634999998</v>
      </c>
      <c r="G3" s="39">
        <f>AVERAGEIFS(DETAILED_SUMMARY!H:H,DETAILED_SUMMARY!$A:$A,$B3)</f>
        <v>17.292176351406585</v>
      </c>
      <c r="H3" s="39">
        <f>AVERAGEIFS(DETAILED_SUMMARY!I:I,DETAILED_SUMMARY!$A:$A,$B3)</f>
        <v>9.4190120258670547</v>
      </c>
      <c r="I3" s="38">
        <f>E3-F3</f>
        <v>26635739.267840654</v>
      </c>
      <c r="J3" s="31"/>
    </row>
    <row r="4" spans="1:10" x14ac:dyDescent="0.25">
      <c r="A4" s="29"/>
      <c r="B4" s="36" t="s">
        <v>3</v>
      </c>
      <c r="C4" s="37">
        <f>SUMIFS(DETAILED_SUMMARY!D:D,DETAILED_SUMMARY!$A:$A,$B4)</f>
        <v>4498023.8845265601</v>
      </c>
      <c r="D4" s="37">
        <f>SUMIFS(DETAILED_SUMMARY!E:E,DETAILED_SUMMARY!$A:$A,$B4)</f>
        <v>2248916.4881062354</v>
      </c>
      <c r="E4" s="38">
        <f>SUMIFS(DETAILED_SUMMARY!F:F,DETAILED_SUMMARY!$A:$A,$B4)</f>
        <v>39481765.481939949</v>
      </c>
      <c r="F4" s="38">
        <f>SUMIFS(DETAILED_SUMMARY!G:G,DETAILED_SUMMARY!$A:$A,$B4)</f>
        <v>19852129.999270208</v>
      </c>
      <c r="G4" s="39">
        <f>AVERAGEIFS(DETAILED_SUMMARY!H:H,DETAILED_SUMMARY!$A:$A,$B4)</f>
        <v>17.874097818559314</v>
      </c>
      <c r="H4" s="39">
        <f>AVERAGEIFS(DETAILED_SUMMARY!I:I,DETAILED_SUMMARY!$A:$A,$B4)</f>
        <v>8.3130983602220265</v>
      </c>
      <c r="I4" s="38">
        <f>E4-F4</f>
        <v>19629635.482669741</v>
      </c>
      <c r="J4" s="31"/>
    </row>
    <row r="5" spans="1:10" x14ac:dyDescent="0.25">
      <c r="A5" s="29"/>
      <c r="B5" s="36" t="s">
        <v>5</v>
      </c>
      <c r="C5" s="37">
        <f>SUMIFS(DETAILED_SUMMARY!D:D,DETAILED_SUMMARY!$A:$A,$B5)</f>
        <v>5138173.3302540416</v>
      </c>
      <c r="D5" s="37">
        <f>SUMIFS(DETAILED_SUMMARY!E:E,DETAILED_SUMMARY!$A:$A,$B5)</f>
        <v>2321962.8499999996</v>
      </c>
      <c r="E5" s="38">
        <f>SUMIFS(DETAILED_SUMMARY!F:F,DETAILED_SUMMARY!$A:$A,$B5)</f>
        <v>45273226.690600462</v>
      </c>
      <c r="F5" s="38">
        <f>SUMIFS(DETAILED_SUMMARY!G:G,DETAILED_SUMMARY!$A:$A,$B5)</f>
        <v>20350584.900999997</v>
      </c>
      <c r="G5" s="39">
        <f>AVERAGEIFS(DETAILED_SUMMARY!H:H,DETAILED_SUMMARY!$A:$A,$B5)</f>
        <v>18.816948341542972</v>
      </c>
      <c r="H5" s="39">
        <f>AVERAGEIFS(DETAILED_SUMMARY!I:I,DETAILED_SUMMARY!$A:$A,$B5)</f>
        <v>8.3181710526062798</v>
      </c>
      <c r="I5" s="38">
        <f>E5-F5</f>
        <v>24922641.789600465</v>
      </c>
      <c r="J5" s="31"/>
    </row>
    <row r="6" spans="1:10" x14ac:dyDescent="0.25">
      <c r="A6" s="29"/>
      <c r="B6" s="40" t="s">
        <v>86</v>
      </c>
      <c r="C6" s="41">
        <f>SUM(C3:C5)</f>
        <v>14788486.207852196</v>
      </c>
      <c r="D6" s="41">
        <f>SUM(D3:D5)</f>
        <v>6541998.7131062355</v>
      </c>
      <c r="E6" s="42">
        <f>SUM(E3:E5)</f>
        <v>127902626.07538107</v>
      </c>
      <c r="F6" s="42">
        <f>SUM(F3:F5)</f>
        <v>56714609.535270199</v>
      </c>
      <c r="G6" s="43">
        <f>AVERAGE(G3:G5)</f>
        <v>17.994407503836289</v>
      </c>
      <c r="H6" s="43">
        <f>AVERAGE(H3:H5)</f>
        <v>8.6834271462317876</v>
      </c>
      <c r="I6" s="42">
        <f>E6-F6</f>
        <v>71188016.540110871</v>
      </c>
      <c r="J6" s="31"/>
    </row>
    <row r="7" spans="1:10" ht="15.75" thickBot="1" x14ac:dyDescent="0.3">
      <c r="A7" s="32"/>
      <c r="B7" s="33"/>
      <c r="C7" s="33"/>
      <c r="D7" s="33"/>
      <c r="E7" s="33"/>
      <c r="F7" s="33"/>
      <c r="G7" s="33"/>
      <c r="H7" s="33"/>
      <c r="I7" s="33"/>
      <c r="J7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CEC16-0F8A-41EA-B0B4-FA7569988355}">
  <sheetPr>
    <tabColor rgb="FF002060"/>
  </sheetPr>
  <dimension ref="A1:K103"/>
  <sheetViews>
    <sheetView showGridLines="0" topLeftCell="B1" workbookViewId="0">
      <selection activeCell="B1" sqref="B1"/>
    </sheetView>
  </sheetViews>
  <sheetFormatPr defaultRowHeight="15" x14ac:dyDescent="0.25"/>
  <cols>
    <col min="1" max="1" width="0" style="25" hidden="1" customWidth="1"/>
    <col min="2" max="2" width="2.7109375" style="25" customWidth="1"/>
    <col min="3" max="3" width="8.5703125" style="25" bestFit="1" customWidth="1"/>
    <col min="4" max="4" width="24.28515625" style="25" bestFit="1" customWidth="1"/>
    <col min="5" max="5" width="26.42578125" style="25" bestFit="1" customWidth="1"/>
    <col min="6" max="6" width="20.5703125" style="25" bestFit="1" customWidth="1"/>
    <col min="7" max="7" width="22.7109375" style="25" bestFit="1" customWidth="1"/>
    <col min="8" max="8" width="14.85546875" style="25" bestFit="1" customWidth="1"/>
    <col min="9" max="9" width="16.85546875" style="25" bestFit="1" customWidth="1"/>
    <col min="10" max="10" width="30.140625" style="25" bestFit="1" customWidth="1"/>
    <col min="11" max="11" width="2.7109375" style="25" customWidth="1"/>
    <col min="12" max="16384" width="9.140625" style="25"/>
  </cols>
  <sheetData>
    <row r="1" spans="1:11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1" x14ac:dyDescent="0.25">
      <c r="A2" s="29"/>
      <c r="B2" s="13"/>
      <c r="C2" s="18"/>
      <c r="D2" s="30" t="s">
        <v>79</v>
      </c>
      <c r="E2" s="30" t="s">
        <v>80</v>
      </c>
      <c r="F2" s="30" t="s">
        <v>81</v>
      </c>
      <c r="G2" s="30" t="s">
        <v>82</v>
      </c>
      <c r="H2" s="30" t="s">
        <v>83</v>
      </c>
      <c r="I2" s="30" t="s">
        <v>84</v>
      </c>
      <c r="J2" s="30" t="s">
        <v>85</v>
      </c>
      <c r="K2" s="31"/>
    </row>
    <row r="3" spans="1:11" x14ac:dyDescent="0.25">
      <c r="A3" s="29" t="str">
        <f>_xlfn.XLOOKUP(C3,INVENTORY_DATA!C:C,INVENTORY_DATA!B:B,0,0)</f>
        <v>W_C</v>
      </c>
      <c r="B3" s="13"/>
      <c r="C3" s="23">
        <v>1972232</v>
      </c>
      <c r="D3" s="19">
        <f>VLOOKUP(C3,INVENTORY_DATA!$C:$E,3,0)</f>
        <v>378252.45265588909</v>
      </c>
      <c r="E3" s="19">
        <f>SUMIFS('WAREHOUSE (A)'!$FE:$FE,'WAREHOUSE (A)'!$C:$C,$C3)+SUMIFS('WAREHOUSE (B)'!$FE:$FE,'WAREHOUSE (B)'!$C:$C,$C3)+SUMIFS('WAREHOUSE (C)'!$FE:$FE,'WAREHOUSE (C)'!$C:$C,$C3)</f>
        <v>43509.599999999999</v>
      </c>
      <c r="F3" s="20">
        <f>VLOOKUP($C3,INVENTORY_DATA!$C:$F,4,0)*D3</f>
        <v>3759829.3793995376</v>
      </c>
      <c r="G3" s="20">
        <f>VLOOKUP($C3,INVENTORY_DATA!$C:$F,4,0)*E3</f>
        <v>432485.42399999994</v>
      </c>
      <c r="H3" s="22">
        <f>IFERROR(VLOOKUP(C3,'WAREHOUSE (A)'!$C:$HE,160,0),0)+IFERROR(VLOOKUP(C3,'WAREHOUSE (B)'!$C:$HE,160,0),0)+IFERROR(VLOOKUP(C3,'WAREHOUSE (C)'!$C:$HE,160,0),0)</f>
        <v>34.114446362507188</v>
      </c>
      <c r="I3" s="22">
        <f>IFERROR(VLOOKUP(C3,'WAREHOUSE (A)'!$C:$HE,211,0),0)+IFERROR(VLOOKUP(C3,'WAREHOUSE (B)'!$C:$HE,211,0),0)+IFERROR(VLOOKUP(C3,'WAREHOUSE (C)'!$C:$HE,211,0),0)</f>
        <v>7.9999999999999982</v>
      </c>
      <c r="J3" s="21">
        <f>F3-G3</f>
        <v>3327343.9553995375</v>
      </c>
      <c r="K3" s="31"/>
    </row>
    <row r="4" spans="1:11" x14ac:dyDescent="0.25">
      <c r="A4" s="29" t="str">
        <f>_xlfn.XLOOKUP(C4,INVENTORY_DATA!C:C,INVENTORY_DATA!B:B,0,0)</f>
        <v>W_A</v>
      </c>
      <c r="B4" s="13"/>
      <c r="C4" s="23">
        <v>1747756</v>
      </c>
      <c r="D4" s="19">
        <f>VLOOKUP(C4,INVENTORY_DATA!$C:$E,3,0)</f>
        <v>432783.85219399538</v>
      </c>
      <c r="E4" s="19">
        <f>SUMIFS('WAREHOUSE (A)'!$FE:$FE,'WAREHOUSE (A)'!$C:$C,$C4)+SUMIFS('WAREHOUSE (B)'!$FE:$FE,'WAREHOUSE (B)'!$C:$C,$C4)+SUMIFS('WAREHOUSE (C)'!$FE:$FE,'WAREHOUSE (C)'!$C:$C,$C4)</f>
        <v>102810.59999999999</v>
      </c>
      <c r="F4" s="20">
        <f>VLOOKUP($C4,INVENTORY_DATA!$C:$F,4,0)*D4</f>
        <v>3509877.0412933021</v>
      </c>
      <c r="G4" s="20">
        <f>VLOOKUP($C4,INVENTORY_DATA!$C:$F,4,0)*E4</f>
        <v>833793.9659999999</v>
      </c>
      <c r="H4" s="22">
        <f>IFERROR(VLOOKUP(C4,'WAREHOUSE (A)'!$C:$HE,160,0),0)+IFERROR(VLOOKUP(C4,'WAREHOUSE (B)'!$C:$HE,160,0),0)+IFERROR(VLOOKUP(C4,'WAREHOUSE (C)'!$C:$HE,160,0),0)</f>
        <v>37.647496262750302</v>
      </c>
      <c r="I4" s="22">
        <f>IFERROR(VLOOKUP(C4,'WAREHOUSE (A)'!$C:$HE,211,0),0)+IFERROR(VLOOKUP(C4,'WAREHOUSE (B)'!$C:$HE,211,0),0)+IFERROR(VLOOKUP(C4,'WAREHOUSE (C)'!$C:$HE,211,0),0)</f>
        <v>8.0000000000000018</v>
      </c>
      <c r="J4" s="21">
        <f t="shared" ref="J4:J67" si="0">F4-G4</f>
        <v>2676083.0752933021</v>
      </c>
      <c r="K4" s="31"/>
    </row>
    <row r="5" spans="1:11" x14ac:dyDescent="0.25">
      <c r="A5" s="29" t="str">
        <f>_xlfn.XLOOKUP(C5,INVENTORY_DATA!C:C,INVENTORY_DATA!B:B,0,0)</f>
        <v>W_C</v>
      </c>
      <c r="B5" s="13"/>
      <c r="C5" s="23">
        <v>1539334</v>
      </c>
      <c r="D5" s="19">
        <f>VLOOKUP(C5,INVENTORY_DATA!$C:$E,3,0)</f>
        <v>381863.11085450352</v>
      </c>
      <c r="E5" s="19">
        <f>SUMIFS('WAREHOUSE (A)'!$FE:$FE,'WAREHOUSE (A)'!$C:$C,$C5)+SUMIFS('WAREHOUSE (B)'!$FE:$FE,'WAREHOUSE (B)'!$C:$C,$C5)+SUMIFS('WAREHOUSE (C)'!$FE:$FE,'WAREHOUSE (C)'!$C:$C,$C5)</f>
        <v>96105.600000000006</v>
      </c>
      <c r="F5" s="20">
        <f>VLOOKUP($C5,INVENTORY_DATA!$C:$F,4,0)*D5</f>
        <v>3360395.3755196314</v>
      </c>
      <c r="G5" s="20">
        <f>VLOOKUP($C5,INVENTORY_DATA!$C:$F,4,0)*E5</f>
        <v>845729.28000000014</v>
      </c>
      <c r="H5" s="22">
        <f>IFERROR(VLOOKUP(C5,'WAREHOUSE (A)'!$C:$HE,160,0),0)+IFERROR(VLOOKUP(C5,'WAREHOUSE (B)'!$C:$HE,160,0),0)+IFERROR(VLOOKUP(C5,'WAREHOUSE (C)'!$C:$HE,160,0),0)</f>
        <v>38.396290800767048</v>
      </c>
      <c r="I5" s="22">
        <f>IFERROR(VLOOKUP(C5,'WAREHOUSE (A)'!$C:$HE,211,0),0)+IFERROR(VLOOKUP(C5,'WAREHOUSE (B)'!$C:$HE,211,0),0)+IFERROR(VLOOKUP(C5,'WAREHOUSE (C)'!$C:$HE,211,0),0)</f>
        <v>8.0000000000000018</v>
      </c>
      <c r="J5" s="21">
        <f t="shared" si="0"/>
        <v>2514666.0955196312</v>
      </c>
      <c r="K5" s="31"/>
    </row>
    <row r="6" spans="1:11" x14ac:dyDescent="0.25">
      <c r="A6" s="29" t="str">
        <f>_xlfn.XLOOKUP(C6,INVENTORY_DATA!C:C,INVENTORY_DATA!B:B,0,0)</f>
        <v>W_B</v>
      </c>
      <c r="B6" s="13"/>
      <c r="C6" s="23">
        <v>1961719</v>
      </c>
      <c r="D6" s="19">
        <f>VLOOKUP(C6,INVENTORY_DATA!$C:$E,3,0)</f>
        <v>316583.97228637413</v>
      </c>
      <c r="E6" s="19">
        <f>SUMIFS('WAREHOUSE (A)'!$FE:$FE,'WAREHOUSE (A)'!$C:$C,$C6)+SUMIFS('WAREHOUSE (B)'!$FE:$FE,'WAREHOUSE (B)'!$C:$C,$C6)+SUMIFS('WAREHOUSE (C)'!$FE:$FE,'WAREHOUSE (C)'!$C:$C,$C6)</f>
        <v>32382.399999999998</v>
      </c>
      <c r="F6" s="20">
        <f>VLOOKUP($C6,INVENTORY_DATA!$C:$F,4,0)*D6</f>
        <v>3131015.4859122406</v>
      </c>
      <c r="G6" s="20">
        <f>VLOOKUP($C6,INVENTORY_DATA!$C:$F,4,0)*E6</f>
        <v>320261.93599999999</v>
      </c>
      <c r="H6" s="22">
        <f>IFERROR(VLOOKUP(C6,'WAREHOUSE (A)'!$C:$HE,160,0),0)+IFERROR(VLOOKUP(C6,'WAREHOUSE (B)'!$C:$HE,160,0),0)+IFERROR(VLOOKUP(C6,'WAREHOUSE (C)'!$C:$HE,160,0),0)</f>
        <v>36.386348369958952</v>
      </c>
      <c r="I6" s="22">
        <f>IFERROR(VLOOKUP(C6,'WAREHOUSE (A)'!$C:$HE,211,0),0)+IFERROR(VLOOKUP(C6,'WAREHOUSE (B)'!$C:$HE,211,0),0)+IFERROR(VLOOKUP(C6,'WAREHOUSE (C)'!$C:$HE,211,0),0)</f>
        <v>8.9999999999999982</v>
      </c>
      <c r="J6" s="21">
        <f t="shared" si="0"/>
        <v>2810753.5499122404</v>
      </c>
      <c r="K6" s="31"/>
    </row>
    <row r="7" spans="1:11" x14ac:dyDescent="0.25">
      <c r="A7" s="29" t="str">
        <f>_xlfn.XLOOKUP(C7,INVENTORY_DATA!C:C,INVENTORY_DATA!B:B,0,0)</f>
        <v>W_B</v>
      </c>
      <c r="B7" s="13"/>
      <c r="C7" s="23">
        <v>1189716</v>
      </c>
      <c r="D7" s="19">
        <f>VLOOKUP(C7,INVENTORY_DATA!$C:$E,3,0)</f>
        <v>310364.88452655886</v>
      </c>
      <c r="E7" s="19">
        <f>SUMIFS('WAREHOUSE (A)'!$FE:$FE,'WAREHOUSE (A)'!$C:$C,$C7)+SUMIFS('WAREHOUSE (B)'!$FE:$FE,'WAREHOUSE (B)'!$C:$C,$C7)+SUMIFS('WAREHOUSE (C)'!$FE:$FE,'WAREHOUSE (C)'!$C:$C,$C7)</f>
        <v>39009.600000000006</v>
      </c>
      <c r="F7" s="20">
        <f>VLOOKUP($C7,INVENTORY_DATA!$C:$F,4,0)*D7</f>
        <v>2979502.8914549649</v>
      </c>
      <c r="G7" s="20">
        <f>VLOOKUP($C7,INVENTORY_DATA!$C:$F,4,0)*E7</f>
        <v>374492.16000000003</v>
      </c>
      <c r="H7" s="22">
        <f>IFERROR(VLOOKUP(C7,'WAREHOUSE (A)'!$C:$HE,160,0),0)+IFERROR(VLOOKUP(C7,'WAREHOUSE (B)'!$C:$HE,160,0),0)+IFERROR(VLOOKUP(C7,'WAREHOUSE (C)'!$C:$HE,160,0),0)</f>
        <v>31.410270673672589</v>
      </c>
      <c r="I7" s="22">
        <f>IFERROR(VLOOKUP(C7,'WAREHOUSE (A)'!$C:$HE,211,0),0)+IFERROR(VLOOKUP(C7,'WAREHOUSE (B)'!$C:$HE,211,0),0)+IFERROR(VLOOKUP(C7,'WAREHOUSE (C)'!$C:$HE,211,0),0)</f>
        <v>9.0000000000000018</v>
      </c>
      <c r="J7" s="21">
        <f t="shared" si="0"/>
        <v>2605010.7314549647</v>
      </c>
      <c r="K7" s="31"/>
    </row>
    <row r="8" spans="1:11" x14ac:dyDescent="0.25">
      <c r="A8" s="29" t="str">
        <f>_xlfn.XLOOKUP(C8,INVENTORY_DATA!C:C,INVENTORY_DATA!B:B,0,0)</f>
        <v>W_C</v>
      </c>
      <c r="B8" s="13"/>
      <c r="C8" s="23">
        <v>1118364</v>
      </c>
      <c r="D8" s="19">
        <f>VLOOKUP(C8,INVENTORY_DATA!$C:$E,3,0)</f>
        <v>290337.19168591226</v>
      </c>
      <c r="E8" s="19">
        <f>SUMIFS('WAREHOUSE (A)'!$FE:$FE,'WAREHOUSE (A)'!$C:$C,$C8)+SUMIFS('WAREHOUSE (B)'!$FE:$FE,'WAREHOUSE (B)'!$C:$C,$C8)+SUMIFS('WAREHOUSE (C)'!$FE:$FE,'WAREHOUSE (C)'!$C:$C,$C8)</f>
        <v>104437.8</v>
      </c>
      <c r="F8" s="20">
        <f>VLOOKUP($C8,INVENTORY_DATA!$C:$F,4,0)*D8</f>
        <v>2798850.5278521944</v>
      </c>
      <c r="G8" s="20">
        <f>VLOOKUP($C8,INVENTORY_DATA!$C:$F,4,0)*E8</f>
        <v>1006780.3920000001</v>
      </c>
      <c r="H8" s="22">
        <f>IFERROR(VLOOKUP(C8,'WAREHOUSE (A)'!$C:$HE,160,0),0)+IFERROR(VLOOKUP(C8,'WAREHOUSE (B)'!$C:$HE,160,0),0)+IFERROR(VLOOKUP(C8,'WAREHOUSE (C)'!$C:$HE,160,0),0)</f>
        <v>35.107543640554994</v>
      </c>
      <c r="I8" s="22">
        <f>IFERROR(VLOOKUP(C8,'WAREHOUSE (A)'!$C:$HE,211,0),0)+IFERROR(VLOOKUP(C8,'WAREHOUSE (B)'!$C:$HE,211,0),0)+IFERROR(VLOOKUP(C8,'WAREHOUSE (C)'!$C:$HE,211,0),0)</f>
        <v>8.0000000000000018</v>
      </c>
      <c r="J8" s="21">
        <f t="shared" si="0"/>
        <v>1792070.1358521944</v>
      </c>
      <c r="K8" s="31"/>
    </row>
    <row r="9" spans="1:11" x14ac:dyDescent="0.25">
      <c r="A9" s="29" t="str">
        <f>_xlfn.XLOOKUP(C9,INVENTORY_DATA!C:C,INVENTORY_DATA!B:B,0,0)</f>
        <v>W_C</v>
      </c>
      <c r="B9" s="13"/>
      <c r="C9" s="23">
        <v>1633773</v>
      </c>
      <c r="D9" s="19">
        <f>VLOOKUP(C9,INVENTORY_DATA!$C:$E,3,0)</f>
        <v>336074.88914549653</v>
      </c>
      <c r="E9" s="19">
        <f>SUMIFS('WAREHOUSE (A)'!$FE:$FE,'WAREHOUSE (A)'!$C:$C,$C9)+SUMIFS('WAREHOUSE (B)'!$FE:$FE,'WAREHOUSE (B)'!$C:$C,$C9)+SUMIFS('WAREHOUSE (C)'!$FE:$FE,'WAREHOUSE (C)'!$C:$C,$C9)</f>
        <v>110314.80000000002</v>
      </c>
      <c r="F9" s="20">
        <f>VLOOKUP($C9,INVENTORY_DATA!$C:$F,4,0)*D9</f>
        <v>2429821.44852194</v>
      </c>
      <c r="G9" s="20">
        <f>VLOOKUP($C9,INVENTORY_DATA!$C:$F,4,0)*E9</f>
        <v>797576.00400000019</v>
      </c>
      <c r="H9" s="22">
        <f>IFERROR(VLOOKUP(C9,'WAREHOUSE (A)'!$C:$HE,160,0),0)+IFERROR(VLOOKUP(C9,'WAREHOUSE (B)'!$C:$HE,160,0),0)+IFERROR(VLOOKUP(C9,'WAREHOUSE (C)'!$C:$HE,160,0),0)</f>
        <v>28.880476863857737</v>
      </c>
      <c r="I9" s="22">
        <f>IFERROR(VLOOKUP(C9,'WAREHOUSE (A)'!$C:$HE,211,0),0)+IFERROR(VLOOKUP(C9,'WAREHOUSE (B)'!$C:$HE,211,0),0)+IFERROR(VLOOKUP(C9,'WAREHOUSE (C)'!$C:$HE,211,0),0)</f>
        <v>8</v>
      </c>
      <c r="J9" s="21">
        <f t="shared" si="0"/>
        <v>1632245.4445219398</v>
      </c>
      <c r="K9" s="31"/>
    </row>
    <row r="10" spans="1:11" x14ac:dyDescent="0.25">
      <c r="A10" s="29" t="str">
        <f>_xlfn.XLOOKUP(C10,INVENTORY_DATA!C:C,INVENTORY_DATA!B:B,0,0)</f>
        <v>W_A</v>
      </c>
      <c r="B10" s="13"/>
      <c r="C10" s="23">
        <v>1540951</v>
      </c>
      <c r="D10" s="19">
        <f>VLOOKUP(C10,INVENTORY_DATA!$C:$E,3,0)</f>
        <v>238943.88452655889</v>
      </c>
      <c r="E10" s="19">
        <f>SUMIFS('WAREHOUSE (A)'!$FE:$FE,'WAREHOUSE (A)'!$C:$C,$C10)+SUMIFS('WAREHOUSE (B)'!$FE:$FE,'WAREHOUSE (B)'!$C:$C,$C10)+SUMIFS('WAREHOUSE (C)'!$FE:$FE,'WAREHOUSE (C)'!$C:$C,$C10)</f>
        <v>41137.200000000004</v>
      </c>
      <c r="F10" s="20">
        <f>VLOOKUP($C10,INVENTORY_DATA!$C:$F,4,0)*D10</f>
        <v>2360765.5791224022</v>
      </c>
      <c r="G10" s="20">
        <f>VLOOKUP($C10,INVENTORY_DATA!$C:$F,4,0)*E10</f>
        <v>406435.53600000008</v>
      </c>
      <c r="H10" s="22">
        <f>IFERROR(VLOOKUP(C10,'WAREHOUSE (A)'!$C:$HE,160,0),0)+IFERROR(VLOOKUP(C10,'WAREHOUSE (B)'!$C:$HE,160,0),0)+IFERROR(VLOOKUP(C10,'WAREHOUSE (C)'!$C:$HE,160,0),0)</f>
        <v>28.027169811116309</v>
      </c>
      <c r="I10" s="22">
        <f>IFERROR(VLOOKUP(C10,'WAREHOUSE (A)'!$C:$HE,211,0),0)+IFERROR(VLOOKUP(C10,'WAREHOUSE (B)'!$C:$HE,211,0),0)+IFERROR(VLOOKUP(C10,'WAREHOUSE (C)'!$C:$HE,211,0),0)</f>
        <v>8</v>
      </c>
      <c r="J10" s="21">
        <f t="shared" si="0"/>
        <v>1954330.0431224022</v>
      </c>
      <c r="K10" s="31"/>
    </row>
    <row r="11" spans="1:11" x14ac:dyDescent="0.25">
      <c r="A11" s="29" t="str">
        <f>_xlfn.XLOOKUP(C11,INVENTORY_DATA!C:C,INVENTORY_DATA!B:B,0,0)</f>
        <v>W_A</v>
      </c>
      <c r="B11" s="13"/>
      <c r="C11" s="23">
        <v>1544715</v>
      </c>
      <c r="D11" s="19">
        <f>VLOOKUP(C11,INVENTORY_DATA!$C:$E,3,0)</f>
        <v>245670.65819861431</v>
      </c>
      <c r="E11" s="19">
        <f>SUMIFS('WAREHOUSE (A)'!$FE:$FE,'WAREHOUSE (A)'!$C:$C,$C11)+SUMIFS('WAREHOUSE (B)'!$FE:$FE,'WAREHOUSE (B)'!$C:$C,$C11)+SUMIFS('WAREHOUSE (C)'!$FE:$FE,'WAREHOUSE (C)'!$C:$C,$C11)</f>
        <v>101239.19999999998</v>
      </c>
      <c r="F11" s="20">
        <f>VLOOKUP($C11,INVENTORY_DATA!$C:$F,4,0)*D11</f>
        <v>2355981.6121247113</v>
      </c>
      <c r="G11" s="20">
        <f>VLOOKUP($C11,INVENTORY_DATA!$C:$F,4,0)*E11</f>
        <v>970883.92799999984</v>
      </c>
      <c r="H11" s="22">
        <f>IFERROR(VLOOKUP(C11,'WAREHOUSE (A)'!$C:$HE,160,0),0)+IFERROR(VLOOKUP(C11,'WAREHOUSE (B)'!$C:$HE,160,0),0)+IFERROR(VLOOKUP(C11,'WAREHOUSE (C)'!$C:$HE,160,0),0)</f>
        <v>24.367707512772562</v>
      </c>
      <c r="I11" s="22">
        <f>IFERROR(VLOOKUP(C11,'WAREHOUSE (A)'!$C:$HE,211,0),0)+IFERROR(VLOOKUP(C11,'WAREHOUSE (B)'!$C:$HE,211,0),0)+IFERROR(VLOOKUP(C11,'WAREHOUSE (C)'!$C:$HE,211,0),0)</f>
        <v>7.9999999999999991</v>
      </c>
      <c r="J11" s="21">
        <f t="shared" si="0"/>
        <v>1385097.6841247114</v>
      </c>
      <c r="K11" s="31"/>
    </row>
    <row r="12" spans="1:11" x14ac:dyDescent="0.25">
      <c r="A12" s="29" t="str">
        <f>_xlfn.XLOOKUP(C12,INVENTORY_DATA!C:C,INVENTORY_DATA!B:B,0,0)</f>
        <v>W_B</v>
      </c>
      <c r="B12" s="13"/>
      <c r="C12" s="23">
        <v>1404240</v>
      </c>
      <c r="D12" s="19">
        <f>VLOOKUP(C12,INVENTORY_DATA!$C:$E,3,0)</f>
        <v>238818.83833718245</v>
      </c>
      <c r="E12" s="19">
        <f>SUMIFS('WAREHOUSE (A)'!$FE:$FE,'WAREHOUSE (A)'!$C:$C,$C12)+SUMIFS('WAREHOUSE (B)'!$FE:$FE,'WAREHOUSE (B)'!$C:$C,$C12)+SUMIFS('WAREHOUSE (C)'!$FE:$FE,'WAREHOUSE (C)'!$C:$C,$C12)</f>
        <v>89249.4</v>
      </c>
      <c r="F12" s="20">
        <f>VLOOKUP($C12,INVENTORY_DATA!$C:$F,4,0)*D12</f>
        <v>2347589.1808545035</v>
      </c>
      <c r="G12" s="20">
        <f>VLOOKUP($C12,INVENTORY_DATA!$C:$F,4,0)*E12</f>
        <v>877321.60199999996</v>
      </c>
      <c r="H12" s="22">
        <f>IFERROR(VLOOKUP(C12,'WAREHOUSE (A)'!$C:$HE,160,0),0)+IFERROR(VLOOKUP(C12,'WAREHOUSE (B)'!$C:$HE,160,0),0)+IFERROR(VLOOKUP(C12,'WAREHOUSE (C)'!$C:$HE,160,0),0)</f>
        <v>30.933580083504033</v>
      </c>
      <c r="I12" s="22">
        <f>IFERROR(VLOOKUP(C12,'WAREHOUSE (A)'!$C:$HE,211,0),0)+IFERROR(VLOOKUP(C12,'WAREHOUSE (B)'!$C:$HE,211,0),0)+IFERROR(VLOOKUP(C12,'WAREHOUSE (C)'!$C:$HE,211,0),0)</f>
        <v>7.9999999999999982</v>
      </c>
      <c r="J12" s="21">
        <f t="shared" si="0"/>
        <v>1470267.5788545036</v>
      </c>
      <c r="K12" s="31"/>
    </row>
    <row r="13" spans="1:11" x14ac:dyDescent="0.25">
      <c r="A13" s="29" t="str">
        <f>_xlfn.XLOOKUP(C13,INVENTORY_DATA!C:C,INVENTORY_DATA!B:B,0,0)</f>
        <v>W_C</v>
      </c>
      <c r="B13" s="13"/>
      <c r="C13" s="23">
        <v>1596820</v>
      </c>
      <c r="D13" s="19">
        <f>VLOOKUP(C13,INVENTORY_DATA!$C:$E,3,0)</f>
        <v>266808.0831408776</v>
      </c>
      <c r="E13" s="19">
        <f>SUMIFS('WAREHOUSE (A)'!$FE:$FE,'WAREHOUSE (A)'!$C:$C,$C13)+SUMIFS('WAREHOUSE (B)'!$FE:$FE,'WAREHOUSE (B)'!$C:$C,$C13)+SUMIFS('WAREHOUSE (C)'!$FE:$FE,'WAREHOUSE (C)'!$C:$C,$C13)</f>
        <v>42921</v>
      </c>
      <c r="F13" s="20">
        <f>VLOOKUP($C13,INVENTORY_DATA!$C:$F,4,0)*D13</f>
        <v>2305221.8383371825</v>
      </c>
      <c r="G13" s="20">
        <f>VLOOKUP($C13,INVENTORY_DATA!$C:$F,4,0)*E13</f>
        <v>370837.44</v>
      </c>
      <c r="H13" s="22">
        <f>IFERROR(VLOOKUP(C13,'WAREHOUSE (A)'!$C:$HE,160,0),0)+IFERROR(VLOOKUP(C13,'WAREHOUSE (B)'!$C:$HE,160,0),0)+IFERROR(VLOOKUP(C13,'WAREHOUSE (C)'!$C:$HE,160,0),0)</f>
        <v>30.495619746787455</v>
      </c>
      <c r="I13" s="22">
        <f>IFERROR(VLOOKUP(C13,'WAREHOUSE (A)'!$C:$HE,211,0),0)+IFERROR(VLOOKUP(C13,'WAREHOUSE (B)'!$C:$HE,211,0),0)+IFERROR(VLOOKUP(C13,'WAREHOUSE (C)'!$C:$HE,211,0),0)</f>
        <v>8</v>
      </c>
      <c r="J13" s="21">
        <f t="shared" si="0"/>
        <v>1934384.3983371826</v>
      </c>
      <c r="K13" s="31"/>
    </row>
    <row r="14" spans="1:11" x14ac:dyDescent="0.25">
      <c r="A14" s="29" t="str">
        <f>_xlfn.XLOOKUP(C14,INVENTORY_DATA!C:C,INVENTORY_DATA!B:B,0,0)</f>
        <v>W_C</v>
      </c>
      <c r="B14" s="13"/>
      <c r="C14" s="23">
        <v>1117440</v>
      </c>
      <c r="D14" s="19">
        <f>VLOOKUP(C14,INVENTORY_DATA!$C:$E,3,0)</f>
        <v>311463.87990762125</v>
      </c>
      <c r="E14" s="19">
        <f>SUMIFS('WAREHOUSE (A)'!$FE:$FE,'WAREHOUSE (A)'!$C:$C,$C14)+SUMIFS('WAREHOUSE (B)'!$FE:$FE,'WAREHOUSE (B)'!$C:$C,$C14)+SUMIFS('WAREHOUSE (C)'!$FE:$FE,'WAREHOUSE (C)'!$C:$C,$C14)</f>
        <v>74084.800000000003</v>
      </c>
      <c r="F14" s="20">
        <f>VLOOKUP($C14,INVENTORY_DATA!$C:$F,4,0)*D14</f>
        <v>2286144.8785219397</v>
      </c>
      <c r="G14" s="20">
        <f>VLOOKUP($C14,INVENTORY_DATA!$C:$F,4,0)*E14</f>
        <v>543782.43200000003</v>
      </c>
      <c r="H14" s="22">
        <f>IFERROR(VLOOKUP(C14,'WAREHOUSE (A)'!$C:$HE,160,0),0)+IFERROR(VLOOKUP(C14,'WAREHOUSE (B)'!$C:$HE,160,0),0)+IFERROR(VLOOKUP(C14,'WAREHOUSE (C)'!$C:$HE,160,0),0)</f>
        <v>37.113827535650536</v>
      </c>
      <c r="I14" s="22">
        <f>IFERROR(VLOOKUP(C14,'WAREHOUSE (A)'!$C:$HE,211,0),0)+IFERROR(VLOOKUP(C14,'WAREHOUSE (B)'!$C:$HE,211,0),0)+IFERROR(VLOOKUP(C14,'WAREHOUSE (C)'!$C:$HE,211,0),0)</f>
        <v>9</v>
      </c>
      <c r="J14" s="21">
        <f t="shared" si="0"/>
        <v>1742362.4465219397</v>
      </c>
      <c r="K14" s="31"/>
    </row>
    <row r="15" spans="1:11" x14ac:dyDescent="0.25">
      <c r="A15" s="29" t="str">
        <f>_xlfn.XLOOKUP(C15,INVENTORY_DATA!C:C,INVENTORY_DATA!B:B,0,0)</f>
        <v>W_A</v>
      </c>
      <c r="B15" s="13"/>
      <c r="C15" s="23">
        <v>1444898</v>
      </c>
      <c r="D15" s="19">
        <f>VLOOKUP(C15,INVENTORY_DATA!$C:$E,3,0)</f>
        <v>240609.8036951501</v>
      </c>
      <c r="E15" s="19">
        <f>SUMIFS('WAREHOUSE (A)'!$FE:$FE,'WAREHOUSE (A)'!$C:$C,$C15)+SUMIFS('WAREHOUSE (B)'!$FE:$FE,'WAREHOUSE (B)'!$C:$C,$C15)+SUMIFS('WAREHOUSE (C)'!$FE:$FE,'WAREHOUSE (C)'!$C:$C,$C15)</f>
        <v>52008</v>
      </c>
      <c r="F15" s="20">
        <f>VLOOKUP($C15,INVENTORY_DATA!$C:$F,4,0)*D15</f>
        <v>2280980.9390300228</v>
      </c>
      <c r="G15" s="20">
        <f>VLOOKUP($C15,INVENTORY_DATA!$C:$F,4,0)*E15</f>
        <v>493035.84</v>
      </c>
      <c r="H15" s="22">
        <f>IFERROR(VLOOKUP(C15,'WAREHOUSE (A)'!$C:$HE,160,0),0)+IFERROR(VLOOKUP(C15,'WAREHOUSE (B)'!$C:$HE,160,0),0)+IFERROR(VLOOKUP(C15,'WAREHOUSE (C)'!$C:$HE,160,0),0)</f>
        <v>23.176646453281968</v>
      </c>
      <c r="I15" s="22">
        <f>IFERROR(VLOOKUP(C15,'WAREHOUSE (A)'!$C:$HE,211,0),0)+IFERROR(VLOOKUP(C15,'WAREHOUSE (B)'!$C:$HE,211,0),0)+IFERROR(VLOOKUP(C15,'WAREHOUSE (C)'!$C:$HE,211,0),0)</f>
        <v>9</v>
      </c>
      <c r="J15" s="21">
        <f t="shared" si="0"/>
        <v>1787945.0990300227</v>
      </c>
      <c r="K15" s="31"/>
    </row>
    <row r="16" spans="1:11" x14ac:dyDescent="0.25">
      <c r="A16" s="29" t="str">
        <f>_xlfn.XLOOKUP(C16,INVENTORY_DATA!C:C,INVENTORY_DATA!B:B,0,0)</f>
        <v>W_B</v>
      </c>
      <c r="B16" s="13"/>
      <c r="C16" s="23">
        <v>1771270</v>
      </c>
      <c r="D16" s="19">
        <f>VLOOKUP(C16,INVENTORY_DATA!$C:$E,3,0)</f>
        <v>311719.53810623556</v>
      </c>
      <c r="E16" s="19">
        <f>SUMIFS('WAREHOUSE (A)'!$FE:$FE,'WAREHOUSE (A)'!$C:$C,$C16)+SUMIFS('WAREHOUSE (B)'!$FE:$FE,'WAREHOUSE (B)'!$C:$C,$C16)+SUMIFS('WAREHOUSE (C)'!$FE:$FE,'WAREHOUSE (C)'!$C:$C,$C16)</f>
        <v>28543.538106235435</v>
      </c>
      <c r="F16" s="20">
        <f>VLOOKUP($C16,INVENTORY_DATA!$C:$F,4,0)*D16</f>
        <v>2259966.6512702079</v>
      </c>
      <c r="G16" s="20">
        <f>VLOOKUP($C16,INVENTORY_DATA!$C:$F,4,0)*E16</f>
        <v>206940.6512702069</v>
      </c>
      <c r="H16" s="22">
        <f>IFERROR(VLOOKUP(C16,'WAREHOUSE (A)'!$C:$HE,160,0),0)+IFERROR(VLOOKUP(C16,'WAREHOUSE (B)'!$C:$HE,160,0),0)+IFERROR(VLOOKUP(C16,'WAREHOUSE (C)'!$C:$HE,160,0),0)</f>
        <v>32.603662123627345</v>
      </c>
      <c r="I16" s="22">
        <f>IFERROR(VLOOKUP(C16,'WAREHOUSE (A)'!$C:$HE,211,0),0)+IFERROR(VLOOKUP(C16,'WAREHOUSE (B)'!$C:$HE,211,0),0)+IFERROR(VLOOKUP(C16,'WAREHOUSE (C)'!$C:$HE,211,0),0)</f>
        <v>10.215321917167765</v>
      </c>
      <c r="J16" s="21">
        <f t="shared" si="0"/>
        <v>2053026.0000000009</v>
      </c>
      <c r="K16" s="31"/>
    </row>
    <row r="17" spans="1:11" x14ac:dyDescent="0.25">
      <c r="A17" s="29" t="str">
        <f>_xlfn.XLOOKUP(C17,INVENTORY_DATA!C:C,INVENTORY_DATA!B:B,0,0)</f>
        <v>W_A</v>
      </c>
      <c r="B17" s="13"/>
      <c r="C17" s="23">
        <v>1287424</v>
      </c>
      <c r="D17" s="19">
        <f>VLOOKUP(C17,INVENTORY_DATA!$C:$E,3,0)</f>
        <v>244712.20785219397</v>
      </c>
      <c r="E17" s="19">
        <f>SUMIFS('WAREHOUSE (A)'!$FE:$FE,'WAREHOUSE (A)'!$C:$C,$C17)+SUMIFS('WAREHOUSE (B)'!$FE:$FE,'WAREHOUSE (B)'!$C:$C,$C17)+SUMIFS('WAREHOUSE (C)'!$FE:$FE,'WAREHOUSE (C)'!$C:$C,$C17)</f>
        <v>26581.799999999996</v>
      </c>
      <c r="F17" s="20">
        <f>VLOOKUP($C17,INVENTORY_DATA!$C:$F,4,0)*D17</f>
        <v>2248905.1901616626</v>
      </c>
      <c r="G17" s="20">
        <f>VLOOKUP($C17,INVENTORY_DATA!$C:$F,4,0)*E17</f>
        <v>244286.74199999994</v>
      </c>
      <c r="H17" s="22">
        <f>IFERROR(VLOOKUP(C17,'WAREHOUSE (A)'!$C:$HE,160,0),0)+IFERROR(VLOOKUP(C17,'WAREHOUSE (B)'!$C:$HE,160,0),0)+IFERROR(VLOOKUP(C17,'WAREHOUSE (C)'!$C:$HE,160,0),0)</f>
        <v>26.098459750673914</v>
      </c>
      <c r="I17" s="22">
        <f>IFERROR(VLOOKUP(C17,'WAREHOUSE (A)'!$C:$HE,211,0),0)+IFERROR(VLOOKUP(C17,'WAREHOUSE (B)'!$C:$HE,211,0),0)+IFERROR(VLOOKUP(C17,'WAREHOUSE (C)'!$C:$HE,211,0),0)</f>
        <v>8.9027827327862994</v>
      </c>
      <c r="J17" s="21">
        <f t="shared" si="0"/>
        <v>2004618.4481616628</v>
      </c>
      <c r="K17" s="31"/>
    </row>
    <row r="18" spans="1:11" x14ac:dyDescent="0.25">
      <c r="A18" s="29" t="str">
        <f>_xlfn.XLOOKUP(C18,INVENTORY_DATA!C:C,INVENTORY_DATA!B:B,0,0)</f>
        <v>W_C</v>
      </c>
      <c r="B18" s="13"/>
      <c r="C18" s="23">
        <v>1705332</v>
      </c>
      <c r="D18" s="19">
        <f>VLOOKUP(C18,INVENTORY_DATA!$C:$E,3,0)</f>
        <v>266745.78290993068</v>
      </c>
      <c r="E18" s="19">
        <f>SUMIFS('WAREHOUSE (A)'!$FE:$FE,'WAREHOUSE (A)'!$C:$C,$C18)+SUMIFS('WAREHOUSE (B)'!$FE:$FE,'WAREHOUSE (B)'!$C:$C,$C18)+SUMIFS('WAREHOUSE (C)'!$FE:$FE,'WAREHOUSE (C)'!$C:$C,$C18)</f>
        <v>107836.19999999998</v>
      </c>
      <c r="F18" s="20">
        <f>VLOOKUP($C18,INVENTORY_DATA!$C:$F,4,0)*D18</f>
        <v>2216657.4559815242</v>
      </c>
      <c r="G18" s="20">
        <f>VLOOKUP($C18,INVENTORY_DATA!$C:$F,4,0)*E18</f>
        <v>896118.82199999993</v>
      </c>
      <c r="H18" s="22">
        <f>IFERROR(VLOOKUP(C18,'WAREHOUSE (A)'!$C:$HE,160,0),0)+IFERROR(VLOOKUP(C18,'WAREHOUSE (B)'!$C:$HE,160,0),0)+IFERROR(VLOOKUP(C18,'WAREHOUSE (C)'!$C:$HE,160,0),0)</f>
        <v>27.74754101772211</v>
      </c>
      <c r="I18" s="22">
        <f>IFERROR(VLOOKUP(C18,'WAREHOUSE (A)'!$C:$HE,211,0),0)+IFERROR(VLOOKUP(C18,'WAREHOUSE (B)'!$C:$HE,211,0),0)+IFERROR(VLOOKUP(C18,'WAREHOUSE (C)'!$C:$HE,211,0),0)</f>
        <v>7.9999999999999991</v>
      </c>
      <c r="J18" s="21">
        <f t="shared" si="0"/>
        <v>1320538.6339815243</v>
      </c>
      <c r="K18" s="31"/>
    </row>
    <row r="19" spans="1:11" x14ac:dyDescent="0.25">
      <c r="A19" s="29" t="str">
        <f>_xlfn.XLOOKUP(C19,INVENTORY_DATA!C:C,INVENTORY_DATA!B:B,0,0)</f>
        <v>W_C</v>
      </c>
      <c r="B19" s="13"/>
      <c r="C19" s="23">
        <v>1542470</v>
      </c>
      <c r="D19" s="19">
        <f>VLOOKUP(C19,INVENTORY_DATA!$C:$E,3,0)</f>
        <v>236844.36951501155</v>
      </c>
      <c r="E19" s="19">
        <f>SUMIFS('WAREHOUSE (A)'!$FE:$FE,'WAREHOUSE (A)'!$C:$C,$C19)+SUMIFS('WAREHOUSE (B)'!$FE:$FE,'WAREHOUSE (B)'!$C:$C,$C19)+SUMIFS('WAREHOUSE (C)'!$FE:$FE,'WAREHOUSE (C)'!$C:$C,$C19)</f>
        <v>32149.799999999996</v>
      </c>
      <c r="F19" s="20">
        <f>VLOOKUP($C19,INVENTORY_DATA!$C:$F,4,0)*D19</f>
        <v>2164757.5373672056</v>
      </c>
      <c r="G19" s="20">
        <f>VLOOKUP($C19,INVENTORY_DATA!$C:$F,4,0)*E19</f>
        <v>293849.17199999996</v>
      </c>
      <c r="H19" s="22">
        <f>IFERROR(VLOOKUP(C19,'WAREHOUSE (A)'!$C:$HE,160,0),0)+IFERROR(VLOOKUP(C19,'WAREHOUSE (B)'!$C:$HE,160,0),0)+IFERROR(VLOOKUP(C19,'WAREHOUSE (C)'!$C:$HE,160,0),0)</f>
        <v>25.429880365057812</v>
      </c>
      <c r="I19" s="22">
        <f>IFERROR(VLOOKUP(C19,'WAREHOUSE (A)'!$C:$HE,211,0),0)+IFERROR(VLOOKUP(C19,'WAREHOUSE (B)'!$C:$HE,211,0),0)+IFERROR(VLOOKUP(C19,'WAREHOUSE (C)'!$C:$HE,211,0),0)</f>
        <v>7.9999999999999991</v>
      </c>
      <c r="J19" s="21">
        <f t="shared" si="0"/>
        <v>1870908.3653672056</v>
      </c>
      <c r="K19" s="31"/>
    </row>
    <row r="20" spans="1:11" x14ac:dyDescent="0.25">
      <c r="A20" s="29" t="str">
        <f>_xlfn.XLOOKUP(C20,INVENTORY_DATA!C:C,INVENTORY_DATA!B:B,0,0)</f>
        <v>W_B</v>
      </c>
      <c r="B20" s="13"/>
      <c r="C20" s="23">
        <v>1726969</v>
      </c>
      <c r="D20" s="19">
        <f>VLOOKUP(C20,INVENTORY_DATA!$C:$E,3,0)</f>
        <v>219851.5011547344</v>
      </c>
      <c r="E20" s="19">
        <f>SUMIFS('WAREHOUSE (A)'!$FE:$FE,'WAREHOUSE (A)'!$C:$C,$C20)+SUMIFS('WAREHOUSE (B)'!$FE:$FE,'WAREHOUSE (B)'!$C:$C,$C20)+SUMIFS('WAREHOUSE (C)'!$FE:$FE,'WAREHOUSE (C)'!$C:$C,$C20)</f>
        <v>82591.199999999983</v>
      </c>
      <c r="F20" s="20">
        <f>VLOOKUP($C20,INVENTORY_DATA!$C:$F,4,0)*D20</f>
        <v>2136956.5912240185</v>
      </c>
      <c r="G20" s="20">
        <f>VLOOKUP($C20,INVENTORY_DATA!$C:$F,4,0)*E20</f>
        <v>802786.46399999992</v>
      </c>
      <c r="H20" s="22">
        <f>IFERROR(VLOOKUP(C20,'WAREHOUSE (A)'!$C:$HE,160,0),0)+IFERROR(VLOOKUP(C20,'WAREHOUSE (B)'!$C:$HE,160,0),0)+IFERROR(VLOOKUP(C20,'WAREHOUSE (C)'!$C:$HE,160,0),0)</f>
        <v>21.429065856497335</v>
      </c>
      <c r="I20" s="22">
        <f>IFERROR(VLOOKUP(C20,'WAREHOUSE (A)'!$C:$HE,211,0),0)+IFERROR(VLOOKUP(C20,'WAREHOUSE (B)'!$C:$HE,211,0),0)+IFERROR(VLOOKUP(C20,'WAREHOUSE (C)'!$C:$HE,211,0),0)</f>
        <v>7.9999999999999982</v>
      </c>
      <c r="J20" s="21">
        <f t="shared" si="0"/>
        <v>1334170.1272240186</v>
      </c>
      <c r="K20" s="31"/>
    </row>
    <row r="21" spans="1:11" x14ac:dyDescent="0.25">
      <c r="A21" s="29" t="str">
        <f>_xlfn.XLOOKUP(C21,INVENTORY_DATA!C:C,INVENTORY_DATA!B:B,0,0)</f>
        <v>W_B</v>
      </c>
      <c r="B21" s="13"/>
      <c r="C21" s="23">
        <v>1090594</v>
      </c>
      <c r="D21" s="19">
        <f>VLOOKUP(C21,INVENTORY_DATA!$C:$E,3,0)</f>
        <v>259358.92609699772</v>
      </c>
      <c r="E21" s="19">
        <f>SUMIFS('WAREHOUSE (A)'!$FE:$FE,'WAREHOUSE (A)'!$C:$C,$C21)+SUMIFS('WAREHOUSE (B)'!$FE:$FE,'WAREHOUSE (B)'!$C:$C,$C21)+SUMIFS('WAREHOUSE (C)'!$FE:$FE,'WAREHOUSE (C)'!$C:$C,$C21)</f>
        <v>54156.800000000003</v>
      </c>
      <c r="F21" s="20">
        <f>VLOOKUP($C21,INVENTORY_DATA!$C:$F,4,0)*D21</f>
        <v>2121556.0154734412</v>
      </c>
      <c r="G21" s="20">
        <f>VLOOKUP($C21,INVENTORY_DATA!$C:$F,4,0)*E21</f>
        <v>443002.62400000001</v>
      </c>
      <c r="H21" s="22">
        <f>IFERROR(VLOOKUP(C21,'WAREHOUSE (A)'!$C:$HE,160,0),0)+IFERROR(VLOOKUP(C21,'WAREHOUSE (B)'!$C:$HE,160,0),0)+IFERROR(VLOOKUP(C21,'WAREHOUSE (C)'!$C:$HE,160,0),0)</f>
        <v>24.929968385350865</v>
      </c>
      <c r="I21" s="22">
        <f>IFERROR(VLOOKUP(C21,'WAREHOUSE (A)'!$C:$HE,211,0),0)+IFERROR(VLOOKUP(C21,'WAREHOUSE (B)'!$C:$HE,211,0),0)+IFERROR(VLOOKUP(C21,'WAREHOUSE (C)'!$C:$HE,211,0),0)</f>
        <v>9</v>
      </c>
      <c r="J21" s="21">
        <f t="shared" si="0"/>
        <v>1678553.3914734412</v>
      </c>
      <c r="K21" s="31"/>
    </row>
    <row r="22" spans="1:11" x14ac:dyDescent="0.25">
      <c r="A22" s="29" t="str">
        <f>_xlfn.XLOOKUP(C22,INVENTORY_DATA!C:C,INVENTORY_DATA!B:B,0,0)</f>
        <v>W_C</v>
      </c>
      <c r="B22" s="13"/>
      <c r="C22" s="23">
        <v>1665271</v>
      </c>
      <c r="D22" s="19">
        <f>VLOOKUP(C22,INVENTORY_DATA!$C:$E,3,0)</f>
        <v>229671.44341801383</v>
      </c>
      <c r="E22" s="19">
        <f>SUMIFS('WAREHOUSE (A)'!$FE:$FE,'WAREHOUSE (A)'!$C:$C,$C22)+SUMIFS('WAREHOUSE (B)'!$FE:$FE,'WAREHOUSE (B)'!$C:$C,$C22)+SUMIFS('WAREHOUSE (C)'!$FE:$FE,'WAREHOUSE (C)'!$C:$C,$C22)</f>
        <v>99489.600000000006</v>
      </c>
      <c r="F22" s="20">
        <f>VLOOKUP($C22,INVENTORY_DATA!$C:$F,4,0)*D22</f>
        <v>2080823.2773672054</v>
      </c>
      <c r="G22" s="20">
        <f>VLOOKUP($C22,INVENTORY_DATA!$C:$F,4,0)*E22</f>
        <v>901375.77600000007</v>
      </c>
      <c r="H22" s="22">
        <f>IFERROR(VLOOKUP(C22,'WAREHOUSE (A)'!$C:$HE,160,0),0)+IFERROR(VLOOKUP(C22,'WAREHOUSE (B)'!$C:$HE,160,0),0)+IFERROR(VLOOKUP(C22,'WAREHOUSE (C)'!$C:$HE,160,0),0)</f>
        <v>30.266471421414685</v>
      </c>
      <c r="I22" s="22">
        <f>IFERROR(VLOOKUP(C22,'WAREHOUSE (A)'!$C:$HE,211,0),0)+IFERROR(VLOOKUP(C22,'WAREHOUSE (B)'!$C:$HE,211,0),0)+IFERROR(VLOOKUP(C22,'WAREHOUSE (C)'!$C:$HE,211,0),0)</f>
        <v>8.0000000000000018</v>
      </c>
      <c r="J22" s="21">
        <f t="shared" si="0"/>
        <v>1179447.5013672053</v>
      </c>
      <c r="K22" s="31"/>
    </row>
    <row r="23" spans="1:11" x14ac:dyDescent="0.25">
      <c r="A23" s="29" t="str">
        <f>_xlfn.XLOOKUP(C23,INVENTORY_DATA!C:C,INVENTORY_DATA!B:B,0,0)</f>
        <v>W_B</v>
      </c>
      <c r="B23" s="13"/>
      <c r="C23" s="23">
        <v>1686011</v>
      </c>
      <c r="D23" s="19">
        <f>VLOOKUP(C23,INVENTORY_DATA!$C:$E,3,0)</f>
        <v>247533.623556582</v>
      </c>
      <c r="E23" s="19">
        <f>SUMIFS('WAREHOUSE (A)'!$FE:$FE,'WAREHOUSE (A)'!$C:$C,$C23)+SUMIFS('WAREHOUSE (B)'!$FE:$FE,'WAREHOUSE (B)'!$C:$C,$C23)+SUMIFS('WAREHOUSE (C)'!$FE:$FE,'WAREHOUSE (C)'!$C:$C,$C23)</f>
        <v>98771.4</v>
      </c>
      <c r="F23" s="20">
        <f>VLOOKUP($C23,INVENTORY_DATA!$C:$F,4,0)*D23</f>
        <v>2047103.066812933</v>
      </c>
      <c r="G23" s="20">
        <f>VLOOKUP($C23,INVENTORY_DATA!$C:$F,4,0)*E23</f>
        <v>816839.47799999989</v>
      </c>
      <c r="H23" s="22">
        <f>IFERROR(VLOOKUP(C23,'WAREHOUSE (A)'!$C:$HE,160,0),0)+IFERROR(VLOOKUP(C23,'WAREHOUSE (B)'!$C:$HE,160,0),0)+IFERROR(VLOOKUP(C23,'WAREHOUSE (C)'!$C:$HE,160,0),0)</f>
        <v>29.637424714743453</v>
      </c>
      <c r="I23" s="22">
        <f>IFERROR(VLOOKUP(C23,'WAREHOUSE (A)'!$C:$HE,211,0),0)+IFERROR(VLOOKUP(C23,'WAREHOUSE (B)'!$C:$HE,211,0),0)+IFERROR(VLOOKUP(C23,'WAREHOUSE (C)'!$C:$HE,211,0),0)</f>
        <v>7.9999999999999991</v>
      </c>
      <c r="J23" s="21">
        <f t="shared" si="0"/>
        <v>1230263.5888129331</v>
      </c>
      <c r="K23" s="31"/>
    </row>
    <row r="24" spans="1:11" x14ac:dyDescent="0.25">
      <c r="A24" s="29" t="str">
        <f>_xlfn.XLOOKUP(C24,INVENTORY_DATA!C:C,INVENTORY_DATA!B:B,0,0)</f>
        <v>W_A</v>
      </c>
      <c r="B24" s="13"/>
      <c r="C24" s="23">
        <v>1248060</v>
      </c>
      <c r="D24" s="19">
        <f>VLOOKUP(C24,INVENTORY_DATA!$C:$E,3,0)</f>
        <v>225326.67436489608</v>
      </c>
      <c r="E24" s="19">
        <f>SUMIFS('WAREHOUSE (A)'!$FE:$FE,'WAREHOUSE (A)'!$C:$C,$C24)+SUMIFS('WAREHOUSE (B)'!$FE:$FE,'WAREHOUSE (B)'!$C:$C,$C24)+SUMIFS('WAREHOUSE (C)'!$FE:$FE,'WAREHOUSE (C)'!$C:$C,$C24)</f>
        <v>80983.800000000017</v>
      </c>
      <c r="F24" s="20">
        <f>VLOOKUP($C24,INVENTORY_DATA!$C:$F,4,0)*D24</f>
        <v>2027940.0692840647</v>
      </c>
      <c r="G24" s="20">
        <f>VLOOKUP($C24,INVENTORY_DATA!$C:$F,4,0)*E24</f>
        <v>728854.20000000019</v>
      </c>
      <c r="H24" s="22">
        <f>IFERROR(VLOOKUP(C24,'WAREHOUSE (A)'!$C:$HE,160,0),0)+IFERROR(VLOOKUP(C24,'WAREHOUSE (B)'!$C:$HE,160,0),0)+IFERROR(VLOOKUP(C24,'WAREHOUSE (C)'!$C:$HE,160,0),0)</f>
        <v>26.14643103606122</v>
      </c>
      <c r="I24" s="22">
        <f>IFERROR(VLOOKUP(C24,'WAREHOUSE (A)'!$C:$HE,211,0),0)+IFERROR(VLOOKUP(C24,'WAREHOUSE (B)'!$C:$HE,211,0),0)+IFERROR(VLOOKUP(C24,'WAREHOUSE (C)'!$C:$HE,211,0),0)</f>
        <v>8.0000000000000018</v>
      </c>
      <c r="J24" s="21">
        <f t="shared" si="0"/>
        <v>1299085.8692840645</v>
      </c>
      <c r="K24" s="31"/>
    </row>
    <row r="25" spans="1:11" x14ac:dyDescent="0.25">
      <c r="A25" s="29" t="str">
        <f>_xlfn.XLOOKUP(C25,INVENTORY_DATA!C:C,INVENTORY_DATA!B:B,0,0)</f>
        <v>W_A</v>
      </c>
      <c r="B25" s="13"/>
      <c r="C25" s="23">
        <v>1217963</v>
      </c>
      <c r="D25" s="19">
        <f>VLOOKUP(C25,INVENTORY_DATA!$C:$E,3,0)</f>
        <v>221933.14318706698</v>
      </c>
      <c r="E25" s="19">
        <f>SUMIFS('WAREHOUSE (A)'!$FE:$FE,'WAREHOUSE (A)'!$C:$C,$C25)+SUMIFS('WAREHOUSE (B)'!$FE:$FE,'WAREHOUSE (B)'!$C:$C,$C25)+SUMIFS('WAREHOUSE (C)'!$FE:$FE,'WAREHOUSE (C)'!$C:$C,$C25)</f>
        <v>73569.599999999991</v>
      </c>
      <c r="F25" s="20">
        <f>VLOOKUP($C25,INVENTORY_DATA!$C:$F,4,0)*D25</f>
        <v>1990740.2943879908</v>
      </c>
      <c r="G25" s="20">
        <f>VLOOKUP($C25,INVENTORY_DATA!$C:$F,4,0)*E25</f>
        <v>659919.31199999992</v>
      </c>
      <c r="H25" s="22">
        <f>IFERROR(VLOOKUP(C25,'WAREHOUSE (A)'!$C:$HE,160,0),0)+IFERROR(VLOOKUP(C25,'WAREHOUSE (B)'!$C:$HE,160,0),0)+IFERROR(VLOOKUP(C25,'WAREHOUSE (C)'!$C:$HE,160,0),0)</f>
        <v>22.837180064140046</v>
      </c>
      <c r="I25" s="22">
        <f>IFERROR(VLOOKUP(C25,'WAREHOUSE (A)'!$C:$HE,211,0),0)+IFERROR(VLOOKUP(C25,'WAREHOUSE (B)'!$C:$HE,211,0),0)+IFERROR(VLOOKUP(C25,'WAREHOUSE (C)'!$C:$HE,211,0),0)</f>
        <v>7.9999999999999991</v>
      </c>
      <c r="J25" s="21">
        <f t="shared" si="0"/>
        <v>1330820.9823879909</v>
      </c>
      <c r="K25" s="31"/>
    </row>
    <row r="26" spans="1:11" x14ac:dyDescent="0.25">
      <c r="A26" s="29" t="str">
        <f>_xlfn.XLOOKUP(C26,INVENTORY_DATA!C:C,INVENTORY_DATA!B:B,0,0)</f>
        <v>W_C</v>
      </c>
      <c r="B26" s="13"/>
      <c r="C26" s="23">
        <v>1661410</v>
      </c>
      <c r="D26" s="19">
        <f>VLOOKUP(C26,INVENTORY_DATA!$C:$E,3,0)</f>
        <v>198071.74133949188</v>
      </c>
      <c r="E26" s="19">
        <f>SUMIFS('WAREHOUSE (A)'!$FE:$FE,'WAREHOUSE (A)'!$C:$C,$C26)+SUMIFS('WAREHOUSE (B)'!$FE:$FE,'WAREHOUSE (B)'!$C:$C,$C26)+SUMIFS('WAREHOUSE (C)'!$FE:$FE,'WAREHOUSE (C)'!$C:$C,$C26)</f>
        <v>70392</v>
      </c>
      <c r="F26" s="20">
        <f>VLOOKUP($C26,INVENTORY_DATA!$C:$F,4,0)*D26</f>
        <v>1958929.5218475747</v>
      </c>
      <c r="G26" s="20">
        <f>VLOOKUP($C26,INVENTORY_DATA!$C:$F,4,0)*E26</f>
        <v>696176.88</v>
      </c>
      <c r="H26" s="22">
        <f>IFERROR(VLOOKUP(C26,'WAREHOUSE (A)'!$C:$HE,160,0),0)+IFERROR(VLOOKUP(C26,'WAREHOUSE (B)'!$C:$HE,160,0),0)+IFERROR(VLOOKUP(C26,'WAREHOUSE (C)'!$C:$HE,160,0),0)</f>
        <v>23.170011708256226</v>
      </c>
      <c r="I26" s="22">
        <f>IFERROR(VLOOKUP(C26,'WAREHOUSE (A)'!$C:$HE,211,0),0)+IFERROR(VLOOKUP(C26,'WAREHOUSE (B)'!$C:$HE,211,0),0)+IFERROR(VLOOKUP(C26,'WAREHOUSE (C)'!$C:$HE,211,0),0)</f>
        <v>9</v>
      </c>
      <c r="J26" s="21">
        <f t="shared" si="0"/>
        <v>1262752.6418475746</v>
      </c>
      <c r="K26" s="31"/>
    </row>
    <row r="27" spans="1:11" x14ac:dyDescent="0.25">
      <c r="A27" s="29" t="str">
        <f>_xlfn.XLOOKUP(C27,INVENTORY_DATA!C:C,INVENTORY_DATA!B:B,0,0)</f>
        <v>W_A</v>
      </c>
      <c r="B27" s="13"/>
      <c r="C27" s="23">
        <v>1803831</v>
      </c>
      <c r="D27" s="19">
        <f>VLOOKUP(C27,INVENTORY_DATA!$C:$E,3,0)</f>
        <v>212824.19399538109</v>
      </c>
      <c r="E27" s="19">
        <f>SUMIFS('WAREHOUSE (A)'!$FE:$FE,'WAREHOUSE (A)'!$C:$C,$C27)+SUMIFS('WAREHOUSE (B)'!$FE:$FE,'WAREHOUSE (B)'!$C:$C,$C27)+SUMIFS('WAREHOUSE (C)'!$FE:$FE,'WAREHOUSE (C)'!$C:$C,$C27)</f>
        <v>87298.199999999983</v>
      </c>
      <c r="F27" s="20">
        <f>VLOOKUP($C27,INVENTORY_DATA!$C:$F,4,0)*D27</f>
        <v>1957982.5847575059</v>
      </c>
      <c r="G27" s="20">
        <f>VLOOKUP($C27,INVENTORY_DATA!$C:$F,4,0)*E27</f>
        <v>803143.43999999983</v>
      </c>
      <c r="H27" s="22">
        <f>IFERROR(VLOOKUP(C27,'WAREHOUSE (A)'!$C:$HE,160,0),0)+IFERROR(VLOOKUP(C27,'WAREHOUSE (B)'!$C:$HE,160,0),0)+IFERROR(VLOOKUP(C27,'WAREHOUSE (C)'!$C:$HE,160,0),0)</f>
        <v>19.126396368858533</v>
      </c>
      <c r="I27" s="22">
        <f>IFERROR(VLOOKUP(C27,'WAREHOUSE (A)'!$C:$HE,211,0),0)+IFERROR(VLOOKUP(C27,'WAREHOUSE (B)'!$C:$HE,211,0),0)+IFERROR(VLOOKUP(C27,'WAREHOUSE (C)'!$C:$HE,211,0),0)</f>
        <v>8</v>
      </c>
      <c r="J27" s="21">
        <f t="shared" si="0"/>
        <v>1154839.144757506</v>
      </c>
      <c r="K27" s="31"/>
    </row>
    <row r="28" spans="1:11" x14ac:dyDescent="0.25">
      <c r="A28" s="29" t="str">
        <f>_xlfn.XLOOKUP(C28,INVENTORY_DATA!C:C,INVENTORY_DATA!B:B,0,0)</f>
        <v>W_A</v>
      </c>
      <c r="B28" s="13"/>
      <c r="C28" s="23">
        <v>1010092</v>
      </c>
      <c r="D28" s="19">
        <f>VLOOKUP(C28,INVENTORY_DATA!$C:$E,3,0)</f>
        <v>274215.89838337182</v>
      </c>
      <c r="E28" s="19">
        <f>SUMIFS('WAREHOUSE (A)'!$FE:$FE,'WAREHOUSE (A)'!$C:$C,$C28)+SUMIFS('WAREHOUSE (B)'!$FE:$FE,'WAREHOUSE (B)'!$C:$C,$C28)+SUMIFS('WAREHOUSE (C)'!$FE:$FE,'WAREHOUSE (C)'!$C:$C,$C28)</f>
        <v>60880</v>
      </c>
      <c r="F28" s="20">
        <f>VLOOKUP($C28,INVENTORY_DATA!$C:$F,4,0)*D28</f>
        <v>1957901.5144572747</v>
      </c>
      <c r="G28" s="20">
        <f>VLOOKUP($C28,INVENTORY_DATA!$C:$F,4,0)*E28</f>
        <v>434683.19999999995</v>
      </c>
      <c r="H28" s="22">
        <f>IFERROR(VLOOKUP(C28,'WAREHOUSE (A)'!$C:$HE,160,0),0)+IFERROR(VLOOKUP(C28,'WAREHOUSE (B)'!$C:$HE,160,0),0)+IFERROR(VLOOKUP(C28,'WAREHOUSE (C)'!$C:$HE,160,0),0)</f>
        <v>27.253469995303654</v>
      </c>
      <c r="I28" s="22">
        <f>IFERROR(VLOOKUP(C28,'WAREHOUSE (A)'!$C:$HE,211,0),0)+IFERROR(VLOOKUP(C28,'WAREHOUSE (B)'!$C:$HE,211,0),0)+IFERROR(VLOOKUP(C28,'WAREHOUSE (C)'!$C:$HE,211,0),0)</f>
        <v>9</v>
      </c>
      <c r="J28" s="21">
        <f t="shared" si="0"/>
        <v>1523218.3144572747</v>
      </c>
      <c r="K28" s="31"/>
    </row>
    <row r="29" spans="1:11" x14ac:dyDescent="0.25">
      <c r="A29" s="29" t="str">
        <f>_xlfn.XLOOKUP(C29,INVENTORY_DATA!C:C,INVENTORY_DATA!B:B,0,0)</f>
        <v>W_B</v>
      </c>
      <c r="B29" s="13"/>
      <c r="C29" s="23">
        <v>1700607</v>
      </c>
      <c r="D29" s="19">
        <f>VLOOKUP(C29,INVENTORY_DATA!$C:$E,3,0)</f>
        <v>221232.82909930716</v>
      </c>
      <c r="E29" s="19">
        <f>SUMIFS('WAREHOUSE (A)'!$FE:$FE,'WAREHOUSE (A)'!$C:$C,$C29)+SUMIFS('WAREHOUSE (B)'!$FE:$FE,'WAREHOUSE (B)'!$C:$C,$C29)+SUMIFS('WAREHOUSE (C)'!$FE:$FE,'WAREHOUSE (C)'!$C:$C,$C29)</f>
        <v>87993</v>
      </c>
      <c r="F29" s="20">
        <f>VLOOKUP($C29,INVENTORY_DATA!$C:$F,4,0)*D29</f>
        <v>1949061.2243648961</v>
      </c>
      <c r="G29" s="20">
        <f>VLOOKUP($C29,INVENTORY_DATA!$C:$F,4,0)*E29</f>
        <v>775218.33000000007</v>
      </c>
      <c r="H29" s="22">
        <f>IFERROR(VLOOKUP(C29,'WAREHOUSE (A)'!$C:$HE,160,0),0)+IFERROR(VLOOKUP(C29,'WAREHOUSE (B)'!$C:$HE,160,0),0)+IFERROR(VLOOKUP(C29,'WAREHOUSE (C)'!$C:$HE,160,0),0)</f>
        <v>28.492174231005066</v>
      </c>
      <c r="I29" s="22">
        <f>IFERROR(VLOOKUP(C29,'WAREHOUSE (A)'!$C:$HE,211,0),0)+IFERROR(VLOOKUP(C29,'WAREHOUSE (B)'!$C:$HE,211,0),0)+IFERROR(VLOOKUP(C29,'WAREHOUSE (C)'!$C:$HE,211,0),0)</f>
        <v>8</v>
      </c>
      <c r="J29" s="21">
        <f t="shared" si="0"/>
        <v>1173842.894364896</v>
      </c>
      <c r="K29" s="31"/>
    </row>
    <row r="30" spans="1:11" x14ac:dyDescent="0.25">
      <c r="A30" s="29" t="str">
        <f>_xlfn.XLOOKUP(C30,INVENTORY_DATA!C:C,INVENTORY_DATA!B:B,0,0)</f>
        <v>W_A</v>
      </c>
      <c r="B30" s="13"/>
      <c r="C30" s="23">
        <v>1166815</v>
      </c>
      <c r="D30" s="19">
        <f>VLOOKUP(C30,INVENTORY_DATA!$C:$E,3,0)</f>
        <v>259830.63048498848</v>
      </c>
      <c r="E30" s="19">
        <f>SUMIFS('WAREHOUSE (A)'!$FE:$FE,'WAREHOUSE (A)'!$C:$C,$C30)+SUMIFS('WAREHOUSE (B)'!$FE:$FE,'WAREHOUSE (B)'!$C:$C,$C30)+SUMIFS('WAREHOUSE (C)'!$FE:$FE,'WAREHOUSE (C)'!$C:$C,$C30)</f>
        <v>26605.124999999993</v>
      </c>
      <c r="F30" s="20">
        <f>VLOOKUP($C30,INVENTORY_DATA!$C:$F,4,0)*D30</f>
        <v>1886370.3773210163</v>
      </c>
      <c r="G30" s="20">
        <f>VLOOKUP($C30,INVENTORY_DATA!$C:$F,4,0)*E30</f>
        <v>193153.20749999993</v>
      </c>
      <c r="H30" s="22">
        <f>IFERROR(VLOOKUP(C30,'WAREHOUSE (A)'!$C:$HE,160,0),0)+IFERROR(VLOOKUP(C30,'WAREHOUSE (B)'!$C:$HE,160,0),0)+IFERROR(VLOOKUP(C30,'WAREHOUSE (C)'!$C:$HE,160,0),0)</f>
        <v>32.073153532736832</v>
      </c>
      <c r="I30" s="22">
        <f>IFERROR(VLOOKUP(C30,'WAREHOUSE (A)'!$C:$HE,211,0),0)+IFERROR(VLOOKUP(C30,'WAREHOUSE (B)'!$C:$HE,211,0),0)+IFERROR(VLOOKUP(C30,'WAREHOUSE (C)'!$C:$HE,211,0),0)</f>
        <v>10.426419005102039</v>
      </c>
      <c r="J30" s="21">
        <f t="shared" si="0"/>
        <v>1693217.1698210163</v>
      </c>
      <c r="K30" s="31"/>
    </row>
    <row r="31" spans="1:11" x14ac:dyDescent="0.25">
      <c r="A31" s="29" t="str">
        <f>_xlfn.XLOOKUP(C31,INVENTORY_DATA!C:C,INVENTORY_DATA!B:B,0,0)</f>
        <v>W_A</v>
      </c>
      <c r="B31" s="13"/>
      <c r="C31" s="23">
        <v>1172141</v>
      </c>
      <c r="D31" s="19">
        <f>VLOOKUP(C31,INVENTORY_DATA!$C:$E,3,0)</f>
        <v>205008.66050808315</v>
      </c>
      <c r="E31" s="19">
        <f>SUMIFS('WAREHOUSE (A)'!$FE:$FE,'WAREHOUSE (A)'!$C:$C,$C31)+SUMIFS('WAREHOUSE (B)'!$FE:$FE,'WAREHOUSE (B)'!$C:$C,$C31)+SUMIFS('WAREHOUSE (C)'!$FE:$FE,'WAREHOUSE (C)'!$C:$C,$C31)</f>
        <v>21593.749999999993</v>
      </c>
      <c r="F31" s="20">
        <f>VLOOKUP($C31,INVENTORY_DATA!$C:$F,4,0)*D31</f>
        <v>1886079.6766743648</v>
      </c>
      <c r="G31" s="20">
        <f>VLOOKUP($C31,INVENTORY_DATA!$C:$F,4,0)*E31</f>
        <v>198662.49999999991</v>
      </c>
      <c r="H31" s="22">
        <f>IFERROR(VLOOKUP(C31,'WAREHOUSE (A)'!$C:$HE,160,0),0)+IFERROR(VLOOKUP(C31,'WAREHOUSE (B)'!$C:$HE,160,0),0)+IFERROR(VLOOKUP(C31,'WAREHOUSE (C)'!$C:$HE,160,0),0)</f>
        <v>30.743132931527537</v>
      </c>
      <c r="I31" s="22">
        <f>IFERROR(VLOOKUP(C31,'WAREHOUSE (A)'!$C:$HE,211,0),0)+IFERROR(VLOOKUP(C31,'WAREHOUSE (B)'!$C:$HE,211,0),0)+IFERROR(VLOOKUP(C31,'WAREHOUSE (C)'!$C:$HE,211,0),0)</f>
        <v>8.2794464670981647</v>
      </c>
      <c r="J31" s="21">
        <f t="shared" si="0"/>
        <v>1687417.1766743648</v>
      </c>
      <c r="K31" s="31"/>
    </row>
    <row r="32" spans="1:11" x14ac:dyDescent="0.25">
      <c r="A32" s="29" t="str">
        <f>_xlfn.XLOOKUP(C32,INVENTORY_DATA!C:C,INVENTORY_DATA!B:B,0,0)</f>
        <v>W_C</v>
      </c>
      <c r="B32" s="13"/>
      <c r="C32" s="23">
        <v>1493247</v>
      </c>
      <c r="D32" s="19">
        <f>VLOOKUP(C32,INVENTORY_DATA!$C:$E,3,0)</f>
        <v>196967.26096997687</v>
      </c>
      <c r="E32" s="19">
        <f>SUMIFS('WAREHOUSE (A)'!$FE:$FE,'WAREHOUSE (A)'!$C:$C,$C32)+SUMIFS('WAREHOUSE (B)'!$FE:$FE,'WAREHOUSE (B)'!$C:$C,$C32)+SUMIFS('WAREHOUSE (C)'!$FE:$FE,'WAREHOUSE (C)'!$C:$C,$C32)</f>
        <v>73258.2</v>
      </c>
      <c r="F32" s="20">
        <f>VLOOKUP($C32,INVENTORY_DATA!$C:$F,4,0)*D32</f>
        <v>1727402.8787066971</v>
      </c>
      <c r="G32" s="20">
        <f>VLOOKUP($C32,INVENTORY_DATA!$C:$F,4,0)*E32</f>
        <v>642474.41399999999</v>
      </c>
      <c r="H32" s="22">
        <f>IFERROR(VLOOKUP(C32,'WAREHOUSE (A)'!$C:$HE,160,0),0)+IFERROR(VLOOKUP(C32,'WAREHOUSE (B)'!$C:$HE,160,0),0)+IFERROR(VLOOKUP(C32,'WAREHOUSE (C)'!$C:$HE,160,0),0)</f>
        <v>18.562991397401397</v>
      </c>
      <c r="I32" s="22">
        <f>IFERROR(VLOOKUP(C32,'WAREHOUSE (A)'!$C:$HE,211,0),0)+IFERROR(VLOOKUP(C32,'WAREHOUSE (B)'!$C:$HE,211,0),0)+IFERROR(VLOOKUP(C32,'WAREHOUSE (C)'!$C:$HE,211,0),0)</f>
        <v>7.9999999999999991</v>
      </c>
      <c r="J32" s="21">
        <f t="shared" si="0"/>
        <v>1084928.464706697</v>
      </c>
      <c r="K32" s="31"/>
    </row>
    <row r="33" spans="1:11" x14ac:dyDescent="0.25">
      <c r="A33" s="29" t="str">
        <f>_xlfn.XLOOKUP(C33,INVENTORY_DATA!C:C,INVENTORY_DATA!B:B,0,0)</f>
        <v>W_C</v>
      </c>
      <c r="B33" s="13"/>
      <c r="C33" s="23">
        <v>1361836</v>
      </c>
      <c r="D33" s="19">
        <f>VLOOKUP(C33,INVENTORY_DATA!$C:$E,3,0)</f>
        <v>179008.77598152426</v>
      </c>
      <c r="E33" s="19">
        <f>SUMIFS('WAREHOUSE (A)'!$FE:$FE,'WAREHOUSE (A)'!$C:$C,$C33)+SUMIFS('WAREHOUSE (B)'!$FE:$FE,'WAREHOUSE (B)'!$C:$C,$C33)+SUMIFS('WAREHOUSE (C)'!$FE:$FE,'WAREHOUSE (C)'!$C:$C,$C33)</f>
        <v>46806.399999999994</v>
      </c>
      <c r="F33" s="20">
        <f>VLOOKUP($C33,INVENTORY_DATA!$C:$F,4,0)*D33</f>
        <v>1722064.4249422632</v>
      </c>
      <c r="G33" s="20">
        <f>VLOOKUP($C33,INVENTORY_DATA!$C:$F,4,0)*E33</f>
        <v>450277.56799999991</v>
      </c>
      <c r="H33" s="22">
        <f>IFERROR(VLOOKUP(C33,'WAREHOUSE (A)'!$C:$HE,160,0),0)+IFERROR(VLOOKUP(C33,'WAREHOUSE (B)'!$C:$HE,160,0),0)+IFERROR(VLOOKUP(C33,'WAREHOUSE (C)'!$C:$HE,160,0),0)</f>
        <v>20.403493611429301</v>
      </c>
      <c r="I33" s="22">
        <f>IFERROR(VLOOKUP(C33,'WAREHOUSE (A)'!$C:$HE,211,0),0)+IFERROR(VLOOKUP(C33,'WAREHOUSE (B)'!$C:$HE,211,0),0)+IFERROR(VLOOKUP(C33,'WAREHOUSE (C)'!$C:$HE,211,0),0)</f>
        <v>9</v>
      </c>
      <c r="J33" s="21">
        <f t="shared" si="0"/>
        <v>1271786.8569422632</v>
      </c>
      <c r="K33" s="31"/>
    </row>
    <row r="34" spans="1:11" x14ac:dyDescent="0.25">
      <c r="A34" s="29" t="str">
        <f>_xlfn.XLOOKUP(C34,INVENTORY_DATA!C:C,INVENTORY_DATA!B:B,0,0)</f>
        <v>W_C</v>
      </c>
      <c r="B34" s="13"/>
      <c r="C34" s="23">
        <v>1186743</v>
      </c>
      <c r="D34" s="19">
        <f>VLOOKUP(C34,INVENTORY_DATA!$C:$E,3,0)</f>
        <v>173197.80600461893</v>
      </c>
      <c r="E34" s="19">
        <f>SUMIFS('WAREHOUSE (A)'!$FE:$FE,'WAREHOUSE (A)'!$C:$C,$C34)+SUMIFS('WAREHOUSE (B)'!$FE:$FE,'WAREHOUSE (B)'!$C:$C,$C34)+SUMIFS('WAREHOUSE (C)'!$FE:$FE,'WAREHOUSE (C)'!$C:$C,$C34)</f>
        <v>76561.199999999983</v>
      </c>
      <c r="F34" s="20">
        <f>VLOOKUP($C34,INVENTORY_DATA!$C:$F,4,0)*D34</f>
        <v>1700802.4549653579</v>
      </c>
      <c r="G34" s="20">
        <f>VLOOKUP($C34,INVENTORY_DATA!$C:$F,4,0)*E34</f>
        <v>751830.98399999982</v>
      </c>
      <c r="H34" s="22">
        <f>IFERROR(VLOOKUP(C34,'WAREHOUSE (A)'!$C:$HE,160,0),0)+IFERROR(VLOOKUP(C34,'WAREHOUSE (B)'!$C:$HE,160,0),0)+IFERROR(VLOOKUP(C34,'WAREHOUSE (C)'!$C:$HE,160,0),0)</f>
        <v>18.130200565750961</v>
      </c>
      <c r="I34" s="22">
        <f>IFERROR(VLOOKUP(C34,'WAREHOUSE (A)'!$C:$HE,211,0),0)+IFERROR(VLOOKUP(C34,'WAREHOUSE (B)'!$C:$HE,211,0),0)+IFERROR(VLOOKUP(C34,'WAREHOUSE (C)'!$C:$HE,211,0),0)</f>
        <v>7.9999999999999982</v>
      </c>
      <c r="J34" s="21">
        <f t="shared" si="0"/>
        <v>948971.47096535808</v>
      </c>
      <c r="K34" s="31"/>
    </row>
    <row r="35" spans="1:11" x14ac:dyDescent="0.25">
      <c r="A35" s="29" t="str">
        <f>_xlfn.XLOOKUP(C35,INVENTORY_DATA!C:C,INVENTORY_DATA!B:B,0,0)</f>
        <v>W_C</v>
      </c>
      <c r="B35" s="13"/>
      <c r="C35" s="23">
        <v>1681215</v>
      </c>
      <c r="D35" s="19">
        <f>VLOOKUP(C35,INVENTORY_DATA!$C:$E,3,0)</f>
        <v>176897.96766743649</v>
      </c>
      <c r="E35" s="19">
        <f>SUMIFS('WAREHOUSE (A)'!$FE:$FE,'WAREHOUSE (A)'!$C:$C,$C35)+SUMIFS('WAREHOUSE (B)'!$FE:$FE,'WAREHOUSE (B)'!$C:$C,$C35)+SUMIFS('WAREHOUSE (C)'!$FE:$FE,'WAREHOUSE (C)'!$C:$C,$C35)</f>
        <v>38851.200000000004</v>
      </c>
      <c r="F35" s="20">
        <f>VLOOKUP($C35,INVENTORY_DATA!$C:$F,4,0)*D35</f>
        <v>1655764.9773672055</v>
      </c>
      <c r="G35" s="20">
        <f>VLOOKUP($C35,INVENTORY_DATA!$C:$F,4,0)*E35</f>
        <v>363647.23200000002</v>
      </c>
      <c r="H35" s="22">
        <f>IFERROR(VLOOKUP(C35,'WAREHOUSE (A)'!$C:$HE,160,0),0)+IFERROR(VLOOKUP(C35,'WAREHOUSE (B)'!$C:$HE,160,0),0)+IFERROR(VLOOKUP(C35,'WAREHOUSE (C)'!$C:$HE,160,0),0)</f>
        <v>16.165861235408258</v>
      </c>
      <c r="I35" s="22">
        <f>IFERROR(VLOOKUP(C35,'WAREHOUSE (A)'!$C:$HE,211,0),0)+IFERROR(VLOOKUP(C35,'WAREHOUSE (B)'!$C:$HE,211,0),0)+IFERROR(VLOOKUP(C35,'WAREHOUSE (C)'!$C:$HE,211,0),0)</f>
        <v>8</v>
      </c>
      <c r="J35" s="21">
        <f t="shared" si="0"/>
        <v>1292117.7453672055</v>
      </c>
      <c r="K35" s="31"/>
    </row>
    <row r="36" spans="1:11" x14ac:dyDescent="0.25">
      <c r="A36" s="29" t="str">
        <f>_xlfn.XLOOKUP(C36,INVENTORY_DATA!C:C,INVENTORY_DATA!B:B,0,0)</f>
        <v>W_C</v>
      </c>
      <c r="B36" s="13"/>
      <c r="C36" s="23">
        <v>1251251</v>
      </c>
      <c r="D36" s="19">
        <f>VLOOKUP(C36,INVENTORY_DATA!$C:$E,3,0)</f>
        <v>172233.47806004621</v>
      </c>
      <c r="E36" s="19">
        <f>SUMIFS('WAREHOUSE (A)'!$FE:$FE,'WAREHOUSE (A)'!$C:$C,$C36)+SUMIFS('WAREHOUSE (B)'!$FE:$FE,'WAREHOUSE (B)'!$C:$C,$C36)+SUMIFS('WAREHOUSE (C)'!$FE:$FE,'WAREHOUSE (C)'!$C:$C,$C36)</f>
        <v>62283.19999999999</v>
      </c>
      <c r="F36" s="20">
        <f>VLOOKUP($C36,INVENTORY_DATA!$C:$F,4,0)*D36</f>
        <v>1646552.0502540418</v>
      </c>
      <c r="G36" s="20">
        <f>VLOOKUP($C36,INVENTORY_DATA!$C:$F,4,0)*E36</f>
        <v>595427.39199999988</v>
      </c>
      <c r="H36" s="22">
        <f>IFERROR(VLOOKUP(C36,'WAREHOUSE (A)'!$C:$HE,160,0),0)+IFERROR(VLOOKUP(C36,'WAREHOUSE (B)'!$C:$HE,160,0),0)+IFERROR(VLOOKUP(C36,'WAREHOUSE (C)'!$C:$HE,160,0),0)</f>
        <v>21.435738335698591</v>
      </c>
      <c r="I36" s="22">
        <f>IFERROR(VLOOKUP(C36,'WAREHOUSE (A)'!$C:$HE,211,0),0)+IFERROR(VLOOKUP(C36,'WAREHOUSE (B)'!$C:$HE,211,0),0)+IFERROR(VLOOKUP(C36,'WAREHOUSE (C)'!$C:$HE,211,0),0)</f>
        <v>9</v>
      </c>
      <c r="J36" s="21">
        <f t="shared" si="0"/>
        <v>1051124.6582540418</v>
      </c>
      <c r="K36" s="31"/>
    </row>
    <row r="37" spans="1:11" x14ac:dyDescent="0.25">
      <c r="A37" s="29" t="str">
        <f>_xlfn.XLOOKUP(C37,INVENTORY_DATA!C:C,INVENTORY_DATA!B:B,0,0)</f>
        <v>W_B</v>
      </c>
      <c r="B37" s="13"/>
      <c r="C37" s="23">
        <v>1431913</v>
      </c>
      <c r="D37" s="19">
        <f>VLOOKUP(C37,INVENTORY_DATA!$C:$E,3,0)</f>
        <v>168545.31177829098</v>
      </c>
      <c r="E37" s="19">
        <f>SUMIFS('WAREHOUSE (A)'!$FE:$FE,'WAREHOUSE (A)'!$C:$C,$C37)+SUMIFS('WAREHOUSE (B)'!$FE:$FE,'WAREHOUSE (B)'!$C:$C,$C37)+SUMIFS('WAREHOUSE (C)'!$FE:$FE,'WAREHOUSE (C)'!$C:$C,$C37)</f>
        <v>51426</v>
      </c>
      <c r="F37" s="20">
        <f>VLOOKUP($C37,INVENTORY_DATA!$C:$F,4,0)*D37</f>
        <v>1602865.9150115473</v>
      </c>
      <c r="G37" s="20">
        <f>VLOOKUP($C37,INVENTORY_DATA!$C:$F,4,0)*E37</f>
        <v>489061.26</v>
      </c>
      <c r="H37" s="22">
        <f>IFERROR(VLOOKUP(C37,'WAREHOUSE (A)'!$C:$HE,160,0),0)+IFERROR(VLOOKUP(C37,'WAREHOUSE (B)'!$C:$HE,160,0),0)+IFERROR(VLOOKUP(C37,'WAREHOUSE (C)'!$C:$HE,160,0),0)</f>
        <v>25.610653565179025</v>
      </c>
      <c r="I37" s="22">
        <f>IFERROR(VLOOKUP(C37,'WAREHOUSE (A)'!$C:$HE,211,0),0)+IFERROR(VLOOKUP(C37,'WAREHOUSE (B)'!$C:$HE,211,0),0)+IFERROR(VLOOKUP(C37,'WAREHOUSE (C)'!$C:$HE,211,0),0)</f>
        <v>8</v>
      </c>
      <c r="J37" s="21">
        <f t="shared" si="0"/>
        <v>1113804.6550115473</v>
      </c>
      <c r="K37" s="31"/>
    </row>
    <row r="38" spans="1:11" x14ac:dyDescent="0.25">
      <c r="A38" s="29" t="str">
        <f>_xlfn.XLOOKUP(C38,INVENTORY_DATA!C:C,INVENTORY_DATA!B:B,0,0)</f>
        <v>W_A</v>
      </c>
      <c r="B38" s="13"/>
      <c r="C38" s="23">
        <v>1104927</v>
      </c>
      <c r="D38" s="19">
        <f>VLOOKUP(C38,INVENTORY_DATA!$C:$E,3,0)</f>
        <v>205266.85912240183</v>
      </c>
      <c r="E38" s="19">
        <f>SUMIFS('WAREHOUSE (A)'!$FE:$FE,'WAREHOUSE (A)'!$C:$C,$C38)+SUMIFS('WAREHOUSE (B)'!$FE:$FE,'WAREHOUSE (B)'!$C:$C,$C38)+SUMIFS('WAREHOUSE (C)'!$FE:$FE,'WAREHOUSE (C)'!$C:$C,$C38)</f>
        <v>59262.399999999994</v>
      </c>
      <c r="F38" s="20">
        <f>VLOOKUP($C38,INVENTORY_DATA!$C:$F,4,0)*D38</f>
        <v>1529238.1004618937</v>
      </c>
      <c r="G38" s="20">
        <f>VLOOKUP($C38,INVENTORY_DATA!$C:$F,4,0)*E38</f>
        <v>441504.87999999995</v>
      </c>
      <c r="H38" s="22">
        <f>IFERROR(VLOOKUP(C38,'WAREHOUSE (A)'!$C:$HE,160,0),0)+IFERROR(VLOOKUP(C38,'WAREHOUSE (B)'!$C:$HE,160,0),0)+IFERROR(VLOOKUP(C38,'WAREHOUSE (C)'!$C:$HE,160,0),0)</f>
        <v>25.018051631360105</v>
      </c>
      <c r="I38" s="22">
        <f>IFERROR(VLOOKUP(C38,'WAREHOUSE (A)'!$C:$HE,211,0),0)+IFERROR(VLOOKUP(C38,'WAREHOUSE (B)'!$C:$HE,211,0),0)+IFERROR(VLOOKUP(C38,'WAREHOUSE (C)'!$C:$HE,211,0),0)</f>
        <v>9</v>
      </c>
      <c r="J38" s="21">
        <f t="shared" si="0"/>
        <v>1087733.2204618938</v>
      </c>
      <c r="K38" s="31"/>
    </row>
    <row r="39" spans="1:11" x14ac:dyDescent="0.25">
      <c r="A39" s="29" t="str">
        <f>_xlfn.XLOOKUP(C39,INVENTORY_DATA!C:C,INVENTORY_DATA!B:B,0,0)</f>
        <v>W_C</v>
      </c>
      <c r="B39" s="13"/>
      <c r="C39" s="23">
        <v>1658227</v>
      </c>
      <c r="D39" s="19">
        <f>VLOOKUP(C39,INVENTORY_DATA!$C:$E,3,0)</f>
        <v>162094.74826789839</v>
      </c>
      <c r="E39" s="19">
        <f>SUMIFS('WAREHOUSE (A)'!$FE:$FE,'WAREHOUSE (A)'!$C:$C,$C39)+SUMIFS('WAREHOUSE (B)'!$FE:$FE,'WAREHOUSE (B)'!$C:$C,$C39)+SUMIFS('WAREHOUSE (C)'!$FE:$FE,'WAREHOUSE (C)'!$C:$C,$C39)</f>
        <v>30774.6</v>
      </c>
      <c r="F39" s="20">
        <f>VLOOKUP($C39,INVENTORY_DATA!$C:$F,4,0)*D39</f>
        <v>1494513.5790300232</v>
      </c>
      <c r="G39" s="20">
        <f>VLOOKUP($C39,INVENTORY_DATA!$C:$F,4,0)*E39</f>
        <v>283741.81200000003</v>
      </c>
      <c r="H39" s="22">
        <f>IFERROR(VLOOKUP(C39,'WAREHOUSE (A)'!$C:$HE,160,0),0)+IFERROR(VLOOKUP(C39,'WAREHOUSE (B)'!$C:$HE,160,0),0)+IFERROR(VLOOKUP(C39,'WAREHOUSE (C)'!$C:$HE,160,0),0)</f>
        <v>34.68241046666008</v>
      </c>
      <c r="I39" s="22">
        <f>IFERROR(VLOOKUP(C39,'WAREHOUSE (A)'!$C:$HE,211,0),0)+IFERROR(VLOOKUP(C39,'WAREHOUSE (B)'!$C:$HE,211,0),0)+IFERROR(VLOOKUP(C39,'WAREHOUSE (C)'!$C:$HE,211,0),0)</f>
        <v>7.5617871556413387</v>
      </c>
      <c r="J39" s="21">
        <f t="shared" si="0"/>
        <v>1210771.767030023</v>
      </c>
      <c r="K39" s="31"/>
    </row>
    <row r="40" spans="1:11" x14ac:dyDescent="0.25">
      <c r="A40" s="29" t="str">
        <f>_xlfn.XLOOKUP(C40,INVENTORY_DATA!C:C,INVENTORY_DATA!B:B,0,0)</f>
        <v>W_A</v>
      </c>
      <c r="B40" s="13"/>
      <c r="C40" s="23">
        <v>1470217</v>
      </c>
      <c r="D40" s="19">
        <f>VLOOKUP(C40,INVENTORY_DATA!$C:$E,3,0)</f>
        <v>207451.78983833716</v>
      </c>
      <c r="E40" s="19">
        <f>SUMIFS('WAREHOUSE (A)'!$FE:$FE,'WAREHOUSE (A)'!$C:$C,$C40)+SUMIFS('WAREHOUSE (B)'!$FE:$FE,'WAREHOUSE (B)'!$C:$C,$C40)+SUMIFS('WAREHOUSE (C)'!$FE:$FE,'WAREHOUSE (C)'!$C:$C,$C40)</f>
        <v>44487</v>
      </c>
      <c r="F40" s="20">
        <f>VLOOKUP($C40,INVENTORY_DATA!$C:$F,4,0)*D40</f>
        <v>1458386.0825635104</v>
      </c>
      <c r="G40" s="20">
        <f>VLOOKUP($C40,INVENTORY_DATA!$C:$F,4,0)*E40</f>
        <v>312743.61</v>
      </c>
      <c r="H40" s="22">
        <f>IFERROR(VLOOKUP(C40,'WAREHOUSE (A)'!$C:$HE,160,0),0)+IFERROR(VLOOKUP(C40,'WAREHOUSE (B)'!$C:$HE,160,0),0)+IFERROR(VLOOKUP(C40,'WAREHOUSE (C)'!$C:$HE,160,0),0)</f>
        <v>22.664431362116986</v>
      </c>
      <c r="I40" s="22">
        <f>IFERROR(VLOOKUP(C40,'WAREHOUSE (A)'!$C:$HE,211,0),0)+IFERROR(VLOOKUP(C40,'WAREHOUSE (B)'!$C:$HE,211,0),0)+IFERROR(VLOOKUP(C40,'WAREHOUSE (C)'!$C:$HE,211,0),0)</f>
        <v>8</v>
      </c>
      <c r="J40" s="21">
        <f t="shared" si="0"/>
        <v>1145642.4725635103</v>
      </c>
      <c r="K40" s="31"/>
    </row>
    <row r="41" spans="1:11" x14ac:dyDescent="0.25">
      <c r="A41" s="29" t="str">
        <f>_xlfn.XLOOKUP(C41,INVENTORY_DATA!C:C,INVENTORY_DATA!B:B,0,0)</f>
        <v>W_A</v>
      </c>
      <c r="B41" s="13"/>
      <c r="C41" s="23">
        <v>1710785</v>
      </c>
      <c r="D41" s="19">
        <f>VLOOKUP(C41,INVENTORY_DATA!$C:$E,3,0)</f>
        <v>203867.86143187067</v>
      </c>
      <c r="E41" s="19">
        <f>SUMIFS('WAREHOUSE (A)'!$FE:$FE,'WAREHOUSE (A)'!$C:$C,$C41)+SUMIFS('WAREHOUSE (B)'!$FE:$FE,'WAREHOUSE (B)'!$C:$C,$C41)+SUMIFS('WAREHOUSE (C)'!$FE:$FE,'WAREHOUSE (C)'!$C:$C,$C41)</f>
        <v>70286.39999999998</v>
      </c>
      <c r="F41" s="20">
        <f>VLOOKUP($C41,INVENTORY_DATA!$C:$F,4,0)*D41</f>
        <v>1451539.1733949191</v>
      </c>
      <c r="G41" s="20">
        <f>VLOOKUP($C41,INVENTORY_DATA!$C:$F,4,0)*E41</f>
        <v>500439.16799999989</v>
      </c>
      <c r="H41" s="22">
        <f>IFERROR(VLOOKUP(C41,'WAREHOUSE (A)'!$C:$HE,160,0),0)+IFERROR(VLOOKUP(C41,'WAREHOUSE (B)'!$C:$HE,160,0),0)+IFERROR(VLOOKUP(C41,'WAREHOUSE (C)'!$C:$HE,160,0),0)</f>
        <v>24.746500947637017</v>
      </c>
      <c r="I41" s="22">
        <f>IFERROR(VLOOKUP(C41,'WAREHOUSE (A)'!$C:$HE,211,0),0)+IFERROR(VLOOKUP(C41,'WAREHOUSE (B)'!$C:$HE,211,0),0)+IFERROR(VLOOKUP(C41,'WAREHOUSE (C)'!$C:$HE,211,0),0)</f>
        <v>8.9999999999999982</v>
      </c>
      <c r="J41" s="21">
        <f t="shared" si="0"/>
        <v>951100.00539491931</v>
      </c>
      <c r="K41" s="31"/>
    </row>
    <row r="42" spans="1:11" x14ac:dyDescent="0.25">
      <c r="A42" s="29" t="str">
        <f>_xlfn.XLOOKUP(C42,INVENTORY_DATA!C:C,INVENTORY_DATA!B:B,0,0)</f>
        <v>W_B</v>
      </c>
      <c r="B42" s="13"/>
      <c r="C42" s="23">
        <v>1841568</v>
      </c>
      <c r="D42" s="19">
        <f>VLOOKUP(C42,INVENTORY_DATA!$C:$E,3,0)</f>
        <v>174327.40184757506</v>
      </c>
      <c r="E42" s="19">
        <f>SUMIFS('WAREHOUSE (A)'!$FE:$FE,'WAREHOUSE (A)'!$C:$C,$C42)+SUMIFS('WAREHOUSE (B)'!$FE:$FE,'WAREHOUSE (B)'!$C:$C,$C42)+SUMIFS('WAREHOUSE (C)'!$FE:$FE,'WAREHOUSE (C)'!$C:$C,$C42)</f>
        <v>26856</v>
      </c>
      <c r="F42" s="20">
        <f>VLOOKUP($C42,INVENTORY_DATA!$C:$F,4,0)*D42</f>
        <v>1429484.6951501153</v>
      </c>
      <c r="G42" s="20">
        <f>VLOOKUP($C42,INVENTORY_DATA!$C:$F,4,0)*E42</f>
        <v>220219.19999999998</v>
      </c>
      <c r="H42" s="22">
        <f>IFERROR(VLOOKUP(C42,'WAREHOUSE (A)'!$C:$HE,160,0),0)+IFERROR(VLOOKUP(C42,'WAREHOUSE (B)'!$C:$HE,160,0),0)+IFERROR(VLOOKUP(C42,'WAREHOUSE (C)'!$C:$HE,160,0),0)</f>
        <v>21.782246367159967</v>
      </c>
      <c r="I42" s="22">
        <f>IFERROR(VLOOKUP(C42,'WAREHOUSE (A)'!$C:$HE,211,0),0)+IFERROR(VLOOKUP(C42,'WAREHOUSE (B)'!$C:$HE,211,0),0)+IFERROR(VLOOKUP(C42,'WAREHOUSE (C)'!$C:$HE,211,0),0)</f>
        <v>8</v>
      </c>
      <c r="J42" s="21">
        <f t="shared" si="0"/>
        <v>1209265.4951501153</v>
      </c>
      <c r="K42" s="31"/>
    </row>
    <row r="43" spans="1:11" x14ac:dyDescent="0.25">
      <c r="A43" s="29" t="str">
        <f>_xlfn.XLOOKUP(C43,INVENTORY_DATA!C:C,INVENTORY_DATA!B:B,0,0)</f>
        <v>W_B</v>
      </c>
      <c r="B43" s="13"/>
      <c r="C43" s="23">
        <v>1725410</v>
      </c>
      <c r="D43" s="19">
        <f>VLOOKUP(C43,INVENTORY_DATA!$C:$E,3,0)</f>
        <v>138495.03002309467</v>
      </c>
      <c r="E43" s="19">
        <f>SUMIFS('WAREHOUSE (A)'!$FE:$FE,'WAREHOUSE (A)'!$C:$C,$C43)+SUMIFS('WAREHOUSE (B)'!$FE:$FE,'WAREHOUSE (B)'!$C:$C,$C43)+SUMIFS('WAREHOUSE (C)'!$FE:$FE,'WAREHOUSE (C)'!$C:$C,$C43)</f>
        <v>81601.199999999983</v>
      </c>
      <c r="F43" s="20">
        <f>VLOOKUP($C43,INVENTORY_DATA!$C:$F,4,0)*D43</f>
        <v>1375255.64812933</v>
      </c>
      <c r="G43" s="20">
        <f>VLOOKUP($C43,INVENTORY_DATA!$C:$F,4,0)*E43</f>
        <v>810299.91599999985</v>
      </c>
      <c r="H43" s="22">
        <f>IFERROR(VLOOKUP(C43,'WAREHOUSE (A)'!$C:$HE,160,0),0)+IFERROR(VLOOKUP(C43,'WAREHOUSE (B)'!$C:$HE,160,0),0)+IFERROR(VLOOKUP(C43,'WAREHOUSE (C)'!$C:$HE,160,0),0)</f>
        <v>22.940085307564647</v>
      </c>
      <c r="I43" s="22">
        <f>IFERROR(VLOOKUP(C43,'WAREHOUSE (A)'!$C:$HE,211,0),0)+IFERROR(VLOOKUP(C43,'WAREHOUSE (B)'!$C:$HE,211,0),0)+IFERROR(VLOOKUP(C43,'WAREHOUSE (C)'!$C:$HE,211,0),0)</f>
        <v>7.9999999999999982</v>
      </c>
      <c r="J43" s="21">
        <f t="shared" si="0"/>
        <v>564955.73212933016</v>
      </c>
      <c r="K43" s="31"/>
    </row>
    <row r="44" spans="1:11" x14ac:dyDescent="0.25">
      <c r="A44" s="29" t="str">
        <f>_xlfn.XLOOKUP(C44,INVENTORY_DATA!C:C,INVENTORY_DATA!B:B,0,0)</f>
        <v>W_A</v>
      </c>
      <c r="B44" s="13"/>
      <c r="C44" s="23">
        <v>1641168</v>
      </c>
      <c r="D44" s="19">
        <f>VLOOKUP(C44,INVENTORY_DATA!$C:$E,3,0)</f>
        <v>187534.45727482677</v>
      </c>
      <c r="E44" s="19">
        <f>SUMIFS('WAREHOUSE (A)'!$FE:$FE,'WAREHOUSE (A)'!$C:$C,$C44)+SUMIFS('WAREHOUSE (B)'!$FE:$FE,'WAREHOUSE (B)'!$C:$C,$C44)+SUMIFS('WAREHOUSE (C)'!$FE:$FE,'WAREHOUSE (C)'!$C:$C,$C44)</f>
        <v>88230.6</v>
      </c>
      <c r="F44" s="20">
        <f>VLOOKUP($C44,INVENTORY_DATA!$C:$F,4,0)*D44</f>
        <v>1355874.1260969976</v>
      </c>
      <c r="G44" s="20">
        <f>VLOOKUP($C44,INVENTORY_DATA!$C:$F,4,0)*E44</f>
        <v>637907.23800000013</v>
      </c>
      <c r="H44" s="22">
        <f>IFERROR(VLOOKUP(C44,'WAREHOUSE (A)'!$C:$HE,160,0),0)+IFERROR(VLOOKUP(C44,'WAREHOUSE (B)'!$C:$HE,160,0),0)+IFERROR(VLOOKUP(C44,'WAREHOUSE (C)'!$C:$HE,160,0),0)</f>
        <v>17.157674741093821</v>
      </c>
      <c r="I44" s="22">
        <f>IFERROR(VLOOKUP(C44,'WAREHOUSE (A)'!$C:$HE,211,0),0)+IFERROR(VLOOKUP(C44,'WAREHOUSE (B)'!$C:$HE,211,0),0)+IFERROR(VLOOKUP(C44,'WAREHOUSE (C)'!$C:$HE,211,0),0)</f>
        <v>8.0000000000000018</v>
      </c>
      <c r="J44" s="21">
        <f t="shared" si="0"/>
        <v>717966.88809699751</v>
      </c>
      <c r="K44" s="31"/>
    </row>
    <row r="45" spans="1:11" x14ac:dyDescent="0.25">
      <c r="A45" s="29" t="str">
        <f>_xlfn.XLOOKUP(C45,INVENTORY_DATA!C:C,INVENTORY_DATA!B:B,0,0)</f>
        <v>W_A</v>
      </c>
      <c r="B45" s="13"/>
      <c r="C45" s="23">
        <v>1421180</v>
      </c>
      <c r="D45" s="19">
        <f>VLOOKUP(C45,INVENTORY_DATA!$C:$E,3,0)</f>
        <v>135237.8752886836</v>
      </c>
      <c r="E45" s="19">
        <f>SUMIFS('WAREHOUSE (A)'!$FE:$FE,'WAREHOUSE (A)'!$C:$C,$C45)+SUMIFS('WAREHOUSE (B)'!$FE:$FE,'WAREHOUSE (B)'!$C:$C,$C45)+SUMIFS('WAREHOUSE (C)'!$FE:$FE,'WAREHOUSE (C)'!$C:$C,$C45)</f>
        <v>48477.249999999993</v>
      </c>
      <c r="F45" s="20">
        <f>VLOOKUP($C45,INVENTORY_DATA!$C:$F,4,0)*D45</f>
        <v>1351026.3741339492</v>
      </c>
      <c r="G45" s="20">
        <f>VLOOKUP($C45,INVENTORY_DATA!$C:$F,4,0)*E45</f>
        <v>484287.72749999992</v>
      </c>
      <c r="H45" s="22">
        <f>IFERROR(VLOOKUP(C45,'WAREHOUSE (A)'!$C:$HE,160,0),0)+IFERROR(VLOOKUP(C45,'WAREHOUSE (B)'!$C:$HE,160,0),0)+IFERROR(VLOOKUP(C45,'WAREHOUSE (C)'!$C:$HE,160,0),0)</f>
        <v>14.276328494642186</v>
      </c>
      <c r="I45" s="22">
        <f>IFERROR(VLOOKUP(C45,'WAREHOUSE (A)'!$C:$HE,211,0),0)+IFERROR(VLOOKUP(C45,'WAREHOUSE (B)'!$C:$HE,211,0),0)+IFERROR(VLOOKUP(C45,'WAREHOUSE (C)'!$C:$HE,211,0),0)</f>
        <v>17.238108796141219</v>
      </c>
      <c r="J45" s="21">
        <f t="shared" si="0"/>
        <v>866738.64663394925</v>
      </c>
      <c r="K45" s="31"/>
    </row>
    <row r="46" spans="1:11" x14ac:dyDescent="0.25">
      <c r="A46" s="29" t="str">
        <f>_xlfn.XLOOKUP(C46,INVENTORY_DATA!C:C,INVENTORY_DATA!B:B,0,0)</f>
        <v>W_B</v>
      </c>
      <c r="B46" s="13"/>
      <c r="C46" s="23">
        <v>1844486</v>
      </c>
      <c r="D46" s="19">
        <f>VLOOKUP(C46,INVENTORY_DATA!$C:$E,3,0)</f>
        <v>138466.62817551964</v>
      </c>
      <c r="E46" s="19">
        <f>SUMIFS('WAREHOUSE (A)'!$FE:$FE,'WAREHOUSE (A)'!$C:$C,$C46)+SUMIFS('WAREHOUSE (B)'!$FE:$FE,'WAREHOUSE (B)'!$C:$C,$C46)+SUMIFS('WAREHOUSE (C)'!$FE:$FE,'WAREHOUSE (C)'!$C:$C,$C46)</f>
        <v>74334.39999999998</v>
      </c>
      <c r="F46" s="20">
        <f>VLOOKUP($C46,INVENTORY_DATA!$C:$F,4,0)*D46</f>
        <v>1334818.2956120095</v>
      </c>
      <c r="G46" s="20">
        <f>VLOOKUP($C46,INVENTORY_DATA!$C:$F,4,0)*E46</f>
        <v>716583.61599999981</v>
      </c>
      <c r="H46" s="22">
        <f>IFERROR(VLOOKUP(C46,'WAREHOUSE (A)'!$C:$HE,160,0),0)+IFERROR(VLOOKUP(C46,'WAREHOUSE (B)'!$C:$HE,160,0),0)+IFERROR(VLOOKUP(C46,'WAREHOUSE (C)'!$C:$HE,160,0),0)</f>
        <v>19.881954310813995</v>
      </c>
      <c r="I46" s="22">
        <f>IFERROR(VLOOKUP(C46,'WAREHOUSE (A)'!$C:$HE,211,0),0)+IFERROR(VLOOKUP(C46,'WAREHOUSE (B)'!$C:$HE,211,0),0)+IFERROR(VLOOKUP(C46,'WAREHOUSE (C)'!$C:$HE,211,0),0)</f>
        <v>8.9999999999999982</v>
      </c>
      <c r="J46" s="21">
        <f t="shared" si="0"/>
        <v>618234.67961200967</v>
      </c>
      <c r="K46" s="31"/>
    </row>
    <row r="47" spans="1:11" x14ac:dyDescent="0.25">
      <c r="A47" s="29" t="str">
        <f>_xlfn.XLOOKUP(C47,INVENTORY_DATA!C:C,INVENTORY_DATA!B:B,0,0)</f>
        <v>W_C</v>
      </c>
      <c r="B47" s="13"/>
      <c r="C47" s="23">
        <v>1759024</v>
      </c>
      <c r="D47" s="19">
        <f>VLOOKUP(C47,INVENTORY_DATA!$C:$E,3,0)</f>
        <v>181821.62817551964</v>
      </c>
      <c r="E47" s="19">
        <f>SUMIFS('WAREHOUSE (A)'!$FE:$FE,'WAREHOUSE (A)'!$C:$C,$C47)+SUMIFS('WAREHOUSE (B)'!$FE:$FE,'WAREHOUSE (B)'!$C:$C,$C47)+SUMIFS('WAREHOUSE (C)'!$FE:$FE,'WAREHOUSE (C)'!$C:$C,$C47)</f>
        <v>53517.599999999991</v>
      </c>
      <c r="F47" s="20">
        <f>VLOOKUP($C47,INVENTORY_DATA!$C:$F,4,0)*D47</f>
        <v>1325479.6693995381</v>
      </c>
      <c r="G47" s="20">
        <f>VLOOKUP($C47,INVENTORY_DATA!$C:$F,4,0)*E47</f>
        <v>390143.30399999995</v>
      </c>
      <c r="H47" s="22">
        <f>IFERROR(VLOOKUP(C47,'WAREHOUSE (A)'!$C:$HE,160,0),0)+IFERROR(VLOOKUP(C47,'WAREHOUSE (B)'!$C:$HE,160,0),0)+IFERROR(VLOOKUP(C47,'WAREHOUSE (C)'!$C:$HE,160,0),0)</f>
        <v>27.945955780634918</v>
      </c>
      <c r="I47" s="22">
        <f>IFERROR(VLOOKUP(C47,'WAREHOUSE (A)'!$C:$HE,211,0),0)+IFERROR(VLOOKUP(C47,'WAREHOUSE (B)'!$C:$HE,211,0),0)+IFERROR(VLOOKUP(C47,'WAREHOUSE (C)'!$C:$HE,211,0),0)</f>
        <v>7.9999999999999991</v>
      </c>
      <c r="J47" s="21">
        <f t="shared" si="0"/>
        <v>935336.36539953807</v>
      </c>
      <c r="K47" s="31"/>
    </row>
    <row r="48" spans="1:11" x14ac:dyDescent="0.25">
      <c r="A48" s="29" t="str">
        <f>_xlfn.XLOOKUP(C48,INVENTORY_DATA!C:C,INVENTORY_DATA!B:B,0,0)</f>
        <v>W_B</v>
      </c>
      <c r="B48" s="13"/>
      <c r="C48" s="23">
        <v>1461444</v>
      </c>
      <c r="D48" s="19">
        <f>VLOOKUP(C48,INVENTORY_DATA!$C:$E,3,0)</f>
        <v>184654.85450346422</v>
      </c>
      <c r="E48" s="19">
        <f>SUMIFS('WAREHOUSE (A)'!$FE:$FE,'WAREHOUSE (A)'!$C:$C,$C48)+SUMIFS('WAREHOUSE (B)'!$FE:$FE,'WAREHOUSE (B)'!$C:$C,$C48)+SUMIFS('WAREHOUSE (C)'!$FE:$FE,'WAREHOUSE (C)'!$C:$C,$C48)</f>
        <v>40102.200000000004</v>
      </c>
      <c r="F48" s="20">
        <f>VLOOKUP($C48,INVENTORY_DATA!$C:$F,4,0)*D48</f>
        <v>1323975.3067898385</v>
      </c>
      <c r="G48" s="20">
        <f>VLOOKUP($C48,INVENTORY_DATA!$C:$F,4,0)*E48</f>
        <v>287532.77400000003</v>
      </c>
      <c r="H48" s="22">
        <f>IFERROR(VLOOKUP(C48,'WAREHOUSE (A)'!$C:$HE,160,0),0)+IFERROR(VLOOKUP(C48,'WAREHOUSE (B)'!$C:$HE,160,0),0)+IFERROR(VLOOKUP(C48,'WAREHOUSE (C)'!$C:$HE,160,0),0)</f>
        <v>28.42319735300471</v>
      </c>
      <c r="I48" s="22">
        <f>IFERROR(VLOOKUP(C48,'WAREHOUSE (A)'!$C:$HE,211,0),0)+IFERROR(VLOOKUP(C48,'WAREHOUSE (B)'!$C:$HE,211,0),0)+IFERROR(VLOOKUP(C48,'WAREHOUSE (C)'!$C:$HE,211,0),0)</f>
        <v>8</v>
      </c>
      <c r="J48" s="21">
        <f t="shared" si="0"/>
        <v>1036442.5327898385</v>
      </c>
      <c r="K48" s="31"/>
    </row>
    <row r="49" spans="1:11" x14ac:dyDescent="0.25">
      <c r="A49" s="29" t="str">
        <f>_xlfn.XLOOKUP(C49,INVENTORY_DATA!C:C,INVENTORY_DATA!B:B,0,0)</f>
        <v>W_A</v>
      </c>
      <c r="B49" s="13"/>
      <c r="C49" s="23">
        <v>1352561</v>
      </c>
      <c r="D49" s="19">
        <f>VLOOKUP(C49,INVENTORY_DATA!$C:$E,3,0)</f>
        <v>134383.80138568129</v>
      </c>
      <c r="E49" s="19">
        <f>SUMIFS('WAREHOUSE (A)'!$FE:$FE,'WAREHOUSE (A)'!$C:$C,$C49)+SUMIFS('WAREHOUSE (B)'!$FE:$FE,'WAREHOUSE (B)'!$C:$C,$C49)+SUMIFS('WAREHOUSE (C)'!$FE:$FE,'WAREHOUSE (C)'!$C:$C,$C49)</f>
        <v>39444.999999999985</v>
      </c>
      <c r="F49" s="20">
        <f>VLOOKUP($C49,INVENTORY_DATA!$C:$F,4,0)*D49</f>
        <v>1268583.0850808313</v>
      </c>
      <c r="G49" s="20">
        <f>VLOOKUP($C49,INVENTORY_DATA!$C:$F,4,0)*E49</f>
        <v>372360.79999999987</v>
      </c>
      <c r="H49" s="22">
        <f>IFERROR(VLOOKUP(C49,'WAREHOUSE (A)'!$C:$HE,160,0),0)+IFERROR(VLOOKUP(C49,'WAREHOUSE (B)'!$C:$HE,160,0),0)+IFERROR(VLOOKUP(C49,'WAREHOUSE (C)'!$C:$HE,160,0),0)</f>
        <v>14.72366398122959</v>
      </c>
      <c r="I49" s="22">
        <f>IFERROR(VLOOKUP(C49,'WAREHOUSE (A)'!$C:$HE,211,0),0)+IFERROR(VLOOKUP(C49,'WAREHOUSE (B)'!$C:$HE,211,0),0)+IFERROR(VLOOKUP(C49,'WAREHOUSE (C)'!$C:$HE,211,0),0)</f>
        <v>12.162204991793534</v>
      </c>
      <c r="J49" s="21">
        <f t="shared" si="0"/>
        <v>896222.2850808315</v>
      </c>
      <c r="K49" s="31"/>
    </row>
    <row r="50" spans="1:11" x14ac:dyDescent="0.25">
      <c r="A50" s="29" t="str">
        <f>_xlfn.XLOOKUP(C50,INVENTORY_DATA!C:C,INVENTORY_DATA!B:B,0,0)</f>
        <v>W_B</v>
      </c>
      <c r="B50" s="13"/>
      <c r="C50" s="23">
        <v>1338107</v>
      </c>
      <c r="D50" s="19">
        <f>VLOOKUP(C50,INVENTORY_DATA!$C:$E,3,0)</f>
        <v>160580.79676674368</v>
      </c>
      <c r="E50" s="19">
        <f>SUMIFS('WAREHOUSE (A)'!$FE:$FE,'WAREHOUSE (A)'!$C:$C,$C50)+SUMIFS('WAREHOUSE (B)'!$FE:$FE,'WAREHOUSE (B)'!$C:$C,$C50)+SUMIFS('WAREHOUSE (C)'!$FE:$FE,'WAREHOUSE (C)'!$C:$C,$C50)</f>
        <v>39058.200000000004</v>
      </c>
      <c r="F50" s="20">
        <f>VLOOKUP($C50,INVENTORY_DATA!$C:$F,4,0)*D50</f>
        <v>1258953.4466512704</v>
      </c>
      <c r="G50" s="20">
        <f>VLOOKUP($C50,INVENTORY_DATA!$C:$F,4,0)*E50</f>
        <v>306216.288</v>
      </c>
      <c r="H50" s="22">
        <f>IFERROR(VLOOKUP(C50,'WAREHOUSE (A)'!$C:$HE,160,0),0)+IFERROR(VLOOKUP(C50,'WAREHOUSE (B)'!$C:$HE,160,0),0)+IFERROR(VLOOKUP(C50,'WAREHOUSE (C)'!$C:$HE,160,0),0)</f>
        <v>32.166419383635663</v>
      </c>
      <c r="I50" s="22">
        <f>IFERROR(VLOOKUP(C50,'WAREHOUSE (A)'!$C:$HE,211,0),0)+IFERROR(VLOOKUP(C50,'WAREHOUSE (B)'!$C:$HE,211,0),0)+IFERROR(VLOOKUP(C50,'WAREHOUSE (C)'!$C:$HE,211,0),0)</f>
        <v>7.212901516198901</v>
      </c>
      <c r="J50" s="21">
        <f t="shared" si="0"/>
        <v>952737.15865127044</v>
      </c>
      <c r="K50" s="31"/>
    </row>
    <row r="51" spans="1:11" x14ac:dyDescent="0.25">
      <c r="A51" s="29" t="str">
        <f>_xlfn.XLOOKUP(C51,INVENTORY_DATA!C:C,INVENTORY_DATA!B:B,0,0)</f>
        <v>W_A</v>
      </c>
      <c r="B51" s="13"/>
      <c r="C51" s="23">
        <v>1280204</v>
      </c>
      <c r="D51" s="19">
        <f>VLOOKUP(C51,INVENTORY_DATA!$C:$E,3,0)</f>
        <v>162250.94688221707</v>
      </c>
      <c r="E51" s="19">
        <f>SUMIFS('WAREHOUSE (A)'!$FE:$FE,'WAREHOUSE (A)'!$C:$C,$C51)+SUMIFS('WAREHOUSE (B)'!$FE:$FE,'WAREHOUSE (B)'!$C:$C,$C51)+SUMIFS('WAREHOUSE (C)'!$FE:$FE,'WAREHOUSE (C)'!$C:$C,$C51)</f>
        <v>106007.4</v>
      </c>
      <c r="F51" s="20">
        <f>VLOOKUP($C51,INVENTORY_DATA!$C:$F,4,0)*D51</f>
        <v>1221749.6300230946</v>
      </c>
      <c r="G51" s="20">
        <f>VLOOKUP($C51,INVENTORY_DATA!$C:$F,4,0)*E51</f>
        <v>798235.72199999995</v>
      </c>
      <c r="H51" s="22">
        <f>IFERROR(VLOOKUP(C51,'WAREHOUSE (A)'!$C:$HE,160,0),0)+IFERROR(VLOOKUP(C51,'WAREHOUSE (B)'!$C:$HE,160,0),0)+IFERROR(VLOOKUP(C51,'WAREHOUSE (C)'!$C:$HE,160,0),0)</f>
        <v>15.602834158440405</v>
      </c>
      <c r="I51" s="22">
        <f>IFERROR(VLOOKUP(C51,'WAREHOUSE (A)'!$C:$HE,211,0),0)+IFERROR(VLOOKUP(C51,'WAREHOUSE (B)'!$C:$HE,211,0),0)+IFERROR(VLOOKUP(C51,'WAREHOUSE (C)'!$C:$HE,211,0),0)</f>
        <v>7.9999999999999991</v>
      </c>
      <c r="J51" s="21">
        <f t="shared" si="0"/>
        <v>423513.90802309464</v>
      </c>
      <c r="K51" s="31"/>
    </row>
    <row r="52" spans="1:11" x14ac:dyDescent="0.25">
      <c r="A52" s="29" t="str">
        <f>_xlfn.XLOOKUP(C52,INVENTORY_DATA!C:C,INVENTORY_DATA!B:B,0,0)</f>
        <v>W_A</v>
      </c>
      <c r="B52" s="13"/>
      <c r="C52" s="23">
        <v>1803508</v>
      </c>
      <c r="D52" s="19">
        <f>VLOOKUP(C52,INVENTORY_DATA!$C:$E,3,0)</f>
        <v>120555.48498845265</v>
      </c>
      <c r="E52" s="19">
        <f>SUMIFS('WAREHOUSE (A)'!$FE:$FE,'WAREHOUSE (A)'!$C:$C,$C52)+SUMIFS('WAREHOUSE (B)'!$FE:$FE,'WAREHOUSE (B)'!$C:$C,$C52)+SUMIFS('WAREHOUSE (C)'!$FE:$FE,'WAREHOUSE (C)'!$C:$C,$C52)</f>
        <v>39458.25</v>
      </c>
      <c r="F52" s="20">
        <f>VLOOKUP($C52,INVENTORY_DATA!$C:$F,4,0)*D52</f>
        <v>1181443.752886836</v>
      </c>
      <c r="G52" s="20">
        <f>VLOOKUP($C52,INVENTORY_DATA!$C:$F,4,0)*E52</f>
        <v>386690.85000000003</v>
      </c>
      <c r="H52" s="22">
        <f>IFERROR(VLOOKUP(C52,'WAREHOUSE (A)'!$C:$HE,160,0),0)+IFERROR(VLOOKUP(C52,'WAREHOUSE (B)'!$C:$HE,160,0),0)+IFERROR(VLOOKUP(C52,'WAREHOUSE (C)'!$C:$HE,160,0),0)</f>
        <v>12.912191718146014</v>
      </c>
      <c r="I52" s="22">
        <f>IFERROR(VLOOKUP(C52,'WAREHOUSE (A)'!$C:$HE,211,0),0)+IFERROR(VLOOKUP(C52,'WAREHOUSE (B)'!$C:$HE,211,0),0)+IFERROR(VLOOKUP(C52,'WAREHOUSE (C)'!$C:$HE,211,0),0)</f>
        <v>11.114906434247629</v>
      </c>
      <c r="J52" s="21">
        <f t="shared" si="0"/>
        <v>794752.90288683586</v>
      </c>
      <c r="K52" s="31"/>
    </row>
    <row r="53" spans="1:11" x14ac:dyDescent="0.25">
      <c r="A53" s="29" t="str">
        <f>_xlfn.XLOOKUP(C53,INVENTORY_DATA!C:C,INVENTORY_DATA!B:B,0,0)</f>
        <v>W_C</v>
      </c>
      <c r="B53" s="13"/>
      <c r="C53" s="23">
        <v>1039394</v>
      </c>
      <c r="D53" s="19">
        <f>VLOOKUP(C53,INVENTORY_DATA!$C:$E,3,0)</f>
        <v>131276.48036951502</v>
      </c>
      <c r="E53" s="19">
        <f>SUMIFS('WAREHOUSE (A)'!$FE:$FE,'WAREHOUSE (A)'!$C:$C,$C53)+SUMIFS('WAREHOUSE (B)'!$FE:$FE,'WAREHOUSE (B)'!$C:$C,$C53)+SUMIFS('WAREHOUSE (C)'!$FE:$FE,'WAREHOUSE (C)'!$C:$C,$C53)</f>
        <v>51669</v>
      </c>
      <c r="F53" s="20">
        <f>VLOOKUP($C53,INVENTORY_DATA!$C:$F,4,0)*D53</f>
        <v>1177550.0289145499</v>
      </c>
      <c r="G53" s="20">
        <f>VLOOKUP($C53,INVENTORY_DATA!$C:$F,4,0)*E53</f>
        <v>463470.93000000005</v>
      </c>
      <c r="H53" s="22">
        <f>IFERROR(VLOOKUP(C53,'WAREHOUSE (A)'!$C:$HE,160,0),0)+IFERROR(VLOOKUP(C53,'WAREHOUSE (B)'!$C:$HE,160,0),0)+IFERROR(VLOOKUP(C53,'WAREHOUSE (C)'!$C:$HE,160,0),0)</f>
        <v>31.995729978707942</v>
      </c>
      <c r="I53" s="22">
        <f>IFERROR(VLOOKUP(C53,'WAREHOUSE (A)'!$C:$HE,211,0),0)+IFERROR(VLOOKUP(C53,'WAREHOUSE (B)'!$C:$HE,211,0),0)+IFERROR(VLOOKUP(C53,'WAREHOUSE (C)'!$C:$HE,211,0),0)</f>
        <v>7.6056436160947571</v>
      </c>
      <c r="J53" s="21">
        <f t="shared" si="0"/>
        <v>714079.0989145498</v>
      </c>
      <c r="K53" s="31"/>
    </row>
    <row r="54" spans="1:11" x14ac:dyDescent="0.25">
      <c r="A54" s="29" t="str">
        <f>_xlfn.XLOOKUP(C54,INVENTORY_DATA!C:C,INVENTORY_DATA!B:B,0,0)</f>
        <v>W_B</v>
      </c>
      <c r="B54" s="13"/>
      <c r="C54" s="23">
        <v>1441235</v>
      </c>
      <c r="D54" s="19">
        <f>VLOOKUP(C54,INVENTORY_DATA!$C:$E,3,0)</f>
        <v>116450.01385681293</v>
      </c>
      <c r="E54" s="19">
        <f>SUMIFS('WAREHOUSE (A)'!$FE:$FE,'WAREHOUSE (A)'!$C:$C,$C54)+SUMIFS('WAREHOUSE (B)'!$FE:$FE,'WAREHOUSE (B)'!$C:$C,$C54)+SUMIFS('WAREHOUSE (C)'!$FE:$FE,'WAREHOUSE (C)'!$C:$C,$C54)</f>
        <v>99651.6</v>
      </c>
      <c r="F54" s="20">
        <f>VLOOKUP($C54,INVENTORY_DATA!$C:$F,4,0)*D54</f>
        <v>1136552.1352424943</v>
      </c>
      <c r="G54" s="20">
        <f>VLOOKUP($C54,INVENTORY_DATA!$C:$F,4,0)*E54</f>
        <v>972599.61600000004</v>
      </c>
      <c r="H54" s="22">
        <f>IFERROR(VLOOKUP(C54,'WAREHOUSE (A)'!$C:$HE,160,0),0)+IFERROR(VLOOKUP(C54,'WAREHOUSE (B)'!$C:$HE,160,0),0)+IFERROR(VLOOKUP(C54,'WAREHOUSE (C)'!$C:$HE,160,0),0)</f>
        <v>28.893544571745476</v>
      </c>
      <c r="I54" s="22">
        <f>IFERROR(VLOOKUP(C54,'WAREHOUSE (A)'!$C:$HE,211,0),0)+IFERROR(VLOOKUP(C54,'WAREHOUSE (B)'!$C:$HE,211,0),0)+IFERROR(VLOOKUP(C54,'WAREHOUSE (C)'!$C:$HE,211,0),0)</f>
        <v>8.0000000000000018</v>
      </c>
      <c r="J54" s="21">
        <f t="shared" si="0"/>
        <v>163952.51924249425</v>
      </c>
      <c r="K54" s="31"/>
    </row>
    <row r="55" spans="1:11" x14ac:dyDescent="0.25">
      <c r="A55" s="29" t="str">
        <f>_xlfn.XLOOKUP(C55,INVENTORY_DATA!C:C,INVENTORY_DATA!B:B,0,0)</f>
        <v>W_B</v>
      </c>
      <c r="B55" s="13"/>
      <c r="C55" s="23">
        <v>1797094</v>
      </c>
      <c r="D55" s="19">
        <f>VLOOKUP(C55,INVENTORY_DATA!$C:$E,3,0)</f>
        <v>142913.16859122401</v>
      </c>
      <c r="E55" s="19">
        <f>SUMIFS('WAREHOUSE (A)'!$FE:$FE,'WAREHOUSE (A)'!$C:$C,$C55)+SUMIFS('WAREHOUSE (B)'!$FE:$FE,'WAREHOUSE (B)'!$C:$C,$C55)+SUMIFS('WAREHOUSE (C)'!$FE:$FE,'WAREHOUSE (C)'!$C:$C,$C55)</f>
        <v>88479</v>
      </c>
      <c r="F55" s="20">
        <f>VLOOKUP($C55,INVENTORY_DATA!$C:$F,4,0)*D55</f>
        <v>1111864.4516397228</v>
      </c>
      <c r="G55" s="20">
        <f>VLOOKUP($C55,INVENTORY_DATA!$C:$F,4,0)*E55</f>
        <v>688366.62</v>
      </c>
      <c r="H55" s="22">
        <f>IFERROR(VLOOKUP(C55,'WAREHOUSE (A)'!$C:$HE,160,0),0)+IFERROR(VLOOKUP(C55,'WAREHOUSE (B)'!$C:$HE,160,0),0)+IFERROR(VLOOKUP(C55,'WAREHOUSE (C)'!$C:$HE,160,0),0)</f>
        <v>15.008832875790668</v>
      </c>
      <c r="I55" s="22">
        <f>IFERROR(VLOOKUP(C55,'WAREHOUSE (A)'!$C:$HE,211,0),0)+IFERROR(VLOOKUP(C55,'WAREHOUSE (B)'!$C:$HE,211,0),0)+IFERROR(VLOOKUP(C55,'WAREHOUSE (C)'!$C:$HE,211,0),0)</f>
        <v>8</v>
      </c>
      <c r="J55" s="21">
        <f t="shared" si="0"/>
        <v>423497.8316397228</v>
      </c>
      <c r="K55" s="31"/>
    </row>
    <row r="56" spans="1:11" x14ac:dyDescent="0.25">
      <c r="A56" s="29" t="str">
        <f>_xlfn.XLOOKUP(C56,INVENTORY_DATA!C:C,INVENTORY_DATA!B:B,0,0)</f>
        <v>W_A</v>
      </c>
      <c r="B56" s="13"/>
      <c r="C56" s="23">
        <v>1885799</v>
      </c>
      <c r="D56" s="19">
        <f>VLOOKUP(C56,INVENTORY_DATA!$C:$E,3,0)</f>
        <v>128550.5334872979</v>
      </c>
      <c r="E56" s="19">
        <f>SUMIFS('WAREHOUSE (A)'!$FE:$FE,'WAREHOUSE (A)'!$C:$C,$C56)+SUMIFS('WAREHOUSE (B)'!$FE:$FE,'WAREHOUSE (B)'!$C:$C,$C56)+SUMIFS('WAREHOUSE (C)'!$FE:$FE,'WAREHOUSE (C)'!$C:$C,$C56)</f>
        <v>87888</v>
      </c>
      <c r="F56" s="20">
        <f>VLOOKUP($C56,INVENTORY_DATA!$C:$F,4,0)*D56</f>
        <v>1101678.071986143</v>
      </c>
      <c r="G56" s="20">
        <f>VLOOKUP($C56,INVENTORY_DATA!$C:$F,4,0)*E56</f>
        <v>753200.16</v>
      </c>
      <c r="H56" s="22">
        <f>IFERROR(VLOOKUP(C56,'WAREHOUSE (A)'!$C:$HE,160,0),0)+IFERROR(VLOOKUP(C56,'WAREHOUSE (B)'!$C:$HE,160,0),0)+IFERROR(VLOOKUP(C56,'WAREHOUSE (C)'!$C:$HE,160,0),0)</f>
        <v>15.411538643304434</v>
      </c>
      <c r="I56" s="22">
        <f>IFERROR(VLOOKUP(C56,'WAREHOUSE (A)'!$C:$HE,211,0),0)+IFERROR(VLOOKUP(C56,'WAREHOUSE (B)'!$C:$HE,211,0),0)+IFERROR(VLOOKUP(C56,'WAREHOUSE (C)'!$C:$HE,211,0),0)</f>
        <v>9</v>
      </c>
      <c r="J56" s="21">
        <f t="shared" si="0"/>
        <v>348477.91198614298</v>
      </c>
      <c r="K56" s="31"/>
    </row>
    <row r="57" spans="1:11" x14ac:dyDescent="0.25">
      <c r="A57" s="29" t="str">
        <f>_xlfn.XLOOKUP(C57,INVENTORY_DATA!C:C,INVENTORY_DATA!B:B,0,0)</f>
        <v>W_A</v>
      </c>
      <c r="B57" s="13"/>
      <c r="C57" s="23">
        <v>1004740</v>
      </c>
      <c r="D57" s="19">
        <f>VLOOKUP(C57,INVENTORY_DATA!$C:$E,3,0)</f>
        <v>141614.77136258662</v>
      </c>
      <c r="E57" s="19">
        <f>SUMIFS('WAREHOUSE (A)'!$FE:$FE,'WAREHOUSE (A)'!$C:$C,$C57)+SUMIFS('WAREHOUSE (B)'!$FE:$FE,'WAREHOUSE (B)'!$C:$C,$C57)+SUMIFS('WAREHOUSE (C)'!$FE:$FE,'WAREHOUSE (C)'!$C:$C,$C57)</f>
        <v>54381.599999999991</v>
      </c>
      <c r="F57" s="20">
        <f>VLOOKUP($C57,INVENTORY_DATA!$C:$F,4,0)*D57</f>
        <v>1083353.0009237877</v>
      </c>
      <c r="G57" s="20">
        <f>VLOOKUP($C57,INVENTORY_DATA!$C:$F,4,0)*E57</f>
        <v>416019.23999999993</v>
      </c>
      <c r="H57" s="22">
        <f>IFERROR(VLOOKUP(C57,'WAREHOUSE (A)'!$C:$HE,160,0),0)+IFERROR(VLOOKUP(C57,'WAREHOUSE (B)'!$C:$HE,160,0),0)+IFERROR(VLOOKUP(C57,'WAREHOUSE (C)'!$C:$HE,160,0),0)</f>
        <v>21.041922900776228</v>
      </c>
      <c r="I57" s="22">
        <f>IFERROR(VLOOKUP(C57,'WAREHOUSE (A)'!$C:$HE,211,0),0)+IFERROR(VLOOKUP(C57,'WAREHOUSE (B)'!$C:$HE,211,0),0)+IFERROR(VLOOKUP(C57,'WAREHOUSE (C)'!$C:$HE,211,0),0)</f>
        <v>7.9999999999999991</v>
      </c>
      <c r="J57" s="21">
        <f t="shared" si="0"/>
        <v>667333.76092378772</v>
      </c>
      <c r="K57" s="31"/>
    </row>
    <row r="58" spans="1:11" x14ac:dyDescent="0.25">
      <c r="A58" s="29" t="str">
        <f>_xlfn.XLOOKUP(C58,INVENTORY_DATA!C:C,INVENTORY_DATA!B:B,0,0)</f>
        <v>W_B</v>
      </c>
      <c r="B58" s="13"/>
      <c r="C58" s="23">
        <v>1136253</v>
      </c>
      <c r="D58" s="19">
        <f>VLOOKUP(C58,INVENTORY_DATA!$C:$E,3,0)</f>
        <v>101592.51963048498</v>
      </c>
      <c r="E58" s="19">
        <f>SUMIFS('WAREHOUSE (A)'!$FE:$FE,'WAREHOUSE (A)'!$C:$C,$C58)+SUMIFS('WAREHOUSE (B)'!$FE:$FE,'WAREHOUSE (B)'!$C:$C,$C58)+SUMIFS('WAREHOUSE (C)'!$FE:$FE,'WAREHOUSE (C)'!$C:$C,$C58)</f>
        <v>106084.80000000002</v>
      </c>
      <c r="F58" s="20">
        <f>VLOOKUP($C58,INVENTORY_DATA!$C:$F,4,0)*D58</f>
        <v>996622.61757505767</v>
      </c>
      <c r="G58" s="20">
        <f>VLOOKUP($C58,INVENTORY_DATA!$C:$F,4,0)*E58</f>
        <v>1040691.8880000003</v>
      </c>
      <c r="H58" s="22">
        <f>IFERROR(VLOOKUP(C58,'WAREHOUSE (A)'!$C:$HE,160,0),0)+IFERROR(VLOOKUP(C58,'WAREHOUSE (B)'!$C:$HE,160,0),0)+IFERROR(VLOOKUP(C58,'WAREHOUSE (C)'!$C:$HE,160,0),0)</f>
        <v>16.627253622010635</v>
      </c>
      <c r="I58" s="22">
        <f>IFERROR(VLOOKUP(C58,'WAREHOUSE (A)'!$C:$HE,211,0),0)+IFERROR(VLOOKUP(C58,'WAREHOUSE (B)'!$C:$HE,211,0),0)+IFERROR(VLOOKUP(C58,'WAREHOUSE (C)'!$C:$HE,211,0),0)</f>
        <v>8</v>
      </c>
      <c r="J58" s="21">
        <f t="shared" si="0"/>
        <v>-44069.270424942602</v>
      </c>
      <c r="K58" s="31"/>
    </row>
    <row r="59" spans="1:11" x14ac:dyDescent="0.25">
      <c r="A59" s="29" t="str">
        <f>_xlfn.XLOOKUP(C59,INVENTORY_DATA!C:C,INVENTORY_DATA!B:B,0,0)</f>
        <v>W_A</v>
      </c>
      <c r="B59" s="13"/>
      <c r="C59" s="23">
        <v>1544930</v>
      </c>
      <c r="D59" s="19">
        <f>VLOOKUP(C59,INVENTORY_DATA!$C:$E,3,0)</f>
        <v>130721.09237875287</v>
      </c>
      <c r="E59" s="19">
        <f>SUMIFS('WAREHOUSE (A)'!$FE:$FE,'WAREHOUSE (A)'!$C:$C,$C59)+SUMIFS('WAREHOUSE (B)'!$FE:$FE,'WAREHOUSE (B)'!$C:$C,$C59)+SUMIFS('WAREHOUSE (C)'!$FE:$FE,'WAREHOUSE (C)'!$C:$C,$C59)</f>
        <v>61183.8</v>
      </c>
      <c r="F59" s="20">
        <f>VLOOKUP($C59,INVENTORY_DATA!$C:$F,4,0)*D59</f>
        <v>988251.4583833717</v>
      </c>
      <c r="G59" s="20">
        <f>VLOOKUP($C59,INVENTORY_DATA!$C:$F,4,0)*E59</f>
        <v>462549.52799999999</v>
      </c>
      <c r="H59" s="22">
        <f>IFERROR(VLOOKUP(C59,'WAREHOUSE (A)'!$C:$HE,160,0),0)+IFERROR(VLOOKUP(C59,'WAREHOUSE (B)'!$C:$HE,160,0),0)+IFERROR(VLOOKUP(C59,'WAREHOUSE (C)'!$C:$HE,160,0),0)</f>
        <v>11.106295019435249</v>
      </c>
      <c r="I59" s="22">
        <f>IFERROR(VLOOKUP(C59,'WAREHOUSE (A)'!$C:$HE,211,0),0)+IFERROR(VLOOKUP(C59,'WAREHOUSE (B)'!$C:$HE,211,0),0)+IFERROR(VLOOKUP(C59,'WAREHOUSE (C)'!$C:$HE,211,0),0)</f>
        <v>8</v>
      </c>
      <c r="J59" s="21">
        <f t="shared" si="0"/>
        <v>525701.93038337165</v>
      </c>
      <c r="K59" s="31"/>
    </row>
    <row r="60" spans="1:11" x14ac:dyDescent="0.25">
      <c r="A60" s="29" t="str">
        <f>_xlfn.XLOOKUP(C60,INVENTORY_DATA!C:C,INVENTORY_DATA!B:B,0,0)</f>
        <v>W_C</v>
      </c>
      <c r="B60" s="13"/>
      <c r="C60" s="23">
        <v>1542320</v>
      </c>
      <c r="D60" s="19">
        <f>VLOOKUP(C60,INVENTORY_DATA!$C:$E,3,0)</f>
        <v>118277.43648960738</v>
      </c>
      <c r="E60" s="19">
        <f>SUMIFS('WAREHOUSE (A)'!$FE:$FE,'WAREHOUSE (A)'!$C:$C,$C60)+SUMIFS('WAREHOUSE (B)'!$FE:$FE,'WAREHOUSE (B)'!$C:$C,$C60)+SUMIFS('WAREHOUSE (C)'!$FE:$FE,'WAREHOUSE (C)'!$C:$C,$C60)</f>
        <v>69174</v>
      </c>
      <c r="F60" s="20">
        <f>VLOOKUP($C60,INVENTORY_DATA!$C:$F,4,0)*D60</f>
        <v>939122.84572748269</v>
      </c>
      <c r="G60" s="20">
        <f>VLOOKUP($C60,INVENTORY_DATA!$C:$F,4,0)*E60</f>
        <v>549241.56000000006</v>
      </c>
      <c r="H60" s="22">
        <f>IFERROR(VLOOKUP(C60,'WAREHOUSE (A)'!$C:$HE,160,0),0)+IFERROR(VLOOKUP(C60,'WAREHOUSE (B)'!$C:$HE,160,0),0)+IFERROR(VLOOKUP(C60,'WAREHOUSE (C)'!$C:$HE,160,0),0)</f>
        <v>15.64891536358517</v>
      </c>
      <c r="I60" s="22">
        <f>IFERROR(VLOOKUP(C60,'WAREHOUSE (A)'!$C:$HE,211,0),0)+IFERROR(VLOOKUP(C60,'WAREHOUSE (B)'!$C:$HE,211,0),0)+IFERROR(VLOOKUP(C60,'WAREHOUSE (C)'!$C:$HE,211,0),0)</f>
        <v>8</v>
      </c>
      <c r="J60" s="21">
        <f t="shared" si="0"/>
        <v>389881.28572748264</v>
      </c>
      <c r="K60" s="31"/>
    </row>
    <row r="61" spans="1:11" x14ac:dyDescent="0.25">
      <c r="A61" s="29" t="str">
        <f>_xlfn.XLOOKUP(C61,INVENTORY_DATA!C:C,INVENTORY_DATA!B:B,0,0)</f>
        <v>W_C</v>
      </c>
      <c r="B61" s="13"/>
      <c r="C61" s="23">
        <v>1543938</v>
      </c>
      <c r="D61" s="19">
        <f>VLOOKUP(C61,INVENTORY_DATA!$C:$E,3,0)</f>
        <v>93115.473441108537</v>
      </c>
      <c r="E61" s="19">
        <f>SUMIFS('WAREHOUSE (A)'!$FE:$FE,'WAREHOUSE (A)'!$C:$C,$C61)+SUMIFS('WAREHOUSE (B)'!$FE:$FE,'WAREHOUSE (B)'!$C:$C,$C61)+SUMIFS('WAREHOUSE (C)'!$FE:$FE,'WAREHOUSE (C)'!$C:$C,$C61)</f>
        <v>42039.250000000015</v>
      </c>
      <c r="F61" s="20">
        <f>VLOOKUP($C61,INVENTORY_DATA!$C:$F,4,0)*D61</f>
        <v>929292.42494226329</v>
      </c>
      <c r="G61" s="20">
        <f>VLOOKUP($C61,INVENTORY_DATA!$C:$F,4,0)*E61</f>
        <v>419551.71500000014</v>
      </c>
      <c r="H61" s="22">
        <f>IFERROR(VLOOKUP(C61,'WAREHOUSE (A)'!$C:$HE,160,0),0)+IFERROR(VLOOKUP(C61,'WAREHOUSE (B)'!$C:$HE,160,0),0)+IFERROR(VLOOKUP(C61,'WAREHOUSE (C)'!$C:$HE,160,0),0)</f>
        <v>9.9430556671721231</v>
      </c>
      <c r="I61" s="22">
        <f>IFERROR(VLOOKUP(C61,'WAREHOUSE (A)'!$C:$HE,211,0),0)+IFERROR(VLOOKUP(C61,'WAREHOUSE (B)'!$C:$HE,211,0),0)+IFERROR(VLOOKUP(C61,'WAREHOUSE (C)'!$C:$HE,211,0),0)</f>
        <v>15.332213964271109</v>
      </c>
      <c r="J61" s="21">
        <f t="shared" si="0"/>
        <v>509740.70994226314</v>
      </c>
      <c r="K61" s="31"/>
    </row>
    <row r="62" spans="1:11" x14ac:dyDescent="0.25">
      <c r="A62" s="29" t="str">
        <f>_xlfn.XLOOKUP(C62,INVENTORY_DATA!C:C,INVENTORY_DATA!B:B,0,0)</f>
        <v>W_C</v>
      </c>
      <c r="B62" s="13"/>
      <c r="C62" s="23">
        <v>1559835</v>
      </c>
      <c r="D62" s="19">
        <f>VLOOKUP(C62,INVENTORY_DATA!$C:$E,3,0)</f>
        <v>94900.988452655889</v>
      </c>
      <c r="E62" s="19">
        <f>SUMIFS('WAREHOUSE (A)'!$FE:$FE,'WAREHOUSE (A)'!$C:$C,$C62)+SUMIFS('WAREHOUSE (B)'!$FE:$FE,'WAREHOUSE (B)'!$C:$C,$C62)+SUMIFS('WAREHOUSE (C)'!$FE:$FE,'WAREHOUSE (C)'!$C:$C,$C62)</f>
        <v>103240.80000000002</v>
      </c>
      <c r="F62" s="20">
        <f>VLOOKUP($C62,INVENTORY_DATA!$C:$F,4,0)*D62</f>
        <v>913896.51879907632</v>
      </c>
      <c r="G62" s="20">
        <f>VLOOKUP($C62,INVENTORY_DATA!$C:$F,4,0)*E62</f>
        <v>994208.90400000021</v>
      </c>
      <c r="H62" s="22">
        <f>IFERROR(VLOOKUP(C62,'WAREHOUSE (A)'!$C:$HE,160,0),0)+IFERROR(VLOOKUP(C62,'WAREHOUSE (B)'!$C:$HE,160,0),0)+IFERROR(VLOOKUP(C62,'WAREHOUSE (C)'!$C:$HE,160,0),0)</f>
        <v>18.437445391809778</v>
      </c>
      <c r="I62" s="22">
        <f>IFERROR(VLOOKUP(C62,'WAREHOUSE (A)'!$C:$HE,211,0),0)+IFERROR(VLOOKUP(C62,'WAREHOUSE (B)'!$C:$HE,211,0),0)+IFERROR(VLOOKUP(C62,'WAREHOUSE (C)'!$C:$HE,211,0),0)</f>
        <v>8</v>
      </c>
      <c r="J62" s="21">
        <f t="shared" si="0"/>
        <v>-80312.385200923891</v>
      </c>
      <c r="K62" s="31"/>
    </row>
    <row r="63" spans="1:11" x14ac:dyDescent="0.25">
      <c r="A63" s="29" t="str">
        <f>_xlfn.XLOOKUP(C63,INVENTORY_DATA!C:C,INVENTORY_DATA!B:B,0,0)</f>
        <v>W_B</v>
      </c>
      <c r="B63" s="13"/>
      <c r="C63" s="23">
        <v>1602257</v>
      </c>
      <c r="D63" s="19">
        <f>VLOOKUP(C63,INVENTORY_DATA!$C:$E,3,0)</f>
        <v>99786.951501154734</v>
      </c>
      <c r="E63" s="19">
        <f>SUMIFS('WAREHOUSE (A)'!$FE:$FE,'WAREHOUSE (A)'!$C:$C,$C63)+SUMIFS('WAREHOUSE (B)'!$FE:$FE,'WAREHOUSE (B)'!$C:$C,$C63)+SUMIFS('WAREHOUSE (C)'!$FE:$FE,'WAREHOUSE (C)'!$C:$C,$C63)</f>
        <v>105397.19999999998</v>
      </c>
      <c r="F63" s="20">
        <f>VLOOKUP($C63,INVENTORY_DATA!$C:$F,4,0)*D63</f>
        <v>893093.2159353348</v>
      </c>
      <c r="G63" s="20">
        <f>VLOOKUP($C63,INVENTORY_DATA!$C:$F,4,0)*E63</f>
        <v>943304.93999999971</v>
      </c>
      <c r="H63" s="22">
        <f>IFERROR(VLOOKUP(C63,'WAREHOUSE (A)'!$C:$HE,160,0),0)+IFERROR(VLOOKUP(C63,'WAREHOUSE (B)'!$C:$HE,160,0),0)+IFERROR(VLOOKUP(C63,'WAREHOUSE (C)'!$C:$HE,160,0),0)</f>
        <v>13.970382765903151</v>
      </c>
      <c r="I63" s="22">
        <f>IFERROR(VLOOKUP(C63,'WAREHOUSE (A)'!$C:$HE,211,0),0)+IFERROR(VLOOKUP(C63,'WAREHOUSE (B)'!$C:$HE,211,0),0)+IFERROR(VLOOKUP(C63,'WAREHOUSE (C)'!$C:$HE,211,0),0)</f>
        <v>7.9999999999999991</v>
      </c>
      <c r="J63" s="21">
        <f t="shared" si="0"/>
        <v>-50211.724064664915</v>
      </c>
      <c r="K63" s="31"/>
    </row>
    <row r="64" spans="1:11" x14ac:dyDescent="0.25">
      <c r="A64" s="29" t="str">
        <f>_xlfn.XLOOKUP(C64,INVENTORY_DATA!C:C,INVENTORY_DATA!B:B,0,0)</f>
        <v>W_A</v>
      </c>
      <c r="B64" s="13"/>
      <c r="C64" s="23">
        <v>1321497</v>
      </c>
      <c r="D64" s="19">
        <f>VLOOKUP(C64,INVENTORY_DATA!$C:$E,3,0)</f>
        <v>104462.00230946881</v>
      </c>
      <c r="E64" s="19">
        <f>SUMIFS('WAREHOUSE (A)'!$FE:$FE,'WAREHOUSE (A)'!$C:$C,$C64)+SUMIFS('WAREHOUSE (B)'!$FE:$FE,'WAREHOUSE (B)'!$C:$C,$C64)+SUMIFS('WAREHOUSE (C)'!$FE:$FE,'WAREHOUSE (C)'!$C:$C,$C64)</f>
        <v>83514.599999999991</v>
      </c>
      <c r="F64" s="20">
        <f>VLOOKUP($C64,INVENTORY_DATA!$C:$F,4,0)*D64</f>
        <v>832562.15840646636</v>
      </c>
      <c r="G64" s="20">
        <f>VLOOKUP($C64,INVENTORY_DATA!$C:$F,4,0)*E64</f>
        <v>665611.36199999996</v>
      </c>
      <c r="H64" s="22">
        <f>IFERROR(VLOOKUP(C64,'WAREHOUSE (A)'!$C:$HE,160,0),0)+IFERROR(VLOOKUP(C64,'WAREHOUSE (B)'!$C:$HE,160,0),0)+IFERROR(VLOOKUP(C64,'WAREHOUSE (C)'!$C:$HE,160,0),0)</f>
        <v>14.164939505500241</v>
      </c>
      <c r="I64" s="22">
        <f>IFERROR(VLOOKUP(C64,'WAREHOUSE (A)'!$C:$HE,211,0),0)+IFERROR(VLOOKUP(C64,'WAREHOUSE (B)'!$C:$HE,211,0),0)+IFERROR(VLOOKUP(C64,'WAREHOUSE (C)'!$C:$HE,211,0),0)</f>
        <v>8</v>
      </c>
      <c r="J64" s="21">
        <f t="shared" si="0"/>
        <v>166950.7964064664</v>
      </c>
      <c r="K64" s="31"/>
    </row>
    <row r="65" spans="1:11" x14ac:dyDescent="0.25">
      <c r="A65" s="29" t="str">
        <f>_xlfn.XLOOKUP(C65,INVENTORY_DATA!C:C,INVENTORY_DATA!B:B,0,0)</f>
        <v>W_A</v>
      </c>
      <c r="B65" s="13"/>
      <c r="C65" s="23">
        <v>1336891</v>
      </c>
      <c r="D65" s="19">
        <f>VLOOKUP(C65,INVENTORY_DATA!$C:$E,3,0)</f>
        <v>105925.7829099307</v>
      </c>
      <c r="E65" s="19">
        <f>SUMIFS('WAREHOUSE (A)'!$FE:$FE,'WAREHOUSE (A)'!$C:$C,$C65)+SUMIFS('WAREHOUSE (B)'!$FE:$FE,'WAREHOUSE (B)'!$C:$C,$C65)+SUMIFS('WAREHOUSE (C)'!$FE:$FE,'WAREHOUSE (C)'!$C:$C,$C65)</f>
        <v>48875.400000000009</v>
      </c>
      <c r="F65" s="20">
        <f>VLOOKUP($C65,INVENTORY_DATA!$C:$F,4,0)*D65</f>
        <v>793384.11399538093</v>
      </c>
      <c r="G65" s="20">
        <f>VLOOKUP($C65,INVENTORY_DATA!$C:$F,4,0)*E65</f>
        <v>366076.7460000001</v>
      </c>
      <c r="H65" s="22">
        <f>IFERROR(VLOOKUP(C65,'WAREHOUSE (A)'!$C:$HE,160,0),0)+IFERROR(VLOOKUP(C65,'WAREHOUSE (B)'!$C:$HE,160,0),0)+IFERROR(VLOOKUP(C65,'WAREHOUSE (C)'!$C:$HE,160,0),0)</f>
        <v>9.546357205953143</v>
      </c>
      <c r="I65" s="22">
        <f>IFERROR(VLOOKUP(C65,'WAREHOUSE (A)'!$C:$HE,211,0),0)+IFERROR(VLOOKUP(C65,'WAREHOUSE (B)'!$C:$HE,211,0),0)+IFERROR(VLOOKUP(C65,'WAREHOUSE (C)'!$C:$HE,211,0),0)</f>
        <v>8</v>
      </c>
      <c r="J65" s="21">
        <f t="shared" si="0"/>
        <v>427307.36799538083</v>
      </c>
      <c r="K65" s="31"/>
    </row>
    <row r="66" spans="1:11" x14ac:dyDescent="0.25">
      <c r="A66" s="29" t="str">
        <f>_xlfn.XLOOKUP(C66,INVENTORY_DATA!C:C,INVENTORY_DATA!B:B,0,0)</f>
        <v>W_C</v>
      </c>
      <c r="B66" s="13"/>
      <c r="C66" s="23">
        <v>1202924</v>
      </c>
      <c r="D66" s="19">
        <f>VLOOKUP(C66,INVENTORY_DATA!$C:$E,3,0)</f>
        <v>90337.792147806002</v>
      </c>
      <c r="E66" s="19">
        <f>SUMIFS('WAREHOUSE (A)'!$FE:$FE,'WAREHOUSE (A)'!$C:$C,$C66)+SUMIFS('WAREHOUSE (B)'!$FE:$FE,'WAREHOUSE (B)'!$C:$C,$C66)+SUMIFS('WAREHOUSE (C)'!$FE:$FE,'WAREHOUSE (C)'!$C:$C,$C66)</f>
        <v>94244.4</v>
      </c>
      <c r="F66" s="20">
        <f>VLOOKUP($C66,INVENTORY_DATA!$C:$F,4,0)*D66</f>
        <v>775098.2566281755</v>
      </c>
      <c r="G66" s="20">
        <f>VLOOKUP($C66,INVENTORY_DATA!$C:$F,4,0)*E66</f>
        <v>808616.95199999993</v>
      </c>
      <c r="H66" s="22">
        <f>IFERROR(VLOOKUP(C66,'WAREHOUSE (A)'!$C:$HE,160,0),0)+IFERROR(VLOOKUP(C66,'WAREHOUSE (B)'!$C:$HE,160,0),0)+IFERROR(VLOOKUP(C66,'WAREHOUSE (C)'!$C:$HE,160,0),0)</f>
        <v>10.55810572947331</v>
      </c>
      <c r="I66" s="22">
        <f>IFERROR(VLOOKUP(C66,'WAREHOUSE (A)'!$C:$HE,211,0),0)+IFERROR(VLOOKUP(C66,'WAREHOUSE (B)'!$C:$HE,211,0),0)+IFERROR(VLOOKUP(C66,'WAREHOUSE (C)'!$C:$HE,211,0),0)</f>
        <v>7.9999999999999982</v>
      </c>
      <c r="J66" s="21">
        <f t="shared" si="0"/>
        <v>-33518.695371824433</v>
      </c>
      <c r="K66" s="31"/>
    </row>
    <row r="67" spans="1:11" x14ac:dyDescent="0.25">
      <c r="A67" s="29" t="str">
        <f>_xlfn.XLOOKUP(C67,INVENTORY_DATA!C:C,INVENTORY_DATA!B:B,0,0)</f>
        <v>W_B</v>
      </c>
      <c r="B67" s="13"/>
      <c r="C67" s="23">
        <v>1908273</v>
      </c>
      <c r="D67" s="19">
        <f>VLOOKUP(C67,INVENTORY_DATA!$C:$E,3,0)</f>
        <v>81959.145496535799</v>
      </c>
      <c r="E67" s="19">
        <f>SUMIFS('WAREHOUSE (A)'!$FE:$FE,'WAREHOUSE (A)'!$C:$C,$C67)+SUMIFS('WAREHOUSE (B)'!$FE:$FE,'WAREHOUSE (B)'!$C:$C,$C67)+SUMIFS('WAREHOUSE (C)'!$FE:$FE,'WAREHOUSE (C)'!$C:$C,$C67)</f>
        <v>57160.799999999996</v>
      </c>
      <c r="F67" s="20">
        <f>VLOOKUP($C67,INVENTORY_DATA!$C:$F,4,0)*D67</f>
        <v>754024.13856812927</v>
      </c>
      <c r="G67" s="20">
        <f>VLOOKUP($C67,INVENTORY_DATA!$C:$F,4,0)*E67</f>
        <v>525879.35999999987</v>
      </c>
      <c r="H67" s="22">
        <f>IFERROR(VLOOKUP(C67,'WAREHOUSE (A)'!$C:$HE,160,0),0)+IFERROR(VLOOKUP(C67,'WAREHOUSE (B)'!$C:$HE,160,0),0)+IFERROR(VLOOKUP(C67,'WAREHOUSE (C)'!$C:$HE,160,0),0)</f>
        <v>6.7860316491475601</v>
      </c>
      <c r="I67" s="22">
        <f>IFERROR(VLOOKUP(C67,'WAREHOUSE (A)'!$C:$HE,211,0),0)+IFERROR(VLOOKUP(C67,'WAREHOUSE (B)'!$C:$HE,211,0),0)+IFERROR(VLOOKUP(C67,'WAREHOUSE (C)'!$C:$HE,211,0),0)</f>
        <v>8.0000000000000018</v>
      </c>
      <c r="J67" s="21">
        <f t="shared" si="0"/>
        <v>228144.7785681294</v>
      </c>
      <c r="K67" s="31"/>
    </row>
    <row r="68" spans="1:11" x14ac:dyDescent="0.25">
      <c r="A68" s="29" t="str">
        <f>_xlfn.XLOOKUP(C68,INVENTORY_DATA!C:C,INVENTORY_DATA!B:B,0,0)</f>
        <v>W_C</v>
      </c>
      <c r="B68" s="13"/>
      <c r="C68" s="23">
        <v>1708464</v>
      </c>
      <c r="D68" s="19">
        <f>VLOOKUP(C68,INVENTORY_DATA!$C:$E,3,0)</f>
        <v>81053.718244803706</v>
      </c>
      <c r="E68" s="19">
        <f>SUMIFS('WAREHOUSE (A)'!$FE:$FE,'WAREHOUSE (A)'!$C:$C,$C68)+SUMIFS('WAREHOUSE (B)'!$FE:$FE,'WAREHOUSE (B)'!$C:$C,$C68)+SUMIFS('WAREHOUSE (C)'!$FE:$FE,'WAREHOUSE (C)'!$C:$C,$C68)</f>
        <v>81626.400000000009</v>
      </c>
      <c r="F68" s="20">
        <f>VLOOKUP($C68,INVENTORY_DATA!$C:$F,4,0)*D68</f>
        <v>743262.59630484995</v>
      </c>
      <c r="G68" s="20">
        <f>VLOOKUP($C68,INVENTORY_DATA!$C:$F,4,0)*E68</f>
        <v>748514.08800000011</v>
      </c>
      <c r="H68" s="22">
        <f>IFERROR(VLOOKUP(C68,'WAREHOUSE (A)'!$C:$HE,160,0),0)+IFERROR(VLOOKUP(C68,'WAREHOUSE (B)'!$C:$HE,160,0),0)+IFERROR(VLOOKUP(C68,'WAREHOUSE (C)'!$C:$HE,160,0),0)</f>
        <v>16.821795365616769</v>
      </c>
      <c r="I68" s="22">
        <f>IFERROR(VLOOKUP(C68,'WAREHOUSE (A)'!$C:$HE,211,0),0)+IFERROR(VLOOKUP(C68,'WAREHOUSE (B)'!$C:$HE,211,0),0)+IFERROR(VLOOKUP(C68,'WAREHOUSE (C)'!$C:$HE,211,0),0)</f>
        <v>8</v>
      </c>
      <c r="J68" s="21">
        <f t="shared" ref="J68:J102" si="1">F68-G68</f>
        <v>-5251.4916951501509</v>
      </c>
      <c r="K68" s="31"/>
    </row>
    <row r="69" spans="1:11" x14ac:dyDescent="0.25">
      <c r="A69" s="29" t="str">
        <f>_xlfn.XLOOKUP(C69,INVENTORY_DATA!C:C,INVENTORY_DATA!B:B,0,0)</f>
        <v>W_B</v>
      </c>
      <c r="B69" s="13"/>
      <c r="C69" s="23">
        <v>1950549</v>
      </c>
      <c r="D69" s="19">
        <f>VLOOKUP(C69,INVENTORY_DATA!$C:$E,3,0)</f>
        <v>93795.226327944576</v>
      </c>
      <c r="E69" s="19">
        <f>SUMIFS('WAREHOUSE (A)'!$FE:$FE,'WAREHOUSE (A)'!$C:$C,$C69)+SUMIFS('WAREHOUSE (B)'!$FE:$FE,'WAREHOUSE (B)'!$C:$C,$C69)+SUMIFS('WAREHOUSE (C)'!$FE:$FE,'WAREHOUSE (C)'!$C:$C,$C69)</f>
        <v>93180.6</v>
      </c>
      <c r="F69" s="20">
        <f>VLOOKUP($C69,INVENTORY_DATA!$C:$F,4,0)*D69</f>
        <v>736292.52667436493</v>
      </c>
      <c r="G69" s="20">
        <f>VLOOKUP($C69,INVENTORY_DATA!$C:$F,4,0)*E69</f>
        <v>731467.71</v>
      </c>
      <c r="H69" s="22">
        <f>IFERROR(VLOOKUP(C69,'WAREHOUSE (A)'!$C:$HE,160,0),0)+IFERROR(VLOOKUP(C69,'WAREHOUSE (B)'!$C:$HE,160,0),0)+IFERROR(VLOOKUP(C69,'WAREHOUSE (C)'!$C:$HE,160,0),0)</f>
        <v>17.600905672348389</v>
      </c>
      <c r="I69" s="22">
        <f>IFERROR(VLOOKUP(C69,'WAREHOUSE (A)'!$C:$HE,211,0),0)+IFERROR(VLOOKUP(C69,'WAREHOUSE (B)'!$C:$HE,211,0),0)+IFERROR(VLOOKUP(C69,'WAREHOUSE (C)'!$C:$HE,211,0),0)</f>
        <v>8.0000000000000018</v>
      </c>
      <c r="J69" s="21">
        <f t="shared" si="1"/>
        <v>4824.8166743649635</v>
      </c>
      <c r="K69" s="31"/>
    </row>
    <row r="70" spans="1:11" x14ac:dyDescent="0.25">
      <c r="A70" s="29" t="str">
        <f>_xlfn.XLOOKUP(C70,INVENTORY_DATA!C:C,INVENTORY_DATA!B:B,0,0)</f>
        <v>W_B</v>
      </c>
      <c r="B70" s="13"/>
      <c r="C70" s="23">
        <v>1987197</v>
      </c>
      <c r="D70" s="19">
        <f>VLOOKUP(C70,INVENTORY_DATA!$C:$E,3,0)</f>
        <v>92174.942263279445</v>
      </c>
      <c r="E70" s="19">
        <f>SUMIFS('WAREHOUSE (A)'!$FE:$FE,'WAREHOUSE (A)'!$C:$C,$C70)+SUMIFS('WAREHOUSE (B)'!$FE:$FE,'WAREHOUSE (B)'!$C:$C,$C70)+SUMIFS('WAREHOUSE (C)'!$FE:$FE,'WAREHOUSE (C)'!$C:$C,$C70)</f>
        <v>111436.19999999998</v>
      </c>
      <c r="F70" s="20">
        <f>VLOOKUP($C70,INVENTORY_DATA!$C:$F,4,0)*D70</f>
        <v>718964.5496535796</v>
      </c>
      <c r="G70" s="20">
        <f>VLOOKUP($C70,INVENTORY_DATA!$C:$F,4,0)*E70</f>
        <v>869202.35999999987</v>
      </c>
      <c r="H70" s="22">
        <f>IFERROR(VLOOKUP(C70,'WAREHOUSE (A)'!$C:$HE,160,0),0)+IFERROR(VLOOKUP(C70,'WAREHOUSE (B)'!$C:$HE,160,0),0)+IFERROR(VLOOKUP(C70,'WAREHOUSE (C)'!$C:$HE,160,0),0)</f>
        <v>14.864378848508533</v>
      </c>
      <c r="I70" s="22">
        <f>IFERROR(VLOOKUP(C70,'WAREHOUSE (A)'!$C:$HE,211,0),0)+IFERROR(VLOOKUP(C70,'WAREHOUSE (B)'!$C:$HE,211,0),0)+IFERROR(VLOOKUP(C70,'WAREHOUSE (C)'!$C:$HE,211,0),0)</f>
        <v>8</v>
      </c>
      <c r="J70" s="21">
        <f t="shared" si="1"/>
        <v>-150237.81034642027</v>
      </c>
      <c r="K70" s="31"/>
    </row>
    <row r="71" spans="1:11" x14ac:dyDescent="0.25">
      <c r="A71" s="29" t="str">
        <f>_xlfn.XLOOKUP(C71,INVENTORY_DATA!C:C,INVENTORY_DATA!B:B,0,0)</f>
        <v>W_C</v>
      </c>
      <c r="B71" s="13"/>
      <c r="C71" s="23">
        <v>1879235</v>
      </c>
      <c r="D71" s="19">
        <f>VLOOKUP(C71,INVENTORY_DATA!$C:$E,3,0)</f>
        <v>96244.353348729783</v>
      </c>
      <c r="E71" s="19">
        <f>SUMIFS('WAREHOUSE (A)'!$FE:$FE,'WAREHOUSE (A)'!$C:$C,$C71)+SUMIFS('WAREHOUSE (B)'!$FE:$FE,'WAREHOUSE (B)'!$C:$C,$C71)+SUMIFS('WAREHOUSE (C)'!$FE:$FE,'WAREHOUSE (C)'!$C:$C,$C71)</f>
        <v>100566</v>
      </c>
      <c r="F71" s="20">
        <f>VLOOKUP($C71,INVENTORY_DATA!$C:$F,4,0)*D71</f>
        <v>717982.87598152412</v>
      </c>
      <c r="G71" s="20">
        <f>VLOOKUP($C71,INVENTORY_DATA!$C:$F,4,0)*E71</f>
        <v>750222.36</v>
      </c>
      <c r="H71" s="22">
        <f>IFERROR(VLOOKUP(C71,'WAREHOUSE (A)'!$C:$HE,160,0),0)+IFERROR(VLOOKUP(C71,'WAREHOUSE (B)'!$C:$HE,160,0),0)+IFERROR(VLOOKUP(C71,'WAREHOUSE (C)'!$C:$HE,160,0),0)</f>
        <v>11.906824816977318</v>
      </c>
      <c r="I71" s="22">
        <f>IFERROR(VLOOKUP(C71,'WAREHOUSE (A)'!$C:$HE,211,0),0)+IFERROR(VLOOKUP(C71,'WAREHOUSE (B)'!$C:$HE,211,0),0)+IFERROR(VLOOKUP(C71,'WAREHOUSE (C)'!$C:$HE,211,0),0)</f>
        <v>8</v>
      </c>
      <c r="J71" s="21">
        <f t="shared" si="1"/>
        <v>-32239.484018475865</v>
      </c>
      <c r="K71" s="31"/>
    </row>
    <row r="72" spans="1:11" x14ac:dyDescent="0.25">
      <c r="A72" s="29" t="str">
        <f>_xlfn.XLOOKUP(C72,INVENTORY_DATA!C:C,INVENTORY_DATA!B:B,0,0)</f>
        <v>W_B</v>
      </c>
      <c r="B72" s="13"/>
      <c r="C72" s="23">
        <v>1915675</v>
      </c>
      <c r="D72" s="19">
        <f>VLOOKUP(C72,INVENTORY_DATA!$C:$E,3,0)</f>
        <v>86846.281755196294</v>
      </c>
      <c r="E72" s="19">
        <f>SUMIFS('WAREHOUSE (A)'!$FE:$FE,'WAREHOUSE (A)'!$C:$C,$C72)+SUMIFS('WAREHOUSE (B)'!$FE:$FE,'WAREHOUSE (B)'!$C:$C,$C72)+SUMIFS('WAREHOUSE (C)'!$FE:$FE,'WAREHOUSE (C)'!$C:$C,$C72)</f>
        <v>39952.799999999996</v>
      </c>
      <c r="F72" s="20">
        <f>VLOOKUP($C72,INVENTORY_DATA!$C:$F,4,0)*D72</f>
        <v>712139.51039260952</v>
      </c>
      <c r="G72" s="20">
        <f>VLOOKUP($C72,INVENTORY_DATA!$C:$F,4,0)*E72</f>
        <v>327612.95999999996</v>
      </c>
      <c r="H72" s="22">
        <f>IFERROR(VLOOKUP(C72,'WAREHOUSE (A)'!$C:$HE,160,0),0)+IFERROR(VLOOKUP(C72,'WAREHOUSE (B)'!$C:$HE,160,0),0)+IFERROR(VLOOKUP(C72,'WAREHOUSE (C)'!$C:$HE,160,0),0)</f>
        <v>13.727924403113423</v>
      </c>
      <c r="I72" s="22">
        <f>IFERROR(VLOOKUP(C72,'WAREHOUSE (A)'!$C:$HE,211,0),0)+IFERROR(VLOOKUP(C72,'WAREHOUSE (B)'!$C:$HE,211,0),0)+IFERROR(VLOOKUP(C72,'WAREHOUSE (C)'!$C:$HE,211,0),0)</f>
        <v>8</v>
      </c>
      <c r="J72" s="21">
        <f t="shared" si="1"/>
        <v>384526.55039260956</v>
      </c>
      <c r="K72" s="31"/>
    </row>
    <row r="73" spans="1:11" x14ac:dyDescent="0.25">
      <c r="A73" s="29" t="str">
        <f>_xlfn.XLOOKUP(C73,INVENTORY_DATA!C:C,INVENTORY_DATA!B:B,0,0)</f>
        <v>W_A</v>
      </c>
      <c r="B73" s="13"/>
      <c r="C73" s="23">
        <v>1245657</v>
      </c>
      <c r="D73" s="19">
        <f>VLOOKUP(C73,INVENTORY_DATA!$C:$E,3,0)</f>
        <v>91968.120092378755</v>
      </c>
      <c r="E73" s="19">
        <f>SUMIFS('WAREHOUSE (A)'!$FE:$FE,'WAREHOUSE (A)'!$C:$C,$C73)+SUMIFS('WAREHOUSE (B)'!$FE:$FE,'WAREHOUSE (B)'!$C:$C,$C73)+SUMIFS('WAREHOUSE (C)'!$FE:$FE,'WAREHOUSE (C)'!$C:$C,$C73)</f>
        <v>53515.8</v>
      </c>
      <c r="F73" s="20">
        <f>VLOOKUP($C73,INVENTORY_DATA!$C:$F,4,0)*D73</f>
        <v>674126.32027713628</v>
      </c>
      <c r="G73" s="20">
        <f>VLOOKUP($C73,INVENTORY_DATA!$C:$F,4,0)*E73</f>
        <v>392270.81400000001</v>
      </c>
      <c r="H73" s="22">
        <f>IFERROR(VLOOKUP(C73,'WAREHOUSE (A)'!$C:$HE,160,0),0)+IFERROR(VLOOKUP(C73,'WAREHOUSE (B)'!$C:$HE,160,0),0)+IFERROR(VLOOKUP(C73,'WAREHOUSE (C)'!$C:$HE,160,0),0)</f>
        <v>10.371442718640955</v>
      </c>
      <c r="I73" s="22">
        <f>IFERROR(VLOOKUP(C73,'WAREHOUSE (A)'!$C:$HE,211,0),0)+IFERROR(VLOOKUP(C73,'WAREHOUSE (B)'!$C:$HE,211,0),0)+IFERROR(VLOOKUP(C73,'WAREHOUSE (C)'!$C:$HE,211,0),0)</f>
        <v>8</v>
      </c>
      <c r="J73" s="21">
        <f t="shared" si="1"/>
        <v>281855.50627713627</v>
      </c>
      <c r="K73" s="31"/>
    </row>
    <row r="74" spans="1:11" x14ac:dyDescent="0.25">
      <c r="A74" s="29" t="str">
        <f>_xlfn.XLOOKUP(C74,INVENTORY_DATA!C:C,INVENTORY_DATA!B:B,0,0)</f>
        <v>W_B</v>
      </c>
      <c r="B74" s="13"/>
      <c r="C74" s="23">
        <v>1395072</v>
      </c>
      <c r="D74" s="19">
        <f>VLOOKUP(C74,INVENTORY_DATA!$C:$E,3,0)</f>
        <v>78423.339491916864</v>
      </c>
      <c r="E74" s="19">
        <f>SUMIFS('WAREHOUSE (A)'!$FE:$FE,'WAREHOUSE (A)'!$C:$C,$C74)+SUMIFS('WAREHOUSE (B)'!$FE:$FE,'WAREHOUSE (B)'!$C:$C,$C74)+SUMIFS('WAREHOUSE (C)'!$FE:$FE,'WAREHOUSE (C)'!$C:$C,$C74)</f>
        <v>26092.799999999996</v>
      </c>
      <c r="F74" s="20">
        <f>VLOOKUP($C74,INVENTORY_DATA!$C:$F,4,0)*D74</f>
        <v>655619.11815242493</v>
      </c>
      <c r="G74" s="20">
        <f>VLOOKUP($C74,INVENTORY_DATA!$C:$F,4,0)*E74</f>
        <v>218135.80799999996</v>
      </c>
      <c r="H74" s="22">
        <f>IFERROR(VLOOKUP(C74,'WAREHOUSE (A)'!$C:$HE,160,0),0)+IFERROR(VLOOKUP(C74,'WAREHOUSE (B)'!$C:$HE,160,0),0)+IFERROR(VLOOKUP(C74,'WAREHOUSE (C)'!$C:$HE,160,0),0)</f>
        <v>14.835344429778552</v>
      </c>
      <c r="I74" s="22">
        <f>IFERROR(VLOOKUP(C74,'WAREHOUSE (A)'!$C:$HE,211,0),0)+IFERROR(VLOOKUP(C74,'WAREHOUSE (B)'!$C:$HE,211,0),0)+IFERROR(VLOOKUP(C74,'WAREHOUSE (C)'!$C:$HE,211,0),0)</f>
        <v>7.0008795529801322</v>
      </c>
      <c r="J74" s="21">
        <f t="shared" si="1"/>
        <v>437483.31015242497</v>
      </c>
      <c r="K74" s="31"/>
    </row>
    <row r="75" spans="1:11" x14ac:dyDescent="0.25">
      <c r="A75" s="29" t="str">
        <f>_xlfn.XLOOKUP(C75,INVENTORY_DATA!C:C,INVENTORY_DATA!B:B,0,0)</f>
        <v>W_B</v>
      </c>
      <c r="B75" s="13"/>
      <c r="C75" s="23">
        <v>1705422</v>
      </c>
      <c r="D75" s="19">
        <f>VLOOKUP(C75,INVENTORY_DATA!$C:$E,3,0)</f>
        <v>76127.009237875289</v>
      </c>
      <c r="E75" s="19">
        <f>SUMIFS('WAREHOUSE (A)'!$FE:$FE,'WAREHOUSE (A)'!$C:$C,$C75)+SUMIFS('WAREHOUSE (B)'!$FE:$FE,'WAREHOUSE (B)'!$C:$C,$C75)+SUMIFS('WAREHOUSE (C)'!$FE:$FE,'WAREHOUSE (C)'!$C:$C,$C75)</f>
        <v>89733.6</v>
      </c>
      <c r="F75" s="20">
        <f>VLOOKUP($C75,INVENTORY_DATA!$C:$F,4,0)*D75</f>
        <v>639466.8775981525</v>
      </c>
      <c r="G75" s="20">
        <f>VLOOKUP($C75,INVENTORY_DATA!$C:$F,4,0)*E75</f>
        <v>753762.24000000011</v>
      </c>
      <c r="H75" s="22">
        <f>IFERROR(VLOOKUP(C75,'WAREHOUSE (A)'!$C:$HE,160,0),0)+IFERROR(VLOOKUP(C75,'WAREHOUSE (B)'!$C:$HE,160,0),0)+IFERROR(VLOOKUP(C75,'WAREHOUSE (C)'!$C:$HE,160,0),0)</f>
        <v>18.974236654609538</v>
      </c>
      <c r="I75" s="22">
        <f>IFERROR(VLOOKUP(C75,'WAREHOUSE (A)'!$C:$HE,211,0),0)+IFERROR(VLOOKUP(C75,'WAREHOUSE (B)'!$C:$HE,211,0),0)+IFERROR(VLOOKUP(C75,'WAREHOUSE (C)'!$C:$HE,211,0),0)</f>
        <v>8.0000000000000018</v>
      </c>
      <c r="J75" s="21">
        <f t="shared" si="1"/>
        <v>-114295.36240184761</v>
      </c>
      <c r="K75" s="31"/>
    </row>
    <row r="76" spans="1:11" x14ac:dyDescent="0.25">
      <c r="A76" s="29" t="str">
        <f>_xlfn.XLOOKUP(C76,INVENTORY_DATA!C:C,INVENTORY_DATA!B:B,0,0)</f>
        <v>W_C</v>
      </c>
      <c r="B76" s="13"/>
      <c r="C76" s="23">
        <v>1760339</v>
      </c>
      <c r="D76" s="19">
        <f>VLOOKUP(C76,INVENTORY_DATA!$C:$E,3,0)</f>
        <v>71186.930715935334</v>
      </c>
      <c r="E76" s="19">
        <f>SUMIFS('WAREHOUSE (A)'!$FE:$FE,'WAREHOUSE (A)'!$C:$C,$C76)+SUMIFS('WAREHOUSE (B)'!$FE:$FE,'WAREHOUSE (B)'!$C:$C,$C76)+SUMIFS('WAREHOUSE (C)'!$FE:$FE,'WAREHOUSE (C)'!$C:$C,$C76)</f>
        <v>64024.2</v>
      </c>
      <c r="F76" s="20">
        <f>VLOOKUP($C76,INVENTORY_DATA!$C:$F,4,0)*D76</f>
        <v>611495.73484988452</v>
      </c>
      <c r="G76" s="20">
        <f>VLOOKUP($C76,INVENTORY_DATA!$C:$F,4,0)*E76</f>
        <v>549967.87799999991</v>
      </c>
      <c r="H76" s="22">
        <f>IFERROR(VLOOKUP(C76,'WAREHOUSE (A)'!$C:$HE,160,0),0)+IFERROR(VLOOKUP(C76,'WAREHOUSE (B)'!$C:$HE,160,0),0)+IFERROR(VLOOKUP(C76,'WAREHOUSE (C)'!$C:$HE,160,0),0)</f>
        <v>9.0392515491842804</v>
      </c>
      <c r="I76" s="22">
        <f>IFERROR(VLOOKUP(C76,'WAREHOUSE (A)'!$C:$HE,211,0),0)+IFERROR(VLOOKUP(C76,'WAREHOUSE (B)'!$C:$HE,211,0),0)+IFERROR(VLOOKUP(C76,'WAREHOUSE (C)'!$C:$HE,211,0),0)</f>
        <v>7.9999999999999991</v>
      </c>
      <c r="J76" s="21">
        <f t="shared" si="1"/>
        <v>61527.856849884614</v>
      </c>
      <c r="K76" s="31"/>
    </row>
    <row r="77" spans="1:11" x14ac:dyDescent="0.25">
      <c r="A77" s="29" t="str">
        <f>_xlfn.XLOOKUP(C77,INVENTORY_DATA!C:C,INVENTORY_DATA!B:B,0,0)</f>
        <v>W_B</v>
      </c>
      <c r="B77" s="13"/>
      <c r="C77" s="23">
        <v>1834977</v>
      </c>
      <c r="D77" s="19">
        <f>VLOOKUP(C77,INVENTORY_DATA!$C:$E,3,0)</f>
        <v>68800.461893764426</v>
      </c>
      <c r="E77" s="19">
        <f>SUMIFS('WAREHOUSE (A)'!$FE:$FE,'WAREHOUSE (A)'!$C:$C,$C77)+SUMIFS('WAREHOUSE (B)'!$FE:$FE,'WAREHOUSE (B)'!$C:$C,$C77)+SUMIFS('WAREHOUSE (C)'!$FE:$FE,'WAREHOUSE (C)'!$C:$C,$C77)</f>
        <v>38998.399999999994</v>
      </c>
      <c r="F77" s="20">
        <f>VLOOKUP($C77,INVENTORY_DATA!$C:$F,4,0)*D77</f>
        <v>606820.07390300231</v>
      </c>
      <c r="G77" s="20">
        <f>VLOOKUP($C77,INVENTORY_DATA!$C:$F,4,0)*E77</f>
        <v>343965.88799999998</v>
      </c>
      <c r="H77" s="22">
        <f>IFERROR(VLOOKUP(C77,'WAREHOUSE (A)'!$C:$HE,160,0),0)+IFERROR(VLOOKUP(C77,'WAREHOUSE (B)'!$C:$HE,160,0),0)+IFERROR(VLOOKUP(C77,'WAREHOUSE (C)'!$C:$HE,160,0),0)</f>
        <v>8.9554054254377267</v>
      </c>
      <c r="I77" s="22">
        <f>IFERROR(VLOOKUP(C77,'WAREHOUSE (A)'!$C:$HE,211,0),0)+IFERROR(VLOOKUP(C77,'WAREHOUSE (B)'!$C:$HE,211,0),0)+IFERROR(VLOOKUP(C77,'WAREHOUSE (C)'!$C:$HE,211,0),0)</f>
        <v>8.9999999999999982</v>
      </c>
      <c r="J77" s="21">
        <f t="shared" si="1"/>
        <v>262854.18590300233</v>
      </c>
      <c r="K77" s="31"/>
    </row>
    <row r="78" spans="1:11" x14ac:dyDescent="0.25">
      <c r="A78" s="29" t="str">
        <f>_xlfn.XLOOKUP(C78,INVENTORY_DATA!C:C,INVENTORY_DATA!B:B,0,0)</f>
        <v>W_B</v>
      </c>
      <c r="B78" s="13"/>
      <c r="C78" s="23">
        <v>1707025</v>
      </c>
      <c r="D78" s="19">
        <f>VLOOKUP(C78,INVENTORY_DATA!$C:$E,3,0)</f>
        <v>63493.441108545027</v>
      </c>
      <c r="E78" s="19">
        <f>SUMIFS('WAREHOUSE (A)'!$FE:$FE,'WAREHOUSE (A)'!$C:$C,$C78)+SUMIFS('WAREHOUSE (B)'!$FE:$FE,'WAREHOUSE (B)'!$C:$C,$C78)+SUMIFS('WAREHOUSE (C)'!$FE:$FE,'WAREHOUSE (C)'!$C:$C,$C78)</f>
        <v>43340.4</v>
      </c>
      <c r="F78" s="20">
        <f>VLOOKUP($C78,INVENTORY_DATA!$C:$F,4,0)*D78</f>
        <v>579695.11732101615</v>
      </c>
      <c r="G78" s="20">
        <f>VLOOKUP($C78,INVENTORY_DATA!$C:$F,4,0)*E78</f>
        <v>395697.85200000007</v>
      </c>
      <c r="H78" s="22">
        <f>IFERROR(VLOOKUP(C78,'WAREHOUSE (A)'!$C:$HE,160,0),0)+IFERROR(VLOOKUP(C78,'WAREHOUSE (B)'!$C:$HE,160,0),0)+IFERROR(VLOOKUP(C78,'WAREHOUSE (C)'!$C:$HE,160,0),0)</f>
        <v>10.920197548471126</v>
      </c>
      <c r="I78" s="22">
        <f>IFERROR(VLOOKUP(C78,'WAREHOUSE (A)'!$C:$HE,211,0),0)+IFERROR(VLOOKUP(C78,'WAREHOUSE (B)'!$C:$HE,211,0),0)+IFERROR(VLOOKUP(C78,'WAREHOUSE (C)'!$C:$HE,211,0),0)</f>
        <v>8.0000000000000018</v>
      </c>
      <c r="J78" s="21">
        <f t="shared" si="1"/>
        <v>183997.26532101608</v>
      </c>
      <c r="K78" s="31"/>
    </row>
    <row r="79" spans="1:11" x14ac:dyDescent="0.25">
      <c r="A79" s="29" t="str">
        <f>_xlfn.XLOOKUP(C79,INVENTORY_DATA!C:C,INVENTORY_DATA!B:B,0,0)</f>
        <v>W_C</v>
      </c>
      <c r="B79" s="13"/>
      <c r="C79" s="23">
        <v>1526326</v>
      </c>
      <c r="D79" s="19">
        <f>VLOOKUP(C79,INVENTORY_DATA!$C:$E,3,0)</f>
        <v>55805.071593533488</v>
      </c>
      <c r="E79" s="19">
        <f>SUMIFS('WAREHOUSE (A)'!$FE:$FE,'WAREHOUSE (A)'!$C:$C,$C79)+SUMIFS('WAREHOUSE (B)'!$FE:$FE,'WAREHOUSE (B)'!$C:$C,$C79)+SUMIFS('WAREHOUSE (C)'!$FE:$FE,'WAREHOUSE (C)'!$C:$C,$C79)</f>
        <v>56331</v>
      </c>
      <c r="F79" s="20">
        <f>VLOOKUP($C79,INVENTORY_DATA!$C:$F,4,0)*D79</f>
        <v>544099.44803695148</v>
      </c>
      <c r="G79" s="20">
        <f>VLOOKUP($C79,INVENTORY_DATA!$C:$F,4,0)*E79</f>
        <v>549227.25</v>
      </c>
      <c r="H79" s="22">
        <f>IFERROR(VLOOKUP(C79,'WAREHOUSE (A)'!$C:$HE,160,0),0)+IFERROR(VLOOKUP(C79,'WAREHOUSE (B)'!$C:$HE,160,0),0)+IFERROR(VLOOKUP(C79,'WAREHOUSE (C)'!$C:$HE,160,0),0)</f>
        <v>7.4850877330203858</v>
      </c>
      <c r="I79" s="22">
        <f>IFERROR(VLOOKUP(C79,'WAREHOUSE (A)'!$C:$HE,211,0),0)+IFERROR(VLOOKUP(C79,'WAREHOUSE (B)'!$C:$HE,211,0),0)+IFERROR(VLOOKUP(C79,'WAREHOUSE (C)'!$C:$HE,211,0),0)</f>
        <v>8</v>
      </c>
      <c r="J79" s="21">
        <f t="shared" si="1"/>
        <v>-5127.8019630485214</v>
      </c>
      <c r="K79" s="31"/>
    </row>
    <row r="80" spans="1:11" x14ac:dyDescent="0.25">
      <c r="A80" s="29" t="str">
        <f>_xlfn.XLOOKUP(C80,INVENTORY_DATA!C:C,INVENTORY_DATA!B:B,0,0)</f>
        <v>W_B</v>
      </c>
      <c r="B80" s="13"/>
      <c r="C80" s="23">
        <v>1411516</v>
      </c>
      <c r="D80" s="19">
        <f>VLOOKUP(C80,INVENTORY_DATA!$C:$E,3,0)</f>
        <v>59164.565819861433</v>
      </c>
      <c r="E80" s="19">
        <f>SUMIFS('WAREHOUSE (A)'!$FE:$FE,'WAREHOUSE (A)'!$C:$C,$C80)+SUMIFS('WAREHOUSE (B)'!$FE:$FE,'WAREHOUSE (B)'!$C:$C,$C80)+SUMIFS('WAREHOUSE (C)'!$FE:$FE,'WAREHOUSE (C)'!$C:$C,$C80)</f>
        <v>89735.4</v>
      </c>
      <c r="F80" s="20">
        <f>VLOOKUP($C80,INVENTORY_DATA!$C:$F,4,0)*D80</f>
        <v>513548.43131639721</v>
      </c>
      <c r="G80" s="20">
        <f>VLOOKUP($C80,INVENTORY_DATA!$C:$F,4,0)*E80</f>
        <v>778903.27199999988</v>
      </c>
      <c r="H80" s="22">
        <f>IFERROR(VLOOKUP(C80,'WAREHOUSE (A)'!$C:$HE,160,0),0)+IFERROR(VLOOKUP(C80,'WAREHOUSE (B)'!$C:$HE,160,0),0)+IFERROR(VLOOKUP(C80,'WAREHOUSE (C)'!$C:$HE,160,0),0)</f>
        <v>5.2614109221753163</v>
      </c>
      <c r="I80" s="22">
        <f>IFERROR(VLOOKUP(C80,'WAREHOUSE (A)'!$C:$HE,211,0),0)+IFERROR(VLOOKUP(C80,'WAREHOUSE (B)'!$C:$HE,211,0),0)+IFERROR(VLOOKUP(C80,'WAREHOUSE (C)'!$C:$HE,211,0),0)</f>
        <v>7.9999999999999982</v>
      </c>
      <c r="J80" s="21">
        <f t="shared" si="1"/>
        <v>-265354.84068360267</v>
      </c>
      <c r="K80" s="31"/>
    </row>
    <row r="81" spans="1:11" x14ac:dyDescent="0.25">
      <c r="A81" s="29" t="str">
        <f>_xlfn.XLOOKUP(C81,INVENTORY_DATA!C:C,INVENTORY_DATA!B:B,0,0)</f>
        <v>W_A</v>
      </c>
      <c r="B81" s="13"/>
      <c r="C81" s="23">
        <v>1183992</v>
      </c>
      <c r="D81" s="19">
        <f>VLOOKUP(C81,INVENTORY_DATA!$C:$E,3,0)</f>
        <v>72294.614318706692</v>
      </c>
      <c r="E81" s="19">
        <f>SUMIFS('WAREHOUSE (A)'!$FE:$FE,'WAREHOUSE (A)'!$C:$C,$C81)+SUMIFS('WAREHOUSE (B)'!$FE:$FE,'WAREHOUSE (B)'!$C:$C,$C81)+SUMIFS('WAREHOUSE (C)'!$FE:$FE,'WAREHOUSE (C)'!$C:$C,$C81)</f>
        <v>48085.2</v>
      </c>
      <c r="F81" s="20">
        <f>VLOOKUP($C81,INVENTORY_DATA!$C:$F,4,0)*D81</f>
        <v>512568.81551963044</v>
      </c>
      <c r="G81" s="20">
        <f>VLOOKUP($C81,INVENTORY_DATA!$C:$F,4,0)*E81</f>
        <v>340924.06799999997</v>
      </c>
      <c r="H81" s="22">
        <f>IFERROR(VLOOKUP(C81,'WAREHOUSE (A)'!$C:$HE,160,0),0)+IFERROR(VLOOKUP(C81,'WAREHOUSE (B)'!$C:$HE,160,0),0)+IFERROR(VLOOKUP(C81,'WAREHOUSE (C)'!$C:$HE,160,0),0)</f>
        <v>9.1845691958878124</v>
      </c>
      <c r="I81" s="22">
        <f>IFERROR(VLOOKUP(C81,'WAREHOUSE (A)'!$C:$HE,211,0),0)+IFERROR(VLOOKUP(C81,'WAREHOUSE (B)'!$C:$HE,211,0),0)+IFERROR(VLOOKUP(C81,'WAREHOUSE (C)'!$C:$HE,211,0),0)</f>
        <v>7.9999999999999982</v>
      </c>
      <c r="J81" s="21">
        <f t="shared" si="1"/>
        <v>171644.74751963047</v>
      </c>
      <c r="K81" s="31"/>
    </row>
    <row r="82" spans="1:11" x14ac:dyDescent="0.25">
      <c r="A82" s="29" t="str">
        <f>_xlfn.XLOOKUP(C82,INVENTORY_DATA!C:C,INVENTORY_DATA!B:B,0,0)</f>
        <v>W_C</v>
      </c>
      <c r="B82" s="13"/>
      <c r="C82" s="23">
        <v>1022712</v>
      </c>
      <c r="D82" s="19">
        <f>VLOOKUP(C82,INVENTORY_DATA!$C:$E,3,0)</f>
        <v>66014.972286374119</v>
      </c>
      <c r="E82" s="19">
        <f>SUMIFS('WAREHOUSE (A)'!$FE:$FE,'WAREHOUSE (A)'!$C:$C,$C82)+SUMIFS('WAREHOUSE (B)'!$FE:$FE,'WAREHOUSE (B)'!$C:$C,$C82)+SUMIFS('WAREHOUSE (C)'!$FE:$FE,'WAREHOUSE (C)'!$C:$C,$C82)</f>
        <v>89357.4</v>
      </c>
      <c r="F82" s="20">
        <f>VLOOKUP($C82,INVENTORY_DATA!$C:$F,4,0)*D82</f>
        <v>473327.35129330243</v>
      </c>
      <c r="G82" s="20">
        <f>VLOOKUP($C82,INVENTORY_DATA!$C:$F,4,0)*E82</f>
        <v>640692.55799999996</v>
      </c>
      <c r="H82" s="22">
        <f>IFERROR(VLOOKUP(C82,'WAREHOUSE (A)'!$C:$HE,160,0),0)+IFERROR(VLOOKUP(C82,'WAREHOUSE (B)'!$C:$HE,160,0),0)+IFERROR(VLOOKUP(C82,'WAREHOUSE (C)'!$C:$HE,160,0),0)</f>
        <v>9.5801434571575008</v>
      </c>
      <c r="I82" s="22">
        <f>IFERROR(VLOOKUP(C82,'WAREHOUSE (A)'!$C:$HE,211,0),0)+IFERROR(VLOOKUP(C82,'WAREHOUSE (B)'!$C:$HE,211,0),0)+IFERROR(VLOOKUP(C82,'WAREHOUSE (C)'!$C:$HE,211,0),0)</f>
        <v>7.9999999999999982</v>
      </c>
      <c r="J82" s="21">
        <f t="shared" si="1"/>
        <v>-167365.20670669753</v>
      </c>
      <c r="K82" s="31"/>
    </row>
    <row r="83" spans="1:11" x14ac:dyDescent="0.25">
      <c r="A83" s="29" t="str">
        <f>_xlfn.XLOOKUP(C83,INVENTORY_DATA!C:C,INVENTORY_DATA!B:B,0,0)</f>
        <v>W_B</v>
      </c>
      <c r="B83" s="13"/>
      <c r="C83" s="23">
        <v>1715505</v>
      </c>
      <c r="D83" s="19">
        <f>VLOOKUP(C83,INVENTORY_DATA!$C:$E,3,0)</f>
        <v>50657.154734411088</v>
      </c>
      <c r="E83" s="19">
        <f>SUMIFS('WAREHOUSE (A)'!$FE:$FE,'WAREHOUSE (A)'!$C:$C,$C83)+SUMIFS('WAREHOUSE (B)'!$FE:$FE,'WAREHOUSE (B)'!$C:$C,$C83)+SUMIFS('WAREHOUSE (C)'!$FE:$FE,'WAREHOUSE (C)'!$C:$C,$C83)</f>
        <v>75414.599999999991</v>
      </c>
      <c r="F83" s="20">
        <f>VLOOKUP($C83,INVENTORY_DATA!$C:$F,4,0)*D83</f>
        <v>446289.53321016172</v>
      </c>
      <c r="G83" s="20">
        <f>VLOOKUP($C83,INVENTORY_DATA!$C:$F,4,0)*E83</f>
        <v>664402.62599999993</v>
      </c>
      <c r="H83" s="22">
        <f>IFERROR(VLOOKUP(C83,'WAREHOUSE (A)'!$C:$HE,160,0),0)+IFERROR(VLOOKUP(C83,'WAREHOUSE (B)'!$C:$HE,160,0),0)+IFERROR(VLOOKUP(C83,'WAREHOUSE (C)'!$C:$HE,160,0),0)</f>
        <v>10.852149313141208</v>
      </c>
      <c r="I83" s="22">
        <f>IFERROR(VLOOKUP(C83,'WAREHOUSE (A)'!$C:$HE,211,0),0)+IFERROR(VLOOKUP(C83,'WAREHOUSE (B)'!$C:$HE,211,0),0)+IFERROR(VLOOKUP(C83,'WAREHOUSE (C)'!$C:$HE,211,0),0)</f>
        <v>8</v>
      </c>
      <c r="J83" s="21">
        <f t="shared" si="1"/>
        <v>-218113.09278983821</v>
      </c>
      <c r="K83" s="31"/>
    </row>
    <row r="84" spans="1:11" x14ac:dyDescent="0.25">
      <c r="A84" s="29" t="str">
        <f>_xlfn.XLOOKUP(C84,INVENTORY_DATA!C:C,INVENTORY_DATA!B:B,0,0)</f>
        <v>W_A</v>
      </c>
      <c r="B84" s="13"/>
      <c r="C84" s="23">
        <v>1482803</v>
      </c>
      <c r="D84" s="19">
        <f>VLOOKUP(C84,INVENTORY_DATA!$C:$E,3,0)</f>
        <v>55174.595842956121</v>
      </c>
      <c r="E84" s="19">
        <f>SUMIFS('WAREHOUSE (A)'!$FE:$FE,'WAREHOUSE (A)'!$C:$C,$C84)+SUMIFS('WAREHOUSE (B)'!$FE:$FE,'WAREHOUSE (B)'!$C:$C,$C84)+SUMIFS('WAREHOUSE (C)'!$FE:$FE,'WAREHOUSE (C)'!$C:$C,$C84)</f>
        <v>72939.599999999991</v>
      </c>
      <c r="F84" s="20">
        <f>VLOOKUP($C84,INVENTORY_DATA!$C:$F,4,0)*D84</f>
        <v>436431.05311778293</v>
      </c>
      <c r="G84" s="20">
        <f>VLOOKUP($C84,INVENTORY_DATA!$C:$F,4,0)*E84</f>
        <v>576952.23599999992</v>
      </c>
      <c r="H84" s="22">
        <f>IFERROR(VLOOKUP(C84,'WAREHOUSE (A)'!$C:$HE,160,0),0)+IFERROR(VLOOKUP(C84,'WAREHOUSE (B)'!$C:$HE,160,0),0)+IFERROR(VLOOKUP(C84,'WAREHOUSE (C)'!$C:$HE,160,0),0)</f>
        <v>6.8940776213172716</v>
      </c>
      <c r="I84" s="22">
        <f>IFERROR(VLOOKUP(C84,'WAREHOUSE (A)'!$C:$HE,211,0),0)+IFERROR(VLOOKUP(C84,'WAREHOUSE (B)'!$C:$HE,211,0),0)+IFERROR(VLOOKUP(C84,'WAREHOUSE (C)'!$C:$HE,211,0),0)</f>
        <v>7.9999999999999991</v>
      </c>
      <c r="J84" s="21">
        <f t="shared" si="1"/>
        <v>-140521.18288221699</v>
      </c>
      <c r="K84" s="31"/>
    </row>
    <row r="85" spans="1:11" x14ac:dyDescent="0.25">
      <c r="A85" s="29" t="str">
        <f>_xlfn.XLOOKUP(C85,INVENTORY_DATA!C:C,INVENTORY_DATA!B:B,0,0)</f>
        <v>W_B</v>
      </c>
      <c r="B85" s="13"/>
      <c r="C85" s="23">
        <v>1422920</v>
      </c>
      <c r="D85" s="19">
        <f>VLOOKUP(C85,INVENTORY_DATA!$C:$E,3,0)</f>
        <v>55293.630484988455</v>
      </c>
      <c r="E85" s="19">
        <f>SUMIFS('WAREHOUSE (A)'!$FE:$FE,'WAREHOUSE (A)'!$C:$C,$C85)+SUMIFS('WAREHOUSE (B)'!$FE:$FE,'WAREHOUSE (B)'!$C:$C,$C85)+SUMIFS('WAREHOUSE (C)'!$FE:$FE,'WAREHOUSE (C)'!$C:$C,$C85)</f>
        <v>36953.599999999999</v>
      </c>
      <c r="F85" s="20">
        <f>VLOOKUP($C85,INVENTORY_DATA!$C:$F,4,0)*D85</f>
        <v>431843.25408775982</v>
      </c>
      <c r="G85" s="20">
        <f>VLOOKUP($C85,INVENTORY_DATA!$C:$F,4,0)*E85</f>
        <v>288607.61599999998</v>
      </c>
      <c r="H85" s="22">
        <f>IFERROR(VLOOKUP(C85,'WAREHOUSE (A)'!$C:$HE,160,0),0)+IFERROR(VLOOKUP(C85,'WAREHOUSE (B)'!$C:$HE,160,0),0)+IFERROR(VLOOKUP(C85,'WAREHOUSE (C)'!$C:$HE,160,0),0)</f>
        <v>4.9547928792399789</v>
      </c>
      <c r="I85" s="22">
        <f>IFERROR(VLOOKUP(C85,'WAREHOUSE (A)'!$C:$HE,211,0),0)+IFERROR(VLOOKUP(C85,'WAREHOUSE (B)'!$C:$HE,211,0),0)+IFERROR(VLOOKUP(C85,'WAREHOUSE (C)'!$C:$HE,211,0),0)</f>
        <v>9</v>
      </c>
      <c r="J85" s="21">
        <f t="shared" si="1"/>
        <v>143235.63808775984</v>
      </c>
      <c r="K85" s="31"/>
    </row>
    <row r="86" spans="1:11" x14ac:dyDescent="0.25">
      <c r="A86" s="29" t="str">
        <f>_xlfn.XLOOKUP(C86,INVENTORY_DATA!C:C,INVENTORY_DATA!B:B,0,0)</f>
        <v>W_B</v>
      </c>
      <c r="B86" s="13"/>
      <c r="C86" s="23">
        <v>1396615</v>
      </c>
      <c r="D86" s="19">
        <f>VLOOKUP(C86,INVENTORY_DATA!$C:$E,3,0)</f>
        <v>53988.692840646654</v>
      </c>
      <c r="E86" s="19">
        <f>SUMIFS('WAREHOUSE (A)'!$FE:$FE,'WAREHOUSE (A)'!$C:$C,$C86)+SUMIFS('WAREHOUSE (B)'!$FE:$FE,'WAREHOUSE (B)'!$C:$C,$C86)+SUMIFS('WAREHOUSE (C)'!$FE:$FE,'WAREHOUSE (C)'!$C:$C,$C86)</f>
        <v>103676.4</v>
      </c>
      <c r="F86" s="20">
        <f>VLOOKUP($C86,INVENTORY_DATA!$C:$F,4,0)*D86</f>
        <v>425970.78651270206</v>
      </c>
      <c r="G86" s="20">
        <f>VLOOKUP($C86,INVENTORY_DATA!$C:$F,4,0)*E86</f>
        <v>818006.79599999997</v>
      </c>
      <c r="H86" s="22">
        <f>IFERROR(VLOOKUP(C86,'WAREHOUSE (A)'!$C:$HE,160,0),0)+IFERROR(VLOOKUP(C86,'WAREHOUSE (B)'!$C:$HE,160,0),0)+IFERROR(VLOOKUP(C86,'WAREHOUSE (C)'!$C:$HE,160,0),0)</f>
        <v>5.2486911096886972</v>
      </c>
      <c r="I86" s="22">
        <f>IFERROR(VLOOKUP(C86,'WAREHOUSE (A)'!$C:$HE,211,0),0)+IFERROR(VLOOKUP(C86,'WAREHOUSE (B)'!$C:$HE,211,0),0)+IFERROR(VLOOKUP(C86,'WAREHOUSE (C)'!$C:$HE,211,0),0)</f>
        <v>7.9999999999999991</v>
      </c>
      <c r="J86" s="21">
        <f t="shared" si="1"/>
        <v>-392036.00948729791</v>
      </c>
      <c r="K86" s="31"/>
    </row>
    <row r="87" spans="1:11" x14ac:dyDescent="0.25">
      <c r="A87" s="29" t="str">
        <f>_xlfn.XLOOKUP(C87,INVENTORY_DATA!C:C,INVENTORY_DATA!B:B,0,0)</f>
        <v>W_A</v>
      </c>
      <c r="B87" s="13"/>
      <c r="C87" s="23">
        <v>1838070</v>
      </c>
      <c r="D87" s="19">
        <f>VLOOKUP(C87,INVENTORY_DATA!$C:$E,3,0)</f>
        <v>49612.330254041575</v>
      </c>
      <c r="E87" s="19">
        <f>SUMIFS('WAREHOUSE (A)'!$FE:$FE,'WAREHOUSE (A)'!$C:$C,$C87)+SUMIFS('WAREHOUSE (B)'!$FE:$FE,'WAREHOUSE (B)'!$C:$C,$C87)+SUMIFS('WAREHOUSE (C)'!$FE:$FE,'WAREHOUSE (C)'!$C:$C,$C87)</f>
        <v>28434.6</v>
      </c>
      <c r="F87" s="20">
        <f>VLOOKUP($C87,INVENTORY_DATA!$C:$F,4,0)*D87</f>
        <v>422200.93046189379</v>
      </c>
      <c r="G87" s="20">
        <f>VLOOKUP($C87,INVENTORY_DATA!$C:$F,4,0)*E87</f>
        <v>241978.44599999997</v>
      </c>
      <c r="H87" s="22">
        <f>IFERROR(VLOOKUP(C87,'WAREHOUSE (A)'!$C:$HE,160,0),0)+IFERROR(VLOOKUP(C87,'WAREHOUSE (B)'!$C:$HE,160,0),0)+IFERROR(VLOOKUP(C87,'WAREHOUSE (C)'!$C:$HE,160,0),0)</f>
        <v>11.403167328401212</v>
      </c>
      <c r="I87" s="22">
        <f>IFERROR(VLOOKUP(C87,'WAREHOUSE (A)'!$C:$HE,211,0),0)+IFERROR(VLOOKUP(C87,'WAREHOUSE (B)'!$C:$HE,211,0),0)+IFERROR(VLOOKUP(C87,'WAREHOUSE (C)'!$C:$HE,211,0),0)</f>
        <v>7.9999999999999991</v>
      </c>
      <c r="J87" s="21">
        <f t="shared" si="1"/>
        <v>180222.48446189382</v>
      </c>
      <c r="K87" s="31"/>
    </row>
    <row r="88" spans="1:11" x14ac:dyDescent="0.25">
      <c r="A88" s="29" t="str">
        <f>_xlfn.XLOOKUP(C88,INVENTORY_DATA!C:C,INVENTORY_DATA!B:B,0,0)</f>
        <v>W_C</v>
      </c>
      <c r="B88" s="13"/>
      <c r="C88" s="23">
        <v>1379146</v>
      </c>
      <c r="D88" s="19">
        <f>VLOOKUP(C88,INVENTORY_DATA!$C:$E,3,0)</f>
        <v>49274.727482678987</v>
      </c>
      <c r="E88" s="19">
        <f>SUMIFS('WAREHOUSE (A)'!$FE:$FE,'WAREHOUSE (A)'!$C:$C,$C88)+SUMIFS('WAREHOUSE (B)'!$FE:$FE,'WAREHOUSE (B)'!$C:$C,$C88)+SUMIFS('WAREHOUSE (C)'!$FE:$FE,'WAREHOUSE (C)'!$C:$C,$C88)</f>
        <v>43547.400000000009</v>
      </c>
      <c r="F88" s="20">
        <f>VLOOKUP($C88,INVENTORY_DATA!$C:$F,4,0)*D88</f>
        <v>354285.29060046194</v>
      </c>
      <c r="G88" s="20">
        <f>VLOOKUP($C88,INVENTORY_DATA!$C:$F,4,0)*E88</f>
        <v>313105.8060000001</v>
      </c>
      <c r="H88" s="22">
        <f>IFERROR(VLOOKUP(C88,'WAREHOUSE (A)'!$C:$HE,160,0),0)+IFERROR(VLOOKUP(C88,'WAREHOUSE (B)'!$C:$HE,160,0),0)+IFERROR(VLOOKUP(C88,'WAREHOUSE (C)'!$C:$HE,160,0),0)</f>
        <v>5.4469406714259527</v>
      </c>
      <c r="I88" s="22">
        <f>IFERROR(VLOOKUP(C88,'WAREHOUSE (A)'!$C:$HE,211,0),0)+IFERROR(VLOOKUP(C88,'WAREHOUSE (B)'!$C:$HE,211,0),0)+IFERROR(VLOOKUP(C88,'WAREHOUSE (C)'!$C:$HE,211,0),0)</f>
        <v>8</v>
      </c>
      <c r="J88" s="21">
        <f t="shared" si="1"/>
        <v>41179.484600461845</v>
      </c>
      <c r="K88" s="31"/>
    </row>
    <row r="89" spans="1:11" x14ac:dyDescent="0.25">
      <c r="A89" s="29" t="str">
        <f>_xlfn.XLOOKUP(C89,INVENTORY_DATA!C:C,INVENTORY_DATA!B:B,0,0)</f>
        <v>W_B</v>
      </c>
      <c r="B89" s="13"/>
      <c r="C89" s="23">
        <v>1148598</v>
      </c>
      <c r="D89" s="19">
        <f>VLOOKUP(C89,INVENTORY_DATA!$C:$E,3,0)</f>
        <v>30291.990762124704</v>
      </c>
      <c r="E89" s="19">
        <f>SUMIFS('WAREHOUSE (A)'!$FE:$FE,'WAREHOUSE (A)'!$C:$C,$C89)+SUMIFS('WAREHOUSE (B)'!$FE:$FE,'WAREHOUSE (B)'!$C:$C,$C89)+SUMIFS('WAREHOUSE (C)'!$FE:$FE,'WAREHOUSE (C)'!$C:$C,$C89)</f>
        <v>30520</v>
      </c>
      <c r="F89" s="20">
        <f>VLOOKUP($C89,INVENTORY_DATA!$C:$F,4,0)*D89</f>
        <v>293226.47057736712</v>
      </c>
      <c r="G89" s="20">
        <f>VLOOKUP($C89,INVENTORY_DATA!$C:$F,4,0)*E89</f>
        <v>295433.59999999998</v>
      </c>
      <c r="H89" s="22">
        <f>IFERROR(VLOOKUP(C89,'WAREHOUSE (A)'!$C:$HE,160,0),0)+IFERROR(VLOOKUP(C89,'WAREHOUSE (B)'!$C:$HE,160,0),0)+IFERROR(VLOOKUP(C89,'WAREHOUSE (C)'!$C:$HE,160,0),0)</f>
        <v>6.6244580967961735</v>
      </c>
      <c r="I89" s="22">
        <f>IFERROR(VLOOKUP(C89,'WAREHOUSE (A)'!$C:$HE,211,0),0)+IFERROR(VLOOKUP(C89,'WAREHOUSE (B)'!$C:$HE,211,0),0)+IFERROR(VLOOKUP(C89,'WAREHOUSE (C)'!$C:$HE,211,0),0)</f>
        <v>9</v>
      </c>
      <c r="J89" s="21">
        <f t="shared" si="1"/>
        <v>-2207.129422632861</v>
      </c>
      <c r="K89" s="31"/>
    </row>
    <row r="90" spans="1:11" x14ac:dyDescent="0.25">
      <c r="A90" s="29" t="str">
        <f>_xlfn.XLOOKUP(C90,INVENTORY_DATA!C:C,INVENTORY_DATA!B:B,0,0)</f>
        <v>W_A</v>
      </c>
      <c r="B90" s="13"/>
      <c r="C90" s="23">
        <v>1591858</v>
      </c>
      <c r="D90" s="19">
        <f>VLOOKUP(C90,INVENTORY_DATA!$C:$E,3,0)</f>
        <v>30240.117782909929</v>
      </c>
      <c r="E90" s="19">
        <f>SUMIFS('WAREHOUSE (A)'!$FE:$FE,'WAREHOUSE (A)'!$C:$C,$C90)+SUMIFS('WAREHOUSE (B)'!$FE:$FE,'WAREHOUSE (B)'!$C:$C,$C90)+SUMIFS('WAREHOUSE (C)'!$FE:$FE,'WAREHOUSE (C)'!$C:$C,$C90)</f>
        <v>47115.999999999993</v>
      </c>
      <c r="F90" s="20">
        <f>VLOOKUP($C90,INVENTORY_DATA!$C:$F,4,0)*D90</f>
        <v>279418.68831408775</v>
      </c>
      <c r="G90" s="20">
        <f>VLOOKUP($C90,INVENTORY_DATA!$C:$F,4,0)*E90</f>
        <v>435351.83999999997</v>
      </c>
      <c r="H90" s="22">
        <f>IFERROR(VLOOKUP(C90,'WAREHOUSE (A)'!$C:$HE,160,0),0)+IFERROR(VLOOKUP(C90,'WAREHOUSE (B)'!$C:$HE,160,0),0)+IFERROR(VLOOKUP(C90,'WAREHOUSE (C)'!$C:$HE,160,0),0)</f>
        <v>3.616184609201555</v>
      </c>
      <c r="I90" s="22">
        <f>IFERROR(VLOOKUP(C90,'WAREHOUSE (A)'!$C:$HE,211,0),0)+IFERROR(VLOOKUP(C90,'WAREHOUSE (B)'!$C:$HE,211,0),0)+IFERROR(VLOOKUP(C90,'WAREHOUSE (C)'!$C:$HE,211,0),0)</f>
        <v>19.216826476956385</v>
      </c>
      <c r="J90" s="21">
        <f t="shared" si="1"/>
        <v>-155933.15168591222</v>
      </c>
      <c r="K90" s="31"/>
    </row>
    <row r="91" spans="1:11" x14ac:dyDescent="0.25">
      <c r="A91" s="29" t="str">
        <f>_xlfn.XLOOKUP(C91,INVENTORY_DATA!C:C,INVENTORY_DATA!B:B,0,0)</f>
        <v>W_B</v>
      </c>
      <c r="B91" s="13"/>
      <c r="C91" s="23">
        <v>1943544</v>
      </c>
      <c r="D91" s="19">
        <f>VLOOKUP(C91,INVENTORY_DATA!$C:$E,3,0)</f>
        <v>26376.006928406467</v>
      </c>
      <c r="E91" s="19">
        <f>SUMIFS('WAREHOUSE (A)'!$FE:$FE,'WAREHOUSE (A)'!$C:$C,$C91)+SUMIFS('WAREHOUSE (B)'!$FE:$FE,'WAREHOUSE (B)'!$C:$C,$C91)+SUMIFS('WAREHOUSE (C)'!$FE:$FE,'WAREHOUSE (C)'!$C:$C,$C91)</f>
        <v>76161.599999999991</v>
      </c>
      <c r="F91" s="20">
        <f>VLOOKUP($C91,INVENTORY_DATA!$C:$F,4,0)*D91</f>
        <v>261386.22866050809</v>
      </c>
      <c r="G91" s="20">
        <f>VLOOKUP($C91,INVENTORY_DATA!$C:$F,4,0)*E91</f>
        <v>754761.45599999989</v>
      </c>
      <c r="H91" s="22">
        <f>IFERROR(VLOOKUP(C91,'WAREHOUSE (A)'!$C:$HE,160,0),0)+IFERROR(VLOOKUP(C91,'WAREHOUSE (B)'!$C:$HE,160,0),0)+IFERROR(VLOOKUP(C91,'WAREHOUSE (C)'!$C:$HE,160,0),0)</f>
        <v>2.8594589653117741</v>
      </c>
      <c r="I91" s="22">
        <f>IFERROR(VLOOKUP(C91,'WAREHOUSE (A)'!$C:$HE,211,0),0)+IFERROR(VLOOKUP(C91,'WAREHOUSE (B)'!$C:$HE,211,0),0)+IFERROR(VLOOKUP(C91,'WAREHOUSE (C)'!$C:$HE,211,0),0)</f>
        <v>8</v>
      </c>
      <c r="J91" s="21">
        <f t="shared" si="1"/>
        <v>-493375.22733949183</v>
      </c>
      <c r="K91" s="31"/>
    </row>
    <row r="92" spans="1:11" x14ac:dyDescent="0.25">
      <c r="A92" s="29" t="str">
        <f>_xlfn.XLOOKUP(C92,INVENTORY_DATA!C:C,INVENTORY_DATA!B:B,0,0)</f>
        <v>W_A</v>
      </c>
      <c r="B92" s="13"/>
      <c r="C92" s="23">
        <v>1919447</v>
      </c>
      <c r="D92" s="19">
        <f>VLOOKUP(C92,INVENTORY_DATA!$C:$E,3,0)</f>
        <v>27150.817551963046</v>
      </c>
      <c r="E92" s="19">
        <f>SUMIFS('WAREHOUSE (A)'!$FE:$FE,'WAREHOUSE (A)'!$C:$C,$C92)+SUMIFS('WAREHOUSE (B)'!$FE:$FE,'WAREHOUSE (B)'!$C:$C,$C92)+SUMIFS('WAREHOUSE (C)'!$FE:$FE,'WAREHOUSE (C)'!$C:$C,$C92)</f>
        <v>92566.800000000017</v>
      </c>
      <c r="F92" s="20">
        <f>VLOOKUP($C92,INVENTORY_DATA!$C:$F,4,0)*D92</f>
        <v>256032.20951501152</v>
      </c>
      <c r="G92" s="20">
        <f>VLOOKUP($C92,INVENTORY_DATA!$C:$F,4,0)*E92</f>
        <v>872904.92400000012</v>
      </c>
      <c r="H92" s="22">
        <f>IFERROR(VLOOKUP(C92,'WAREHOUSE (A)'!$C:$HE,160,0),0)+IFERROR(VLOOKUP(C92,'WAREHOUSE (B)'!$C:$HE,160,0),0)+IFERROR(VLOOKUP(C92,'WAREHOUSE (C)'!$C:$HE,160,0),0)</f>
        <v>2.7693082728133307</v>
      </c>
      <c r="I92" s="22">
        <f>IFERROR(VLOOKUP(C92,'WAREHOUSE (A)'!$C:$HE,211,0),0)+IFERROR(VLOOKUP(C92,'WAREHOUSE (B)'!$C:$HE,211,0),0)+IFERROR(VLOOKUP(C92,'WAREHOUSE (C)'!$C:$HE,211,0),0)</f>
        <v>8</v>
      </c>
      <c r="J92" s="21">
        <f t="shared" si="1"/>
        <v>-616872.7144849886</v>
      </c>
      <c r="K92" s="31"/>
    </row>
    <row r="93" spans="1:11" x14ac:dyDescent="0.25">
      <c r="A93" s="29" t="str">
        <f>_xlfn.XLOOKUP(C93,INVENTORY_DATA!C:C,INVENTORY_DATA!B:B,0,0)</f>
        <v>W_A</v>
      </c>
      <c r="B93" s="13"/>
      <c r="C93" s="23">
        <v>1832552</v>
      </c>
      <c r="D93" s="19">
        <f>VLOOKUP(C93,INVENTORY_DATA!$C:$E,3,0)</f>
        <v>27973.177829099306</v>
      </c>
      <c r="E93" s="19">
        <f>SUMIFS('WAREHOUSE (A)'!$FE:$FE,'WAREHOUSE (A)'!$C:$C,$C93)+SUMIFS('WAREHOUSE (B)'!$FE:$FE,'WAREHOUSE (B)'!$C:$C,$C93)+SUMIFS('WAREHOUSE (C)'!$FE:$FE,'WAREHOUSE (C)'!$C:$C,$C93)</f>
        <v>46233.999999999993</v>
      </c>
      <c r="F93" s="20">
        <f>VLOOKUP($C93,INVENTORY_DATA!$C:$F,4,0)*D93</f>
        <v>239170.67043879908</v>
      </c>
      <c r="G93" s="20">
        <f>VLOOKUP($C93,INVENTORY_DATA!$C:$F,4,0)*E93</f>
        <v>395300.69999999995</v>
      </c>
      <c r="H93" s="22">
        <f>IFERROR(VLOOKUP(C93,'WAREHOUSE (A)'!$C:$HE,160,0),0)+IFERROR(VLOOKUP(C93,'WAREHOUSE (B)'!$C:$HE,160,0),0)+IFERROR(VLOOKUP(C93,'WAREHOUSE (C)'!$C:$HE,160,0),0)</f>
        <v>4.0843836546991623</v>
      </c>
      <c r="I93" s="22">
        <f>IFERROR(VLOOKUP(C93,'WAREHOUSE (A)'!$C:$HE,211,0),0)+IFERROR(VLOOKUP(C93,'WAREHOUSE (B)'!$C:$HE,211,0),0)+IFERROR(VLOOKUP(C93,'WAREHOUSE (C)'!$C:$HE,211,0),0)</f>
        <v>16.486701949487504</v>
      </c>
      <c r="J93" s="21">
        <f t="shared" si="1"/>
        <v>-156130.02956120088</v>
      </c>
      <c r="K93" s="31"/>
    </row>
    <row r="94" spans="1:11" x14ac:dyDescent="0.25">
      <c r="A94" s="29" t="str">
        <f>_xlfn.XLOOKUP(C94,INVENTORY_DATA!C:C,INVENTORY_DATA!B:B,0,0)</f>
        <v>W_B</v>
      </c>
      <c r="B94" s="13"/>
      <c r="C94" s="23">
        <v>1814880</v>
      </c>
      <c r="D94" s="19">
        <f>VLOOKUP(C94,INVENTORY_DATA!$C:$E,3,0)</f>
        <v>25091.916859122401</v>
      </c>
      <c r="E94" s="19">
        <f>SUMIFS('WAREHOUSE (A)'!$FE:$FE,'WAREHOUSE (A)'!$C:$C,$C94)+SUMIFS('WAREHOUSE (B)'!$FE:$FE,'WAREHOUSE (B)'!$C:$C,$C94)+SUMIFS('WAREHOUSE (C)'!$FE:$FE,'WAREHOUSE (C)'!$C:$C,$C94)</f>
        <v>43547.750000000007</v>
      </c>
      <c r="F94" s="20">
        <f>VLOOKUP($C94,INVENTORY_DATA!$C:$F,4,0)*D94</f>
        <v>232852.98845265587</v>
      </c>
      <c r="G94" s="20">
        <f>VLOOKUP($C94,INVENTORY_DATA!$C:$F,4,0)*E94</f>
        <v>404123.12000000005</v>
      </c>
      <c r="H94" s="22">
        <f>IFERROR(VLOOKUP(C94,'WAREHOUSE (A)'!$C:$HE,160,0),0)+IFERROR(VLOOKUP(C94,'WAREHOUSE (B)'!$C:$HE,160,0),0)+IFERROR(VLOOKUP(C94,'WAREHOUSE (C)'!$C:$HE,160,0),0)</f>
        <v>3.7584552205242412</v>
      </c>
      <c r="I94" s="22">
        <f>IFERROR(VLOOKUP(C94,'WAREHOUSE (A)'!$C:$HE,211,0),0)+IFERROR(VLOOKUP(C94,'WAREHOUSE (B)'!$C:$HE,211,0),0)+IFERROR(VLOOKUP(C94,'WAREHOUSE (C)'!$C:$HE,211,0),0)</f>
        <v>11.216241261202084</v>
      </c>
      <c r="J94" s="21">
        <f t="shared" si="1"/>
        <v>-171270.13154734418</v>
      </c>
      <c r="K94" s="31"/>
    </row>
    <row r="95" spans="1:11" x14ac:dyDescent="0.25">
      <c r="A95" s="29" t="str">
        <f>_xlfn.XLOOKUP(C95,INVENTORY_DATA!C:C,INVENTORY_DATA!B:B,0,0)</f>
        <v>W_C</v>
      </c>
      <c r="B95" s="13"/>
      <c r="C95" s="23">
        <v>1026987</v>
      </c>
      <c r="D95" s="19">
        <f>VLOOKUP(C95,INVENTORY_DATA!$C:$E,3,0)</f>
        <v>23517.173210161658</v>
      </c>
      <c r="E95" s="19">
        <f>SUMIFS('WAREHOUSE (A)'!$FE:$FE,'WAREHOUSE (A)'!$C:$C,$C95)+SUMIFS('WAREHOUSE (B)'!$FE:$FE,'WAREHOUSE (B)'!$C:$C,$C95)+SUMIFS('WAREHOUSE (C)'!$FE:$FE,'WAREHOUSE (C)'!$C:$C,$C95)</f>
        <v>61297.2</v>
      </c>
      <c r="F95" s="20">
        <f>VLOOKUP($C95,INVENTORY_DATA!$C:$F,4,0)*D95</f>
        <v>204129.06346420318</v>
      </c>
      <c r="G95" s="20">
        <f>VLOOKUP($C95,INVENTORY_DATA!$C:$F,4,0)*E95</f>
        <v>532059.696</v>
      </c>
      <c r="H95" s="22">
        <f>IFERROR(VLOOKUP(C95,'WAREHOUSE (A)'!$C:$HE,160,0),0)+IFERROR(VLOOKUP(C95,'WAREHOUSE (B)'!$C:$HE,160,0),0)+IFERROR(VLOOKUP(C95,'WAREHOUSE (C)'!$C:$HE,160,0),0)</f>
        <v>2.4920179305035135</v>
      </c>
      <c r="I95" s="22">
        <f>IFERROR(VLOOKUP(C95,'WAREHOUSE (A)'!$C:$HE,211,0),0)+IFERROR(VLOOKUP(C95,'WAREHOUSE (B)'!$C:$HE,211,0),0)+IFERROR(VLOOKUP(C95,'WAREHOUSE (C)'!$C:$HE,211,0),0)</f>
        <v>7.9999999999999991</v>
      </c>
      <c r="J95" s="21">
        <f t="shared" si="1"/>
        <v>-327930.63253579685</v>
      </c>
      <c r="K95" s="31"/>
    </row>
    <row r="96" spans="1:11" x14ac:dyDescent="0.25">
      <c r="A96" s="29" t="str">
        <f>_xlfn.XLOOKUP(C96,INVENTORY_DATA!C:C,INVENTORY_DATA!B:B,0,0)</f>
        <v>W_A</v>
      </c>
      <c r="B96" s="13"/>
      <c r="C96" s="23">
        <v>1975221</v>
      </c>
      <c r="D96" s="19">
        <f>VLOOKUP(C96,INVENTORY_DATA!$C:$E,3,0)</f>
        <v>23069.572748267899</v>
      </c>
      <c r="E96" s="19">
        <f>SUMIFS('WAREHOUSE (A)'!$FE:$FE,'WAREHOUSE (A)'!$C:$C,$C96)+SUMIFS('WAREHOUSE (B)'!$FE:$FE,'WAREHOUSE (B)'!$C:$C,$C96)+SUMIFS('WAREHOUSE (C)'!$FE:$FE,'WAREHOUSE (C)'!$C:$C,$C96)</f>
        <v>21833.599999999999</v>
      </c>
      <c r="F96" s="20">
        <f>VLOOKUP($C96,INVENTORY_DATA!$C:$F,4,0)*D96</f>
        <v>199551.80427251733</v>
      </c>
      <c r="G96" s="20">
        <f>VLOOKUP($C96,INVENTORY_DATA!$C:$F,4,0)*E96</f>
        <v>188860.63999999998</v>
      </c>
      <c r="H96" s="22">
        <f>IFERROR(VLOOKUP(C96,'WAREHOUSE (A)'!$C:$HE,160,0),0)+IFERROR(VLOOKUP(C96,'WAREHOUSE (B)'!$C:$HE,160,0),0)+IFERROR(VLOOKUP(C96,'WAREHOUSE (C)'!$C:$HE,160,0),0)</f>
        <v>5.3050269334026039</v>
      </c>
      <c r="I96" s="22">
        <f>IFERROR(VLOOKUP(C96,'WAREHOUSE (A)'!$C:$HE,211,0),0)+IFERROR(VLOOKUP(C96,'WAREHOUSE (B)'!$C:$HE,211,0),0)+IFERROR(VLOOKUP(C96,'WAREHOUSE (C)'!$C:$HE,211,0),0)</f>
        <v>9</v>
      </c>
      <c r="J96" s="21">
        <f t="shared" si="1"/>
        <v>10691.164272517344</v>
      </c>
      <c r="K96" s="31"/>
    </row>
    <row r="97" spans="1:11" x14ac:dyDescent="0.25">
      <c r="A97" s="29" t="str">
        <f>_xlfn.XLOOKUP(C97,INVENTORY_DATA!C:C,INVENTORY_DATA!B:B,0,0)</f>
        <v>W_C</v>
      </c>
      <c r="B97" s="13"/>
      <c r="C97" s="23">
        <v>1825560</v>
      </c>
      <c r="D97" s="19">
        <f>VLOOKUP(C97,INVENTORY_DATA!$C:$E,3,0)</f>
        <v>15077.376443418012</v>
      </c>
      <c r="E97" s="19">
        <f>SUMIFS('WAREHOUSE (A)'!$FE:$FE,'WAREHOUSE (A)'!$C:$C,$C97)+SUMIFS('WAREHOUSE (B)'!$FE:$FE,'WAREHOUSE (B)'!$C:$C,$C97)+SUMIFS('WAREHOUSE (C)'!$FE:$FE,'WAREHOUSE (C)'!$C:$C,$C97)</f>
        <v>66276</v>
      </c>
      <c r="F97" s="20">
        <f>VLOOKUP($C97,INVENTORY_DATA!$C:$F,4,0)*D97</f>
        <v>123936.03436489607</v>
      </c>
      <c r="G97" s="20">
        <f>VLOOKUP($C97,INVENTORY_DATA!$C:$F,4,0)*E97</f>
        <v>544788.72000000009</v>
      </c>
      <c r="H97" s="22">
        <f>IFERROR(VLOOKUP(C97,'WAREHOUSE (A)'!$C:$HE,160,0),0)+IFERROR(VLOOKUP(C97,'WAREHOUSE (B)'!$C:$HE,160,0),0)+IFERROR(VLOOKUP(C97,'WAREHOUSE (C)'!$C:$HE,160,0),0)</f>
        <v>2.1053745186389503</v>
      </c>
      <c r="I97" s="22">
        <f>IFERROR(VLOOKUP(C97,'WAREHOUSE (A)'!$C:$HE,211,0),0)+IFERROR(VLOOKUP(C97,'WAREHOUSE (B)'!$C:$HE,211,0),0)+IFERROR(VLOOKUP(C97,'WAREHOUSE (C)'!$C:$HE,211,0),0)</f>
        <v>8</v>
      </c>
      <c r="J97" s="21">
        <f t="shared" si="1"/>
        <v>-420852.68563510402</v>
      </c>
      <c r="K97" s="31"/>
    </row>
    <row r="98" spans="1:11" x14ac:dyDescent="0.25">
      <c r="A98" s="29" t="str">
        <f>_xlfn.XLOOKUP(C98,INVENTORY_DATA!C:C,INVENTORY_DATA!B:B,0,0)</f>
        <v>W_C</v>
      </c>
      <c r="B98" s="13"/>
      <c r="C98" s="23">
        <v>1740258</v>
      </c>
      <c r="D98" s="19">
        <f>VLOOKUP(C98,INVENTORY_DATA!$C:$E,3,0)</f>
        <v>8871.2124711316392</v>
      </c>
      <c r="E98" s="19">
        <f>SUMIFS('WAREHOUSE (A)'!$FE:$FE,'WAREHOUSE (A)'!$C:$C,$C98)+SUMIFS('WAREHOUSE (B)'!$FE:$FE,'WAREHOUSE (B)'!$C:$C,$C98)+SUMIFS('WAREHOUSE (C)'!$FE:$FE,'WAREHOUSE (C)'!$C:$C,$C98)</f>
        <v>85275</v>
      </c>
      <c r="F98" s="20">
        <f>VLOOKUP($C98,INVENTORY_DATA!$C:$F,4,0)*D98</f>
        <v>86405.609468822164</v>
      </c>
      <c r="G98" s="20">
        <f>VLOOKUP($C98,INVENTORY_DATA!$C:$F,4,0)*E98</f>
        <v>830578.5</v>
      </c>
      <c r="H98" s="22">
        <f>IFERROR(VLOOKUP(C98,'WAREHOUSE (A)'!$C:$HE,160,0),0)+IFERROR(VLOOKUP(C98,'WAREHOUSE (B)'!$C:$HE,160,0),0)+IFERROR(VLOOKUP(C98,'WAREHOUSE (C)'!$C:$HE,160,0),0)</f>
        <v>0.88445682094008193</v>
      </c>
      <c r="I98" s="22">
        <f>IFERROR(VLOOKUP(C98,'WAREHOUSE (A)'!$C:$HE,211,0),0)+IFERROR(VLOOKUP(C98,'WAREHOUSE (B)'!$C:$HE,211,0),0)+IFERROR(VLOOKUP(C98,'WAREHOUSE (C)'!$C:$HE,211,0),0)</f>
        <v>8</v>
      </c>
      <c r="J98" s="21">
        <f t="shared" si="1"/>
        <v>-744172.89053117787</v>
      </c>
      <c r="K98" s="31"/>
    </row>
    <row r="99" spans="1:11" x14ac:dyDescent="0.25">
      <c r="A99" s="29" t="str">
        <f>_xlfn.XLOOKUP(C99,INVENTORY_DATA!C:C,INVENTORY_DATA!B:B,0,0)</f>
        <v>W_A</v>
      </c>
      <c r="B99" s="13"/>
      <c r="C99" s="23">
        <v>1633085</v>
      </c>
      <c r="D99" s="19">
        <f>VLOOKUP(C99,INVENTORY_DATA!$C:$E,3,0)</f>
        <v>5122.7806004618933</v>
      </c>
      <c r="E99" s="19">
        <f>SUMIFS('WAREHOUSE (A)'!$FE:$FE,'WAREHOUSE (A)'!$C:$C,$C99)+SUMIFS('WAREHOUSE (B)'!$FE:$FE,'WAREHOUSE (B)'!$C:$C,$C99)+SUMIFS('WAREHOUSE (C)'!$FE:$FE,'WAREHOUSE (C)'!$C:$C,$C99)</f>
        <v>54188.800000000003</v>
      </c>
      <c r="F99" s="20">
        <f>VLOOKUP($C99,INVENTORY_DATA!$C:$F,4,0)*D99</f>
        <v>47539.403972286367</v>
      </c>
      <c r="G99" s="20">
        <f>VLOOKUP($C99,INVENTORY_DATA!$C:$F,4,0)*E99</f>
        <v>502872.06400000001</v>
      </c>
      <c r="H99" s="22">
        <f>IFERROR(VLOOKUP(C99,'WAREHOUSE (A)'!$C:$HE,160,0),0)+IFERROR(VLOOKUP(C99,'WAREHOUSE (B)'!$C:$HE,160,0),0)+IFERROR(VLOOKUP(C99,'WAREHOUSE (C)'!$C:$HE,160,0),0)</f>
        <v>1.1436852331950591</v>
      </c>
      <c r="I99" s="22">
        <f>IFERROR(VLOOKUP(C99,'WAREHOUSE (A)'!$C:$HE,211,0),0)+IFERROR(VLOOKUP(C99,'WAREHOUSE (B)'!$C:$HE,211,0),0)+IFERROR(VLOOKUP(C99,'WAREHOUSE (C)'!$C:$HE,211,0),0)</f>
        <v>9</v>
      </c>
      <c r="J99" s="21">
        <f t="shared" si="1"/>
        <v>-455332.66002771363</v>
      </c>
      <c r="K99" s="31"/>
    </row>
    <row r="100" spans="1:11" x14ac:dyDescent="0.25">
      <c r="A100" s="29" t="str">
        <f>_xlfn.XLOOKUP(C100,INVENTORY_DATA!C:C,INVENTORY_DATA!B:B,0,0)</f>
        <v>W_B</v>
      </c>
      <c r="B100" s="13"/>
      <c r="C100" s="23">
        <v>1578653</v>
      </c>
      <c r="D100" s="19">
        <f>VLOOKUP(C100,INVENTORY_DATA!$C:$E,3,0)</f>
        <v>4263.2886836027719</v>
      </c>
      <c r="E100" s="19">
        <f>SUMIFS('WAREHOUSE (A)'!$FE:$FE,'WAREHOUSE (A)'!$C:$C,$C100)+SUMIFS('WAREHOUSE (B)'!$FE:$FE,'WAREHOUSE (B)'!$C:$C,$C100)+SUMIFS('WAREHOUSE (C)'!$FE:$FE,'WAREHOUSE (C)'!$C:$C,$C100)</f>
        <v>67323.599999999991</v>
      </c>
      <c r="F100" s="20">
        <f>VLOOKUP($C100,INVENTORY_DATA!$C:$F,4,0)*D100</f>
        <v>37389.041755196311</v>
      </c>
      <c r="G100" s="20">
        <f>VLOOKUP($C100,INVENTORY_DATA!$C:$F,4,0)*E100</f>
        <v>590427.97199999995</v>
      </c>
      <c r="H100" s="22">
        <f>IFERROR(VLOOKUP(C100,'WAREHOUSE (A)'!$C:$HE,160,0),0)+IFERROR(VLOOKUP(C100,'WAREHOUSE (B)'!$C:$HE,160,0),0)+IFERROR(VLOOKUP(C100,'WAREHOUSE (C)'!$C:$HE,160,0),0)</f>
        <v>0.36842013155698572</v>
      </c>
      <c r="I100" s="22">
        <f>IFERROR(VLOOKUP(C100,'WAREHOUSE (A)'!$C:$HE,211,0),0)+IFERROR(VLOOKUP(C100,'WAREHOUSE (B)'!$C:$HE,211,0),0)+IFERROR(VLOOKUP(C100,'WAREHOUSE (C)'!$C:$HE,211,0),0)</f>
        <v>7.9999999999999991</v>
      </c>
      <c r="J100" s="21">
        <f t="shared" si="1"/>
        <v>-553038.93024480366</v>
      </c>
      <c r="K100" s="31"/>
    </row>
    <row r="101" spans="1:11" x14ac:dyDescent="0.25">
      <c r="A101" s="29" t="str">
        <f>_xlfn.XLOOKUP(C101,INVENTORY_DATA!C:C,INVENTORY_DATA!B:B,0,0)</f>
        <v>W_C</v>
      </c>
      <c r="B101" s="13"/>
      <c r="C101" s="23">
        <v>1709261</v>
      </c>
      <c r="D101" s="19">
        <f>VLOOKUP(C101,INVENTORY_DATA!$C:$E,3,0)</f>
        <v>2883.3533487297923</v>
      </c>
      <c r="E101" s="19">
        <f>SUMIFS('WAREHOUSE (A)'!$FE:$FE,'WAREHOUSE (A)'!$C:$C,$C101)+SUMIFS('WAREHOUSE (B)'!$FE:$FE,'WAREHOUSE (B)'!$C:$C,$C101)+SUMIFS('WAREHOUSE (C)'!$FE:$FE,'WAREHOUSE (C)'!$C:$C,$C101)</f>
        <v>82584</v>
      </c>
      <c r="F101" s="20">
        <f>VLOOKUP($C101,INVENTORY_DATA!$C:$F,4,0)*D101</f>
        <v>27536.024480369517</v>
      </c>
      <c r="G101" s="20">
        <f>VLOOKUP($C101,INVENTORY_DATA!$C:$F,4,0)*E101</f>
        <v>788677.20000000007</v>
      </c>
      <c r="H101" s="22">
        <f>IFERROR(VLOOKUP(C101,'WAREHOUSE (A)'!$C:$HE,160,0),0)+IFERROR(VLOOKUP(C101,'WAREHOUSE (B)'!$C:$HE,160,0),0)+IFERROR(VLOOKUP(C101,'WAREHOUSE (C)'!$C:$HE,160,0),0)</f>
        <v>0.38397993757325816</v>
      </c>
      <c r="I101" s="22">
        <f>IFERROR(VLOOKUP(C101,'WAREHOUSE (A)'!$C:$HE,211,0),0)+IFERROR(VLOOKUP(C101,'WAREHOUSE (B)'!$C:$HE,211,0),0)+IFERROR(VLOOKUP(C101,'WAREHOUSE (C)'!$C:$HE,211,0),0)</f>
        <v>8</v>
      </c>
      <c r="J101" s="21">
        <f t="shared" si="1"/>
        <v>-761141.17551963055</v>
      </c>
      <c r="K101" s="31"/>
    </row>
    <row r="102" spans="1:11" x14ac:dyDescent="0.25">
      <c r="A102" s="29" t="str">
        <f>_xlfn.XLOOKUP(C102,INVENTORY_DATA!C:C,INVENTORY_DATA!B:B,0,0)</f>
        <v>W_C</v>
      </c>
      <c r="B102" s="13"/>
      <c r="C102" s="23">
        <v>1256263</v>
      </c>
      <c r="D102" s="19">
        <f>VLOOKUP(C102,INVENTORY_DATA!$C:$E,3,0)</f>
        <v>1981.6605080831409</v>
      </c>
      <c r="E102" s="19">
        <f>SUMIFS('WAREHOUSE (A)'!$FE:$FE,'WAREHOUSE (A)'!$C:$C,$C102)+SUMIFS('WAREHOUSE (B)'!$FE:$FE,'WAREHOUSE (B)'!$C:$C,$C102)+SUMIFS('WAREHOUSE (C)'!$FE:$FE,'WAREHOUSE (C)'!$C:$C,$C102)</f>
        <v>67417.2</v>
      </c>
      <c r="F102" s="20">
        <f>VLOOKUP($C102,INVENTORY_DATA!$C:$F,4,0)*D102</f>
        <v>17795.311362586606</v>
      </c>
      <c r="G102" s="20">
        <f>VLOOKUP($C102,INVENTORY_DATA!$C:$F,4,0)*E102</f>
        <v>605406.45600000001</v>
      </c>
      <c r="H102" s="22">
        <f>IFERROR(VLOOKUP(C102,'WAREHOUSE (A)'!$C:$HE,160,0),0)+IFERROR(VLOOKUP(C102,'WAREHOUSE (B)'!$C:$HE,160,0),0)+IFERROR(VLOOKUP(C102,'WAREHOUSE (C)'!$C:$HE,160,0),0)</f>
        <v>0.18140948357257025</v>
      </c>
      <c r="I102" s="22">
        <f>IFERROR(VLOOKUP(C102,'WAREHOUSE (A)'!$C:$HE,211,0),0)+IFERROR(VLOOKUP(C102,'WAREHOUSE (B)'!$C:$HE,211,0),0)+IFERROR(VLOOKUP(C102,'WAREHOUSE (C)'!$C:$HE,211,0),0)</f>
        <v>7.9999999999999991</v>
      </c>
      <c r="J102" s="21">
        <f t="shared" si="1"/>
        <v>-587611.14463741344</v>
      </c>
      <c r="K102" s="31"/>
    </row>
    <row r="103" spans="1:11" ht="15.75" thickBot="1" x14ac:dyDescent="0.3">
      <c r="A103" s="32"/>
      <c r="B103" s="33"/>
      <c r="C103" s="33"/>
      <c r="D103" s="33"/>
      <c r="E103" s="33"/>
      <c r="F103" s="33"/>
      <c r="G103" s="33"/>
      <c r="H103" s="33"/>
      <c r="I103" s="33"/>
      <c r="J103" s="33"/>
      <c r="K103" s="34"/>
    </row>
  </sheetData>
  <sortState xmlns:xlrd2="http://schemas.microsoft.com/office/spreadsheetml/2017/richdata2" ref="C3:I102">
    <sortCondition descending="1" ref="F3:F10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9A46-6A10-4F81-A84D-DEBADA4CF804}">
  <sheetPr>
    <tabColor theme="4" tint="0.79998168889431442"/>
  </sheetPr>
  <dimension ref="A1:HF37"/>
  <sheetViews>
    <sheetView showGridLines="0" workbookViewId="0"/>
  </sheetViews>
  <sheetFormatPr defaultRowHeight="15" x14ac:dyDescent="0.25"/>
  <cols>
    <col min="1" max="1" width="2.7109375" style="25" customWidth="1"/>
    <col min="2" max="2" width="11.140625" style="25" bestFit="1" customWidth="1"/>
    <col min="3" max="3" width="8" style="25" bestFit="1" customWidth="1"/>
    <col min="4" max="4" width="14.85546875" style="25" bestFit="1" customWidth="1"/>
    <col min="5" max="5" width="20.5703125" style="25" bestFit="1" customWidth="1"/>
    <col min="6" max="109" width="9.140625" style="25"/>
    <col min="110" max="161" width="10.5703125" style="25" bestFit="1" customWidth="1"/>
    <col min="162" max="213" width="9.140625" style="25"/>
    <col min="214" max="214" width="2.7109375" style="25" customWidth="1"/>
    <col min="215" max="16384" width="9.140625" style="25"/>
  </cols>
  <sheetData>
    <row r="1" spans="1:214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8"/>
    </row>
    <row r="2" spans="1:214" x14ac:dyDescent="0.25">
      <c r="A2" s="29"/>
      <c r="B2" s="13"/>
      <c r="C2" s="13"/>
      <c r="D2" s="13"/>
      <c r="E2" s="13"/>
      <c r="F2" s="50" t="s">
        <v>70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1" t="s">
        <v>72</v>
      </c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2" t="s">
        <v>73</v>
      </c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3" t="s">
        <v>74</v>
      </c>
      <c r="FG2" s="53"/>
      <c r="FH2" s="53"/>
      <c r="FI2" s="53"/>
      <c r="FJ2" s="53"/>
      <c r="FK2" s="53"/>
      <c r="FL2" s="53"/>
      <c r="FM2" s="53"/>
      <c r="FN2" s="53"/>
      <c r="FO2" s="53"/>
      <c r="FP2" s="53"/>
      <c r="FQ2" s="53"/>
      <c r="FR2" s="53"/>
      <c r="FS2" s="53"/>
      <c r="FT2" s="53"/>
      <c r="FU2" s="53"/>
      <c r="FV2" s="53"/>
      <c r="FW2" s="53"/>
      <c r="FX2" s="53"/>
      <c r="FY2" s="53"/>
      <c r="FZ2" s="53"/>
      <c r="GA2" s="53"/>
      <c r="GB2" s="53"/>
      <c r="GC2" s="53"/>
      <c r="GD2" s="53"/>
      <c r="GE2" s="53"/>
      <c r="GF2" s="53"/>
      <c r="GG2" s="53"/>
      <c r="GH2" s="53"/>
      <c r="GI2" s="53"/>
      <c r="GJ2" s="53"/>
      <c r="GK2" s="53"/>
      <c r="GL2" s="53"/>
      <c r="GM2" s="53"/>
      <c r="GN2" s="53"/>
      <c r="GO2" s="53"/>
      <c r="GP2" s="53"/>
      <c r="GQ2" s="53"/>
      <c r="GR2" s="53"/>
      <c r="GS2" s="53"/>
      <c r="GT2" s="53"/>
      <c r="GU2" s="53"/>
      <c r="GV2" s="53"/>
      <c r="GW2" s="53"/>
      <c r="GX2" s="53"/>
      <c r="GY2" s="53"/>
      <c r="GZ2" s="53"/>
      <c r="HA2" s="53"/>
      <c r="HB2" s="53"/>
      <c r="HC2" s="53"/>
      <c r="HD2" s="53"/>
      <c r="HE2" s="53"/>
      <c r="HF2" s="31"/>
    </row>
    <row r="3" spans="1:214" x14ac:dyDescent="0.25">
      <c r="A3" s="29"/>
      <c r="B3" s="1" t="s">
        <v>0</v>
      </c>
      <c r="C3" s="1" t="s">
        <v>1</v>
      </c>
      <c r="D3" s="1" t="s">
        <v>2</v>
      </c>
      <c r="E3" s="2" t="s">
        <v>15</v>
      </c>
      <c r="F3" s="5" t="s">
        <v>18</v>
      </c>
      <c r="G3" s="5" t="s">
        <v>19</v>
      </c>
      <c r="H3" s="5" t="s">
        <v>20</v>
      </c>
      <c r="I3" s="5" t="s">
        <v>21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28</v>
      </c>
      <c r="Q3" s="5" t="s">
        <v>29</v>
      </c>
      <c r="R3" s="5" t="s">
        <v>30</v>
      </c>
      <c r="S3" s="5" t="s">
        <v>31</v>
      </c>
      <c r="T3" s="5" t="s">
        <v>32</v>
      </c>
      <c r="U3" s="5" t="s">
        <v>33</v>
      </c>
      <c r="V3" s="5" t="s">
        <v>34</v>
      </c>
      <c r="W3" s="5" t="s">
        <v>35</v>
      </c>
      <c r="X3" s="5" t="s">
        <v>36</v>
      </c>
      <c r="Y3" s="5" t="s">
        <v>37</v>
      </c>
      <c r="Z3" s="5" t="s">
        <v>38</v>
      </c>
      <c r="AA3" s="5" t="s">
        <v>39</v>
      </c>
      <c r="AB3" s="5" t="s">
        <v>40</v>
      </c>
      <c r="AC3" s="5" t="s">
        <v>41</v>
      </c>
      <c r="AD3" s="5" t="s">
        <v>42</v>
      </c>
      <c r="AE3" s="5" t="s">
        <v>43</v>
      </c>
      <c r="AF3" s="5" t="s">
        <v>44</v>
      </c>
      <c r="AG3" s="5" t="s">
        <v>45</v>
      </c>
      <c r="AH3" s="5" t="s">
        <v>46</v>
      </c>
      <c r="AI3" s="5" t="s">
        <v>47</v>
      </c>
      <c r="AJ3" s="5" t="s">
        <v>48</v>
      </c>
      <c r="AK3" s="5" t="s">
        <v>49</v>
      </c>
      <c r="AL3" s="5" t="s">
        <v>50</v>
      </c>
      <c r="AM3" s="5" t="s">
        <v>51</v>
      </c>
      <c r="AN3" s="5" t="s">
        <v>52</v>
      </c>
      <c r="AO3" s="5" t="s">
        <v>53</v>
      </c>
      <c r="AP3" s="5" t="s">
        <v>54</v>
      </c>
      <c r="AQ3" s="5" t="s">
        <v>55</v>
      </c>
      <c r="AR3" s="5" t="s">
        <v>56</v>
      </c>
      <c r="AS3" s="5" t="s">
        <v>57</v>
      </c>
      <c r="AT3" s="5" t="s">
        <v>58</v>
      </c>
      <c r="AU3" s="5" t="s">
        <v>59</v>
      </c>
      <c r="AV3" s="5" t="s">
        <v>60</v>
      </c>
      <c r="AW3" s="5" t="s">
        <v>61</v>
      </c>
      <c r="AX3" s="5" t="s">
        <v>62</v>
      </c>
      <c r="AY3" s="5" t="s">
        <v>63</v>
      </c>
      <c r="AZ3" s="5" t="s">
        <v>64</v>
      </c>
      <c r="BA3" s="5" t="s">
        <v>65</v>
      </c>
      <c r="BB3" s="5" t="s">
        <v>66</v>
      </c>
      <c r="BC3" s="5" t="s">
        <v>67</v>
      </c>
      <c r="BD3" s="5" t="s">
        <v>68</v>
      </c>
      <c r="BE3" s="5" t="s">
        <v>69</v>
      </c>
      <c r="BF3" s="6" t="s">
        <v>18</v>
      </c>
      <c r="BG3" s="6" t="s">
        <v>19</v>
      </c>
      <c r="BH3" s="6" t="s">
        <v>20</v>
      </c>
      <c r="BI3" s="6" t="s">
        <v>21</v>
      </c>
      <c r="BJ3" s="6" t="s">
        <v>22</v>
      </c>
      <c r="BK3" s="6" t="s">
        <v>23</v>
      </c>
      <c r="BL3" s="6" t="s">
        <v>24</v>
      </c>
      <c r="BM3" s="6" t="s">
        <v>25</v>
      </c>
      <c r="BN3" s="6" t="s">
        <v>26</v>
      </c>
      <c r="BO3" s="6" t="s">
        <v>27</v>
      </c>
      <c r="BP3" s="6" t="s">
        <v>28</v>
      </c>
      <c r="BQ3" s="6" t="s">
        <v>29</v>
      </c>
      <c r="BR3" s="6" t="s">
        <v>30</v>
      </c>
      <c r="BS3" s="6" t="s">
        <v>31</v>
      </c>
      <c r="BT3" s="6" t="s">
        <v>32</v>
      </c>
      <c r="BU3" s="6" t="s">
        <v>33</v>
      </c>
      <c r="BV3" s="6" t="s">
        <v>34</v>
      </c>
      <c r="BW3" s="6" t="s">
        <v>35</v>
      </c>
      <c r="BX3" s="6" t="s">
        <v>36</v>
      </c>
      <c r="BY3" s="6" t="s">
        <v>37</v>
      </c>
      <c r="BZ3" s="6" t="s">
        <v>38</v>
      </c>
      <c r="CA3" s="6" t="s">
        <v>39</v>
      </c>
      <c r="CB3" s="6" t="s">
        <v>40</v>
      </c>
      <c r="CC3" s="6" t="s">
        <v>41</v>
      </c>
      <c r="CD3" s="6" t="s">
        <v>42</v>
      </c>
      <c r="CE3" s="6" t="s">
        <v>43</v>
      </c>
      <c r="CF3" s="6" t="s">
        <v>44</v>
      </c>
      <c r="CG3" s="6" t="s">
        <v>45</v>
      </c>
      <c r="CH3" s="6" t="s">
        <v>46</v>
      </c>
      <c r="CI3" s="6" t="s">
        <v>47</v>
      </c>
      <c r="CJ3" s="6" t="s">
        <v>48</v>
      </c>
      <c r="CK3" s="6" t="s">
        <v>49</v>
      </c>
      <c r="CL3" s="6" t="s">
        <v>50</v>
      </c>
      <c r="CM3" s="6" t="s">
        <v>51</v>
      </c>
      <c r="CN3" s="6" t="s">
        <v>52</v>
      </c>
      <c r="CO3" s="6" t="s">
        <v>53</v>
      </c>
      <c r="CP3" s="6" t="s">
        <v>54</v>
      </c>
      <c r="CQ3" s="6" t="s">
        <v>55</v>
      </c>
      <c r="CR3" s="6" t="s">
        <v>56</v>
      </c>
      <c r="CS3" s="6" t="s">
        <v>57</v>
      </c>
      <c r="CT3" s="6" t="s">
        <v>58</v>
      </c>
      <c r="CU3" s="6" t="s">
        <v>59</v>
      </c>
      <c r="CV3" s="6" t="s">
        <v>60</v>
      </c>
      <c r="CW3" s="6" t="s">
        <v>61</v>
      </c>
      <c r="CX3" s="6" t="s">
        <v>62</v>
      </c>
      <c r="CY3" s="6" t="s">
        <v>63</v>
      </c>
      <c r="CZ3" s="6" t="s">
        <v>64</v>
      </c>
      <c r="DA3" s="6" t="s">
        <v>65</v>
      </c>
      <c r="DB3" s="6" t="s">
        <v>66</v>
      </c>
      <c r="DC3" s="6" t="s">
        <v>67</v>
      </c>
      <c r="DD3" s="6" t="s">
        <v>68</v>
      </c>
      <c r="DE3" s="6" t="s">
        <v>69</v>
      </c>
      <c r="DF3" s="7" t="s">
        <v>18</v>
      </c>
      <c r="DG3" s="7" t="s">
        <v>19</v>
      </c>
      <c r="DH3" s="7" t="s">
        <v>20</v>
      </c>
      <c r="DI3" s="7" t="s">
        <v>21</v>
      </c>
      <c r="DJ3" s="7" t="s">
        <v>22</v>
      </c>
      <c r="DK3" s="7" t="s">
        <v>23</v>
      </c>
      <c r="DL3" s="7" t="s">
        <v>24</v>
      </c>
      <c r="DM3" s="7" t="s">
        <v>25</v>
      </c>
      <c r="DN3" s="7" t="s">
        <v>26</v>
      </c>
      <c r="DO3" s="7" t="s">
        <v>27</v>
      </c>
      <c r="DP3" s="7" t="s">
        <v>28</v>
      </c>
      <c r="DQ3" s="7" t="s">
        <v>29</v>
      </c>
      <c r="DR3" s="7" t="s">
        <v>30</v>
      </c>
      <c r="DS3" s="7" t="s">
        <v>31</v>
      </c>
      <c r="DT3" s="7" t="s">
        <v>32</v>
      </c>
      <c r="DU3" s="7" t="s">
        <v>33</v>
      </c>
      <c r="DV3" s="7" t="s">
        <v>34</v>
      </c>
      <c r="DW3" s="7" t="s">
        <v>35</v>
      </c>
      <c r="DX3" s="7" t="s">
        <v>36</v>
      </c>
      <c r="DY3" s="7" t="s">
        <v>37</v>
      </c>
      <c r="DZ3" s="7" t="s">
        <v>38</v>
      </c>
      <c r="EA3" s="7" t="s">
        <v>39</v>
      </c>
      <c r="EB3" s="7" t="s">
        <v>40</v>
      </c>
      <c r="EC3" s="7" t="s">
        <v>41</v>
      </c>
      <c r="ED3" s="7" t="s">
        <v>42</v>
      </c>
      <c r="EE3" s="7" t="s">
        <v>43</v>
      </c>
      <c r="EF3" s="7" t="s">
        <v>44</v>
      </c>
      <c r="EG3" s="7" t="s">
        <v>45</v>
      </c>
      <c r="EH3" s="7" t="s">
        <v>46</v>
      </c>
      <c r="EI3" s="7" t="s">
        <v>47</v>
      </c>
      <c r="EJ3" s="7" t="s">
        <v>48</v>
      </c>
      <c r="EK3" s="7" t="s">
        <v>49</v>
      </c>
      <c r="EL3" s="7" t="s">
        <v>50</v>
      </c>
      <c r="EM3" s="7" t="s">
        <v>51</v>
      </c>
      <c r="EN3" s="7" t="s">
        <v>52</v>
      </c>
      <c r="EO3" s="7" t="s">
        <v>53</v>
      </c>
      <c r="EP3" s="7" t="s">
        <v>54</v>
      </c>
      <c r="EQ3" s="7" t="s">
        <v>55</v>
      </c>
      <c r="ER3" s="7" t="s">
        <v>56</v>
      </c>
      <c r="ES3" s="7" t="s">
        <v>57</v>
      </c>
      <c r="ET3" s="7" t="s">
        <v>58</v>
      </c>
      <c r="EU3" s="7" t="s">
        <v>59</v>
      </c>
      <c r="EV3" s="7" t="s">
        <v>60</v>
      </c>
      <c r="EW3" s="7" t="s">
        <v>61</v>
      </c>
      <c r="EX3" s="7" t="s">
        <v>62</v>
      </c>
      <c r="EY3" s="7" t="s">
        <v>63</v>
      </c>
      <c r="EZ3" s="7" t="s">
        <v>64</v>
      </c>
      <c r="FA3" s="7" t="s">
        <v>65</v>
      </c>
      <c r="FB3" s="7" t="s">
        <v>66</v>
      </c>
      <c r="FC3" s="7" t="s">
        <v>67</v>
      </c>
      <c r="FD3" s="7" t="s">
        <v>68</v>
      </c>
      <c r="FE3" s="7" t="s">
        <v>69</v>
      </c>
      <c r="FF3" s="17" t="s">
        <v>18</v>
      </c>
      <c r="FG3" s="17" t="s">
        <v>19</v>
      </c>
      <c r="FH3" s="17" t="s">
        <v>20</v>
      </c>
      <c r="FI3" s="17" t="s">
        <v>21</v>
      </c>
      <c r="FJ3" s="17" t="s">
        <v>22</v>
      </c>
      <c r="FK3" s="17" t="s">
        <v>23</v>
      </c>
      <c r="FL3" s="17" t="s">
        <v>24</v>
      </c>
      <c r="FM3" s="17" t="s">
        <v>25</v>
      </c>
      <c r="FN3" s="17" t="s">
        <v>26</v>
      </c>
      <c r="FO3" s="17" t="s">
        <v>27</v>
      </c>
      <c r="FP3" s="17" t="s">
        <v>28</v>
      </c>
      <c r="FQ3" s="17" t="s">
        <v>29</v>
      </c>
      <c r="FR3" s="17" t="s">
        <v>30</v>
      </c>
      <c r="FS3" s="17" t="s">
        <v>31</v>
      </c>
      <c r="FT3" s="17" t="s">
        <v>32</v>
      </c>
      <c r="FU3" s="17" t="s">
        <v>33</v>
      </c>
      <c r="FV3" s="17" t="s">
        <v>34</v>
      </c>
      <c r="FW3" s="17" t="s">
        <v>35</v>
      </c>
      <c r="FX3" s="17" t="s">
        <v>36</v>
      </c>
      <c r="FY3" s="17" t="s">
        <v>37</v>
      </c>
      <c r="FZ3" s="17" t="s">
        <v>38</v>
      </c>
      <c r="GA3" s="17" t="s">
        <v>39</v>
      </c>
      <c r="GB3" s="17" t="s">
        <v>40</v>
      </c>
      <c r="GC3" s="17" t="s">
        <v>41</v>
      </c>
      <c r="GD3" s="17" t="s">
        <v>42</v>
      </c>
      <c r="GE3" s="17" t="s">
        <v>43</v>
      </c>
      <c r="GF3" s="17" t="s">
        <v>44</v>
      </c>
      <c r="GG3" s="17" t="s">
        <v>45</v>
      </c>
      <c r="GH3" s="17" t="s">
        <v>46</v>
      </c>
      <c r="GI3" s="17" t="s">
        <v>47</v>
      </c>
      <c r="GJ3" s="17" t="s">
        <v>48</v>
      </c>
      <c r="GK3" s="17" t="s">
        <v>49</v>
      </c>
      <c r="GL3" s="17" t="s">
        <v>50</v>
      </c>
      <c r="GM3" s="17" t="s">
        <v>51</v>
      </c>
      <c r="GN3" s="17" t="s">
        <v>52</v>
      </c>
      <c r="GO3" s="17" t="s">
        <v>53</v>
      </c>
      <c r="GP3" s="17" t="s">
        <v>54</v>
      </c>
      <c r="GQ3" s="17" t="s">
        <v>55</v>
      </c>
      <c r="GR3" s="17" t="s">
        <v>56</v>
      </c>
      <c r="GS3" s="17" t="s">
        <v>57</v>
      </c>
      <c r="GT3" s="17" t="s">
        <v>58</v>
      </c>
      <c r="GU3" s="17" t="s">
        <v>59</v>
      </c>
      <c r="GV3" s="17" t="s">
        <v>60</v>
      </c>
      <c r="GW3" s="17" t="s">
        <v>61</v>
      </c>
      <c r="GX3" s="17" t="s">
        <v>62</v>
      </c>
      <c r="GY3" s="17" t="s">
        <v>63</v>
      </c>
      <c r="GZ3" s="17" t="s">
        <v>64</v>
      </c>
      <c r="HA3" s="17" t="s">
        <v>65</v>
      </c>
      <c r="HB3" s="17" t="s">
        <v>66</v>
      </c>
      <c r="HC3" s="17" t="s">
        <v>67</v>
      </c>
      <c r="HD3" s="17" t="s">
        <v>68</v>
      </c>
      <c r="HE3" s="17" t="s">
        <v>69</v>
      </c>
      <c r="HF3" s="31"/>
    </row>
    <row r="4" spans="1:214" x14ac:dyDescent="0.25">
      <c r="A4" s="29"/>
      <c r="B4" s="13" t="s">
        <v>5</v>
      </c>
      <c r="C4" s="13">
        <v>1039394</v>
      </c>
      <c r="D4" s="13" t="str">
        <f>VLOOKUP(C4,INVENTORY_DATA!$C:$E,2,0)</f>
        <v>PF_2</v>
      </c>
      <c r="E4" s="44">
        <f>VLOOKUP(C4,INVENTORY_DATA!$C:$E,3,0)</f>
        <v>131276.48036951502</v>
      </c>
      <c r="F4" s="45">
        <f>VLOOKUP(VLOOKUP(F$3,KEY!$E:$F,2,0)&amp;$C4,DEMAND_PLAN!$B:$I,5,0)/VLOOKUP(VLOOKUP(F$3,KEY!$E:$F,2,0),KEY!$B:$C,2,0)</f>
        <v>3859.5</v>
      </c>
      <c r="G4" s="45">
        <f>VLOOKUP(VLOOKUP(G$3,KEY!$E:$F,2,0)&amp;$C4,DEMAND_PLAN!$B:$I,5,0)/VLOOKUP(VLOOKUP(G$3,KEY!$E:$F,2,0),KEY!$B:$C,2,0)</f>
        <v>3859.5</v>
      </c>
      <c r="H4" s="45">
        <f>VLOOKUP(VLOOKUP(H$3,KEY!$E:$F,2,0)&amp;$C4,DEMAND_PLAN!$B:$I,5,0)/VLOOKUP(VLOOKUP(H$3,KEY!$E:$F,2,0),KEY!$B:$C,2,0)</f>
        <v>3859.5</v>
      </c>
      <c r="I4" s="45">
        <f>VLOOKUP(VLOOKUP(I$3,KEY!$E:$F,2,0)&amp;$C4,DEMAND_PLAN!$B:$I,5,0)/VLOOKUP(VLOOKUP(I$3,KEY!$E:$F,2,0),KEY!$B:$C,2,0)</f>
        <v>3859.5</v>
      </c>
      <c r="J4" s="45">
        <f>VLOOKUP(VLOOKUP(J$3,KEY!$E:$F,2,0)&amp;$C4,DEMAND_PLAN!$B:$I,5,0)/VLOOKUP(VLOOKUP(J$3,KEY!$E:$F,2,0),KEY!$B:$C,2,0)</f>
        <v>4833.25</v>
      </c>
      <c r="K4" s="45">
        <f>VLOOKUP(VLOOKUP(K$3,KEY!$E:$F,2,0)&amp;$C4,DEMAND_PLAN!$B:$I,5,0)/VLOOKUP(VLOOKUP(K$3,KEY!$E:$F,2,0),KEY!$B:$C,2,0)</f>
        <v>4833.25</v>
      </c>
      <c r="L4" s="45">
        <f>VLOOKUP(VLOOKUP(L$3,KEY!$E:$F,2,0)&amp;$C4,DEMAND_PLAN!$B:$I,5,0)/VLOOKUP(VLOOKUP(L$3,KEY!$E:$F,2,0),KEY!$B:$C,2,0)</f>
        <v>4833.25</v>
      </c>
      <c r="M4" s="45">
        <f>VLOOKUP(VLOOKUP(M$3,KEY!$E:$F,2,0)&amp;$C4,DEMAND_PLAN!$B:$I,5,0)/VLOOKUP(VLOOKUP(M$3,KEY!$E:$F,2,0),KEY!$B:$C,2,0)</f>
        <v>4833.25</v>
      </c>
      <c r="N4" s="45">
        <f>VLOOKUP(VLOOKUP(N$3,KEY!$E:$F,2,0)&amp;$C4,DEMAND_PLAN!$B:$I,5,0)/VLOOKUP(VLOOKUP(N$3,KEY!$E:$F,2,0),KEY!$B:$C,2,0)</f>
        <v>7997.2</v>
      </c>
      <c r="O4" s="45">
        <f>VLOOKUP(VLOOKUP(O$3,KEY!$E:$F,2,0)&amp;$C4,DEMAND_PLAN!$B:$I,5,0)/VLOOKUP(VLOOKUP(O$3,KEY!$E:$F,2,0),KEY!$B:$C,2,0)</f>
        <v>7997.2</v>
      </c>
      <c r="P4" s="45">
        <f>VLOOKUP(VLOOKUP(P$3,KEY!$E:$F,2,0)&amp;$C4,DEMAND_PLAN!$B:$I,5,0)/VLOOKUP(VLOOKUP(P$3,KEY!$E:$F,2,0),KEY!$B:$C,2,0)</f>
        <v>7997.2</v>
      </c>
      <c r="Q4" s="45">
        <f>VLOOKUP(VLOOKUP(Q$3,KEY!$E:$F,2,0)&amp;$C4,DEMAND_PLAN!$B:$I,5,0)/VLOOKUP(VLOOKUP(Q$3,KEY!$E:$F,2,0),KEY!$B:$C,2,0)</f>
        <v>7997.2</v>
      </c>
      <c r="R4" s="45">
        <f>VLOOKUP(VLOOKUP(R$3,KEY!$E:$F,2,0)&amp;$C4,DEMAND_PLAN!$B:$I,5,0)/VLOOKUP(VLOOKUP(R$3,KEY!$E:$F,2,0),KEY!$B:$C,2,0)</f>
        <v>7997.2</v>
      </c>
      <c r="S4" s="45">
        <f>VLOOKUP(VLOOKUP(S$3,KEY!$E:$F,2,0)&amp;$C4,DEMAND_PLAN!$B:$I,5,0)/VLOOKUP(VLOOKUP(S$3,KEY!$E:$F,2,0),KEY!$B:$C,2,0)</f>
        <v>8201.25</v>
      </c>
      <c r="T4" s="45">
        <f>VLOOKUP(VLOOKUP(T$3,KEY!$E:$F,2,0)&amp;$C4,DEMAND_PLAN!$B:$I,5,0)/VLOOKUP(VLOOKUP(T$3,KEY!$E:$F,2,0),KEY!$B:$C,2,0)</f>
        <v>8201.25</v>
      </c>
      <c r="U4" s="45">
        <f>VLOOKUP(VLOOKUP(U$3,KEY!$E:$F,2,0)&amp;$C4,DEMAND_PLAN!$B:$I,5,0)/VLOOKUP(VLOOKUP(U$3,KEY!$E:$F,2,0),KEY!$B:$C,2,0)</f>
        <v>8201.25</v>
      </c>
      <c r="V4" s="45">
        <f>VLOOKUP(VLOOKUP(V$3,KEY!$E:$F,2,0)&amp;$C4,DEMAND_PLAN!$B:$I,5,0)/VLOOKUP(VLOOKUP(V$3,KEY!$E:$F,2,0),KEY!$B:$C,2,0)</f>
        <v>8201.25</v>
      </c>
      <c r="W4" s="45">
        <f>VLOOKUP(VLOOKUP(W$3,KEY!$E:$F,2,0)&amp;$C4,DEMAND_PLAN!$B:$I,5,0)/VLOOKUP(VLOOKUP(W$3,KEY!$E:$F,2,0),KEY!$B:$C,2,0)</f>
        <v>4402.5</v>
      </c>
      <c r="X4" s="45">
        <f>VLOOKUP(VLOOKUP(X$3,KEY!$E:$F,2,0)&amp;$C4,DEMAND_PLAN!$B:$I,5,0)/VLOOKUP(VLOOKUP(X$3,KEY!$E:$F,2,0),KEY!$B:$C,2,0)</f>
        <v>4402.5</v>
      </c>
      <c r="Y4" s="45">
        <f>VLOOKUP(VLOOKUP(Y$3,KEY!$E:$F,2,0)&amp;$C4,DEMAND_PLAN!$B:$I,5,0)/VLOOKUP(VLOOKUP(Y$3,KEY!$E:$F,2,0),KEY!$B:$C,2,0)</f>
        <v>4402.5</v>
      </c>
      <c r="Z4" s="45">
        <f>VLOOKUP(VLOOKUP(Z$3,KEY!$E:$F,2,0)&amp;$C4,DEMAND_PLAN!$B:$I,5,0)/VLOOKUP(VLOOKUP(Z$3,KEY!$E:$F,2,0),KEY!$B:$C,2,0)</f>
        <v>4402.5</v>
      </c>
      <c r="AA4" s="45">
        <f>VLOOKUP(VLOOKUP(AA$3,KEY!$E:$F,2,0)&amp;$C4,DEMAND_PLAN!$B:$I,5,0)/VLOOKUP(VLOOKUP(AA$3,KEY!$E:$F,2,0),KEY!$B:$C,2,0)</f>
        <v>6295.4</v>
      </c>
      <c r="AB4" s="45">
        <f>VLOOKUP(VLOOKUP(AB$3,KEY!$E:$F,2,0)&amp;$C4,DEMAND_PLAN!$B:$I,5,0)/VLOOKUP(VLOOKUP(AB$3,KEY!$E:$F,2,0),KEY!$B:$C,2,0)</f>
        <v>6295.4</v>
      </c>
      <c r="AC4" s="45">
        <f>VLOOKUP(VLOOKUP(AC$3,KEY!$E:$F,2,0)&amp;$C4,DEMAND_PLAN!$B:$I,5,0)/VLOOKUP(VLOOKUP(AC$3,KEY!$E:$F,2,0),KEY!$B:$C,2,0)</f>
        <v>6295.4</v>
      </c>
      <c r="AD4" s="45">
        <f>VLOOKUP(VLOOKUP(AD$3,KEY!$E:$F,2,0)&amp;$C4,DEMAND_PLAN!$B:$I,5,0)/VLOOKUP(VLOOKUP(AD$3,KEY!$E:$F,2,0),KEY!$B:$C,2,0)</f>
        <v>6295.4</v>
      </c>
      <c r="AE4" s="45">
        <f>VLOOKUP(VLOOKUP(AE$3,KEY!$E:$F,2,0)&amp;$C4,DEMAND_PLAN!$B:$I,5,0)/VLOOKUP(VLOOKUP(AE$3,KEY!$E:$F,2,0),KEY!$B:$C,2,0)</f>
        <v>6295.4</v>
      </c>
      <c r="AF4" s="45">
        <f>VLOOKUP(VLOOKUP(AF$3,KEY!$E:$F,2,0)&amp;$C4,DEMAND_PLAN!$B:$I,5,0)/VLOOKUP(VLOOKUP(AF$3,KEY!$E:$F,2,0),KEY!$B:$C,2,0)</f>
        <v>5802.75</v>
      </c>
      <c r="AG4" s="45">
        <f>VLOOKUP(VLOOKUP(AG$3,KEY!$E:$F,2,0)&amp;$C4,DEMAND_PLAN!$B:$I,5,0)/VLOOKUP(VLOOKUP(AG$3,KEY!$E:$F,2,0),KEY!$B:$C,2,0)</f>
        <v>5802.75</v>
      </c>
      <c r="AH4" s="45">
        <f>VLOOKUP(VLOOKUP(AH$3,KEY!$E:$F,2,0)&amp;$C4,DEMAND_PLAN!$B:$I,5,0)/VLOOKUP(VLOOKUP(AH$3,KEY!$E:$F,2,0),KEY!$B:$C,2,0)</f>
        <v>5802.75</v>
      </c>
      <c r="AI4" s="45">
        <f>VLOOKUP(VLOOKUP(AI$3,KEY!$E:$F,2,0)&amp;$C4,DEMAND_PLAN!$B:$I,5,0)/VLOOKUP(VLOOKUP(AI$3,KEY!$E:$F,2,0),KEY!$B:$C,2,0)</f>
        <v>5802.75</v>
      </c>
      <c r="AJ4" s="45">
        <f>VLOOKUP(VLOOKUP(AJ$3,KEY!$E:$F,2,0)&amp;$C4,DEMAND_PLAN!$B:$I,5,0)/VLOOKUP(VLOOKUP(AJ$3,KEY!$E:$F,2,0),KEY!$B:$C,2,0)</f>
        <v>10214</v>
      </c>
      <c r="AK4" s="45">
        <f>VLOOKUP(VLOOKUP(AK$3,KEY!$E:$F,2,0)&amp;$C4,DEMAND_PLAN!$B:$I,5,0)/VLOOKUP(VLOOKUP(AK$3,KEY!$E:$F,2,0),KEY!$B:$C,2,0)</f>
        <v>10214</v>
      </c>
      <c r="AL4" s="45">
        <f>VLOOKUP(VLOOKUP(AL$3,KEY!$E:$F,2,0)&amp;$C4,DEMAND_PLAN!$B:$I,5,0)/VLOOKUP(VLOOKUP(AL$3,KEY!$E:$F,2,0),KEY!$B:$C,2,0)</f>
        <v>10214</v>
      </c>
      <c r="AM4" s="45">
        <f>VLOOKUP(VLOOKUP(AM$3,KEY!$E:$F,2,0)&amp;$C4,DEMAND_PLAN!$B:$I,5,0)/VLOOKUP(VLOOKUP(AM$3,KEY!$E:$F,2,0),KEY!$B:$C,2,0)</f>
        <v>10214</v>
      </c>
      <c r="AN4" s="45">
        <f>VLOOKUP(VLOOKUP(AN$3,KEY!$E:$F,2,0)&amp;$C4,DEMAND_PLAN!$B:$I,5,0)/VLOOKUP(VLOOKUP(AN$3,KEY!$E:$F,2,0),KEY!$B:$C,2,0)</f>
        <v>9947.2000000000007</v>
      </c>
      <c r="AO4" s="45">
        <f>VLOOKUP(VLOOKUP(AO$3,KEY!$E:$F,2,0)&amp;$C4,DEMAND_PLAN!$B:$I,5,0)/VLOOKUP(VLOOKUP(AO$3,KEY!$E:$F,2,0),KEY!$B:$C,2,0)</f>
        <v>9947.2000000000007</v>
      </c>
      <c r="AP4" s="45">
        <f>VLOOKUP(VLOOKUP(AP$3,KEY!$E:$F,2,0)&amp;$C4,DEMAND_PLAN!$B:$I,5,0)/VLOOKUP(VLOOKUP(AP$3,KEY!$E:$F,2,0),KEY!$B:$C,2,0)</f>
        <v>9947.2000000000007</v>
      </c>
      <c r="AQ4" s="45">
        <f>VLOOKUP(VLOOKUP(AQ$3,KEY!$E:$F,2,0)&amp;$C4,DEMAND_PLAN!$B:$I,5,0)/VLOOKUP(VLOOKUP(AQ$3,KEY!$E:$F,2,0),KEY!$B:$C,2,0)</f>
        <v>9947.2000000000007</v>
      </c>
      <c r="AR4" s="45">
        <f>VLOOKUP(VLOOKUP(AR$3,KEY!$E:$F,2,0)&amp;$C4,DEMAND_PLAN!$B:$I,5,0)/VLOOKUP(VLOOKUP(AR$3,KEY!$E:$F,2,0),KEY!$B:$C,2,0)</f>
        <v>9947.2000000000007</v>
      </c>
      <c r="AS4" s="45">
        <f>VLOOKUP(VLOOKUP(AS$3,KEY!$E:$F,2,0)&amp;$C4,DEMAND_PLAN!$B:$I,5,0)/VLOOKUP(VLOOKUP(AS$3,KEY!$E:$F,2,0),KEY!$B:$C,2,0)</f>
        <v>3408.5</v>
      </c>
      <c r="AT4" s="45">
        <f>VLOOKUP(VLOOKUP(AT$3,KEY!$E:$F,2,0)&amp;$C4,DEMAND_PLAN!$B:$I,5,0)/VLOOKUP(VLOOKUP(AT$3,KEY!$E:$F,2,0),KEY!$B:$C,2,0)</f>
        <v>3408.5</v>
      </c>
      <c r="AU4" s="45">
        <f>VLOOKUP(VLOOKUP(AU$3,KEY!$E:$F,2,0)&amp;$C4,DEMAND_PLAN!$B:$I,5,0)/VLOOKUP(VLOOKUP(AU$3,KEY!$E:$F,2,0),KEY!$B:$C,2,0)</f>
        <v>3408.5</v>
      </c>
      <c r="AV4" s="45">
        <f>VLOOKUP(VLOOKUP(AV$3,KEY!$E:$F,2,0)&amp;$C4,DEMAND_PLAN!$B:$I,5,0)/VLOOKUP(VLOOKUP(AV$3,KEY!$E:$F,2,0),KEY!$B:$C,2,0)</f>
        <v>3408.5</v>
      </c>
      <c r="AW4" s="45">
        <f>VLOOKUP(VLOOKUP(AW$3,KEY!$E:$F,2,0)&amp;$C4,DEMAND_PLAN!$B:$I,5,0)/VLOOKUP(VLOOKUP(AW$3,KEY!$E:$F,2,0),KEY!$B:$C,2,0)</f>
        <v>11672.75</v>
      </c>
      <c r="AX4" s="45">
        <f>VLOOKUP(VLOOKUP(AX$3,KEY!$E:$F,2,0)&amp;$C4,DEMAND_PLAN!$B:$I,5,0)/VLOOKUP(VLOOKUP(AX$3,KEY!$E:$F,2,0),KEY!$B:$C,2,0)</f>
        <v>11672.75</v>
      </c>
      <c r="AY4" s="45">
        <f>VLOOKUP(VLOOKUP(AY$3,KEY!$E:$F,2,0)&amp;$C4,DEMAND_PLAN!$B:$I,5,0)/VLOOKUP(VLOOKUP(AY$3,KEY!$E:$F,2,0),KEY!$B:$C,2,0)</f>
        <v>11672.75</v>
      </c>
      <c r="AZ4" s="45">
        <f>VLOOKUP(VLOOKUP(AZ$3,KEY!$E:$F,2,0)&amp;$C4,DEMAND_PLAN!$B:$I,5,0)/VLOOKUP(VLOOKUP(AZ$3,KEY!$E:$F,2,0),KEY!$B:$C,2,0)</f>
        <v>11672.75</v>
      </c>
      <c r="BA4" s="45">
        <f>VLOOKUP(VLOOKUP(BA$3,KEY!$E:$F,2,0)&amp;$C4,DEMAND_PLAN!$B:$I,5,0)/VLOOKUP(VLOOKUP(BA$3,KEY!$E:$F,2,0),KEY!$B:$C,2,0)</f>
        <v>5741</v>
      </c>
      <c r="BB4" s="45">
        <f>VLOOKUP(VLOOKUP(BB$3,KEY!$E:$F,2,0)&amp;$C4,DEMAND_PLAN!$B:$I,5,0)/VLOOKUP(VLOOKUP(BB$3,KEY!$E:$F,2,0),KEY!$B:$C,2,0)</f>
        <v>5741</v>
      </c>
      <c r="BC4" s="45">
        <f>VLOOKUP(VLOOKUP(BC$3,KEY!$E:$F,2,0)&amp;$C4,DEMAND_PLAN!$B:$I,5,0)/VLOOKUP(VLOOKUP(BC$3,KEY!$E:$F,2,0),KEY!$B:$C,2,0)</f>
        <v>5741</v>
      </c>
      <c r="BD4" s="45">
        <f>VLOOKUP(VLOOKUP(BD$3,KEY!$E:$F,2,0)&amp;$C4,DEMAND_PLAN!$B:$I,5,0)/VLOOKUP(VLOOKUP(BD$3,KEY!$E:$F,2,0),KEY!$B:$C,2,0)</f>
        <v>5741</v>
      </c>
      <c r="BE4" s="45">
        <f>VLOOKUP(VLOOKUP(BE$3,KEY!$E:$F,2,0)&amp;$C4,DEMAND_PLAN!$B:$I,5,0)/VLOOKUP(VLOOKUP(BE$3,KEY!$E:$F,2,0),KEY!$B:$C,2,0)</f>
        <v>5741</v>
      </c>
      <c r="BF4" s="46">
        <f>IF(FF4&gt;ASSUMPTIONS!$D$7,0,(ASSUMPTIONS!$D$7+2-FF4)*AVERAGE(G4:J4))</f>
        <v>0</v>
      </c>
      <c r="BG4" s="46">
        <f>IF(FG4&gt;ASSUMPTIONS!$D$7,0,(ASSUMPTIONS!$D$7+2-FG4)*AVERAGE(H4:K4))</f>
        <v>0</v>
      </c>
      <c r="BH4" s="46">
        <f>IF(FH4&gt;ASSUMPTIONS!$D$7,0,(ASSUMPTIONS!$D$7+2-FH4)*AVERAGE(I4:L4))</f>
        <v>0</v>
      </c>
      <c r="BI4" s="46">
        <f>IF(FI4&gt;ASSUMPTIONS!$D$7,0,(ASSUMPTIONS!$D$7+2-FI4)*AVERAGE(J4:M4))</f>
        <v>0</v>
      </c>
      <c r="BJ4" s="46">
        <f>IF(FJ4&gt;ASSUMPTIONS!$D$7,0,(ASSUMPTIONS!$D$7+2-FJ4)*AVERAGE(K4:N4))</f>
        <v>0</v>
      </c>
      <c r="BK4" s="46">
        <f>IF(FK4&gt;ASSUMPTIONS!$D$7,0,(ASSUMPTIONS!$D$7+2-FK4)*AVERAGE(L4:O4))</f>
        <v>0</v>
      </c>
      <c r="BL4" s="46">
        <f>IF(FL4&gt;ASSUMPTIONS!$D$7,0,(ASSUMPTIONS!$D$7+2-FL4)*AVERAGE(M4:P4))</f>
        <v>0</v>
      </c>
      <c r="BM4" s="46">
        <f>IF(FM4&gt;ASSUMPTIONS!$D$7,0,(ASSUMPTIONS!$D$7+2-FM4)*AVERAGE(N4:Q4))</f>
        <v>0</v>
      </c>
      <c r="BN4" s="46">
        <f>IF(FN4&gt;ASSUMPTIONS!$D$7,0,(ASSUMPTIONS!$D$7+2-FN4)*AVERAGE(O4:R4))</f>
        <v>0</v>
      </c>
      <c r="BO4" s="46">
        <f>IF(FO4&gt;ASSUMPTIONS!$D$7,0,(ASSUMPTIONS!$D$7+2-FO4)*AVERAGE(P4:S4))</f>
        <v>0</v>
      </c>
      <c r="BP4" s="46">
        <f>IF(FP4&gt;ASSUMPTIONS!$D$7,0,(ASSUMPTIONS!$D$7+2-FP4)*AVERAGE(Q4:T4))</f>
        <v>0</v>
      </c>
      <c r="BQ4" s="46">
        <f>IF(FQ4&gt;ASSUMPTIONS!$D$7,0,(ASSUMPTIONS!$D$7+2-FQ4)*AVERAGE(R4:U4))</f>
        <v>0</v>
      </c>
      <c r="BR4" s="46">
        <f>IF(FR4&gt;ASSUMPTIONS!$D$7,0,(ASSUMPTIONS!$D$7+2-FR4)*AVERAGE(S4:V4))</f>
        <v>17495.81963048497</v>
      </c>
      <c r="BS4" s="46">
        <f>IF(FS4&gt;ASSUMPTIONS!$D$7,0,(ASSUMPTIONS!$D$7+2-FS4)*AVERAGE(T4:W4))</f>
        <v>0</v>
      </c>
      <c r="BT4" s="46">
        <f>IF(FT4&gt;ASSUMPTIONS!$D$7,0,(ASSUMPTIONS!$D$7+2-FT4)*AVERAGE(U4:X4))</f>
        <v>0</v>
      </c>
      <c r="BU4" s="46">
        <f>IF(FU4&gt;ASSUMPTIONS!$D$7,0,(ASSUMPTIONS!$D$7+2-FU4)*AVERAGE(V4:Y4))</f>
        <v>0</v>
      </c>
      <c r="BV4" s="46">
        <f>IF(FV4&gt;ASSUMPTIONS!$D$7,0,(ASSUMPTIONS!$D$7+2-FV4)*AVERAGE(W4:Z4))</f>
        <v>0</v>
      </c>
      <c r="BW4" s="46">
        <f>IF(FW4&gt;ASSUMPTIONS!$D$7,0,(ASSUMPTIONS!$D$7+2-FW4)*AVERAGE(X4:AA4))</f>
        <v>0</v>
      </c>
      <c r="BX4" s="46">
        <f>IF(FX4&gt;ASSUMPTIONS!$D$7,0,(ASSUMPTIONS!$D$7+2-FX4)*AVERAGE(Y4:AB4))</f>
        <v>16681.699999999997</v>
      </c>
      <c r="BY4" s="46">
        <f>IF(FY4&gt;ASSUMPTIONS!$D$7,0,(ASSUMPTIONS!$D$7+2-FY4)*AVERAGE(Z4:AC4))</f>
        <v>0</v>
      </c>
      <c r="BZ4" s="46">
        <f>IF(FZ4&gt;ASSUMPTIONS!$D$7,0,(ASSUMPTIONS!$D$7+2-FZ4)*AVERAGE(AA4:AD4))</f>
        <v>18269.5</v>
      </c>
      <c r="CA4" s="46">
        <f>IF(GA4&gt;ASSUMPTIONS!$D$7,0,(ASSUMPTIONS!$D$7+2-GA4)*AVERAGE(AB4:AE4))</f>
        <v>0</v>
      </c>
      <c r="CB4" s="46">
        <f>IF(GB4&gt;ASSUMPTIONS!$D$7,0,(ASSUMPTIONS!$D$7+2-GB4)*AVERAGE(AC4:AF4))</f>
        <v>0</v>
      </c>
      <c r="CC4" s="46">
        <f>IF(GC4&gt;ASSUMPTIONS!$D$7,0,(ASSUMPTIONS!$D$7+2-GC4)*AVERAGE(AD4:AG4))</f>
        <v>14530.05</v>
      </c>
      <c r="CD4" s="46">
        <f>IF(GD4&gt;ASSUMPTIONS!$D$7,0,(ASSUMPTIONS!$D$7+2-GD4)*AVERAGE(AE4:AH4))</f>
        <v>0</v>
      </c>
      <c r="CE4" s="46">
        <f>IF(GE4&gt;ASSUMPTIONS!$D$7,0,(ASSUMPTIONS!$D$7+2-GE4)*AVERAGE(AF4:AI4))</f>
        <v>0</v>
      </c>
      <c r="CF4" s="46">
        <f>IF(GF4&gt;ASSUMPTIONS!$D$7,0,(ASSUMPTIONS!$D$7+2-GF4)*AVERAGE(AG4:AJ4))</f>
        <v>27451.075000000012</v>
      </c>
      <c r="CG4" s="46">
        <f>IF(GG4&gt;ASSUMPTIONS!$D$7,0,(ASSUMPTIONS!$D$7+2-GG4)*AVERAGE(AH4:AK4))</f>
        <v>16830.875</v>
      </c>
      <c r="CH4" s="46">
        <f>IF(GH4&gt;ASSUMPTIONS!$D$7,0,(ASSUMPTIONS!$D$7+2-GH4)*AVERAGE(AI4:AL4))</f>
        <v>0</v>
      </c>
      <c r="CI4" s="46">
        <f>IF(GI4&gt;ASSUMPTIONS!$D$7,0,(ASSUMPTIONS!$D$7+2-GI4)*AVERAGE(AJ4:AM4))</f>
        <v>33661.750000000007</v>
      </c>
      <c r="CJ4" s="46">
        <f>IF(GJ4&gt;ASSUMPTIONS!$D$7,0,(ASSUMPTIONS!$D$7+2-GJ4)*AVERAGE(AK4:AN4))</f>
        <v>0</v>
      </c>
      <c r="CK4" s="46">
        <f>IF(GK4&gt;ASSUMPTIONS!$D$7,0,(ASSUMPTIONS!$D$7+2-GK4)*AVERAGE(AL4:AO4))</f>
        <v>0</v>
      </c>
      <c r="CL4" s="46">
        <f>IF(GL4&gt;ASSUMPTIONS!$D$7,0,(ASSUMPTIONS!$D$7+2-GL4)*AVERAGE(AM4:AP4))</f>
        <v>24229.750000000015</v>
      </c>
      <c r="CM4" s="46">
        <f>IF(GM4&gt;ASSUMPTIONS!$D$7,0,(ASSUMPTIONS!$D$7+2-GM4)*AVERAGE(AN4:AQ4))</f>
        <v>0</v>
      </c>
      <c r="CN4" s="46">
        <f>IF(GN4&gt;ASSUMPTIONS!$D$7,0,(ASSUMPTIONS!$D$7+2-GN4)*AVERAGE(AO4:AR4))</f>
        <v>0</v>
      </c>
      <c r="CO4" s="46">
        <f>IF(GO4&gt;ASSUMPTIONS!$D$7,0,(ASSUMPTIONS!$D$7+2-GO4)*AVERAGE(AP4:AS4))</f>
        <v>0</v>
      </c>
      <c r="CP4" s="46">
        <f>IF(GP4&gt;ASSUMPTIONS!$D$7,0,(ASSUMPTIONS!$D$7+2-GP4)*AVERAGE(AQ4:AT4))</f>
        <v>0</v>
      </c>
      <c r="CQ4" s="46">
        <f>IF(GQ4&gt;ASSUMPTIONS!$D$7,0,(ASSUMPTIONS!$D$7+2-GQ4)*AVERAGE(AR4:AU4))</f>
        <v>0</v>
      </c>
      <c r="CR4" s="46">
        <f>IF(GR4&gt;ASSUMPTIONS!$D$7,0,(ASSUMPTIONS!$D$7+2-GR4)*AVERAGE(AS4:AV4))</f>
        <v>0</v>
      </c>
      <c r="CS4" s="46">
        <f>IF(GS4&gt;ASSUMPTIONS!$D$7,0,(ASSUMPTIONS!$D$7+2-GS4)*AVERAGE(AT4:AW4))</f>
        <v>24770.624999999975</v>
      </c>
      <c r="CT4" s="46">
        <f>IF(GT4&gt;ASSUMPTIONS!$D$7,0,(ASSUMPTIONS!$D$7+2-GT4)*AVERAGE(AU4:AX4))</f>
        <v>24069.124999999996</v>
      </c>
      <c r="CU4" s="46">
        <f>IF(GU4&gt;ASSUMPTIONS!$D$7,0,(ASSUMPTIONS!$D$7+2-GU4)*AVERAGE(AV4:AY4))</f>
        <v>24069.125</v>
      </c>
      <c r="CV4" s="46">
        <f>IF(GV4&gt;ASSUMPTIONS!$D$7,0,(ASSUMPTIONS!$D$7+2-GV4)*AVERAGE(AW4:AZ4))</f>
        <v>24069.125</v>
      </c>
      <c r="CW4" s="46">
        <f>IF(GW4&gt;ASSUMPTIONS!$D$7,0,(ASSUMPTIONS!$D$7+2-GW4)*AVERAGE(AX4:BA4))</f>
        <v>0</v>
      </c>
      <c r="CX4" s="46">
        <f>IF(GX4&gt;ASSUMPTIONS!$D$7,0,(ASSUMPTIONS!$D$7+2-GX4)*AVERAGE(AY4:BB4))</f>
        <v>0</v>
      </c>
      <c r="CY4" s="46">
        <f>IF(GY4&gt;ASSUMPTIONS!$D$7,0,(ASSUMPTIONS!$D$7+2-GY4)*AVERAGE(AZ4:BC4))</f>
        <v>0</v>
      </c>
      <c r="CZ4" s="46">
        <f>IF(GZ4&gt;ASSUMPTIONS!$D$7,0,(ASSUMPTIONS!$D$7+2-GZ4)*AVERAGE(BA4:BD4))</f>
        <v>0</v>
      </c>
      <c r="DA4" s="46">
        <f>IF(HA4&gt;ASSUMPTIONS!$D$7,0,(ASSUMPTIONS!$D$7+2-HA4)*AVERAGE($BB4:$BE4))</f>
        <v>0</v>
      </c>
      <c r="DB4" s="46">
        <f>IF(HB4&gt;ASSUMPTIONS!$D$7,0,(ASSUMPTIONS!$D$7+2-HB4)*AVERAGE($BB4:$BE4))</f>
        <v>0</v>
      </c>
      <c r="DC4" s="46">
        <f>IF(HC4&gt;ASSUMPTIONS!$D$7,0,(ASSUMPTIONS!$D$7+2-HC4)*AVERAGE($BB4:$BE4))</f>
        <v>0</v>
      </c>
      <c r="DD4" s="46">
        <f>IF(HD4&gt;ASSUMPTIONS!$D$7,0,(ASSUMPTIONS!$D$7+2-HD4)*AVERAGE($BB4:$BE4))</f>
        <v>0</v>
      </c>
      <c r="DE4" s="46">
        <f>IF(HE4&gt;ASSUMPTIONS!$D$7,0,(ASSUMPTIONS!$D$7+2-HE4)*AVERAGE($BB4:$BE4))</f>
        <v>13746</v>
      </c>
      <c r="DF4" s="47">
        <f>E4-F4+BF4</f>
        <v>127416.98036951502</v>
      </c>
      <c r="DG4" s="47">
        <f t="shared" ref="DG4:FE8" si="0">DF4-G4+BG4</f>
        <v>123557.48036951502</v>
      </c>
      <c r="DH4" s="47">
        <f t="shared" si="0"/>
        <v>119697.98036951502</v>
      </c>
      <c r="DI4" s="47">
        <f t="shared" si="0"/>
        <v>115838.48036951502</v>
      </c>
      <c r="DJ4" s="47">
        <f t="shared" si="0"/>
        <v>111005.23036951502</v>
      </c>
      <c r="DK4" s="47">
        <f t="shared" si="0"/>
        <v>106171.98036951502</v>
      </c>
      <c r="DL4" s="47">
        <f t="shared" si="0"/>
        <v>101338.73036951502</v>
      </c>
      <c r="DM4" s="47">
        <f t="shared" si="0"/>
        <v>96505.480369515019</v>
      </c>
      <c r="DN4" s="47">
        <f t="shared" si="0"/>
        <v>88508.280369515021</v>
      </c>
      <c r="DO4" s="47">
        <f t="shared" si="0"/>
        <v>80511.080369515024</v>
      </c>
      <c r="DP4" s="47">
        <f t="shared" si="0"/>
        <v>72513.880369515027</v>
      </c>
      <c r="DQ4" s="47">
        <f t="shared" si="0"/>
        <v>64516.68036951503</v>
      </c>
      <c r="DR4" s="47">
        <f t="shared" si="0"/>
        <v>74015.3</v>
      </c>
      <c r="DS4" s="47">
        <f t="shared" si="0"/>
        <v>65814.05</v>
      </c>
      <c r="DT4" s="47">
        <f t="shared" si="0"/>
        <v>57612.800000000003</v>
      </c>
      <c r="DU4" s="47">
        <f t="shared" si="0"/>
        <v>49411.55</v>
      </c>
      <c r="DV4" s="47">
        <f t="shared" si="0"/>
        <v>41210.300000000003</v>
      </c>
      <c r="DW4" s="47">
        <f t="shared" si="0"/>
        <v>36807.800000000003</v>
      </c>
      <c r="DX4" s="47">
        <f t="shared" si="0"/>
        <v>49087</v>
      </c>
      <c r="DY4" s="47">
        <f t="shared" si="0"/>
        <v>44684.5</v>
      </c>
      <c r="DZ4" s="47">
        <f t="shared" si="0"/>
        <v>58551.5</v>
      </c>
      <c r="EA4" s="47">
        <f t="shared" si="0"/>
        <v>52256.1</v>
      </c>
      <c r="EB4" s="47">
        <f t="shared" si="0"/>
        <v>45960.7</v>
      </c>
      <c r="EC4" s="47">
        <f t="shared" si="0"/>
        <v>54195.349999999991</v>
      </c>
      <c r="ED4" s="47">
        <f t="shared" si="0"/>
        <v>47899.94999999999</v>
      </c>
      <c r="EE4" s="47">
        <f t="shared" si="0"/>
        <v>41604.549999999988</v>
      </c>
      <c r="EF4" s="47">
        <f t="shared" si="0"/>
        <v>63252.875</v>
      </c>
      <c r="EG4" s="47">
        <f t="shared" si="0"/>
        <v>74281</v>
      </c>
      <c r="EH4" s="47">
        <f t="shared" si="0"/>
        <v>68478.25</v>
      </c>
      <c r="EI4" s="47">
        <f t="shared" si="0"/>
        <v>96337.25</v>
      </c>
      <c r="EJ4" s="47">
        <f t="shared" si="0"/>
        <v>86123.25</v>
      </c>
      <c r="EK4" s="47">
        <f t="shared" si="0"/>
        <v>75909.25</v>
      </c>
      <c r="EL4" s="47">
        <f t="shared" si="0"/>
        <v>89925.000000000015</v>
      </c>
      <c r="EM4" s="47">
        <f t="shared" si="0"/>
        <v>79711.000000000015</v>
      </c>
      <c r="EN4" s="47">
        <f t="shared" si="0"/>
        <v>69763.800000000017</v>
      </c>
      <c r="EO4" s="47">
        <f t="shared" si="0"/>
        <v>59816.60000000002</v>
      </c>
      <c r="EP4" s="47">
        <f t="shared" si="0"/>
        <v>49869.400000000023</v>
      </c>
      <c r="EQ4" s="47">
        <f t="shared" si="0"/>
        <v>39922.200000000026</v>
      </c>
      <c r="ER4" s="47">
        <f t="shared" si="0"/>
        <v>29975.000000000025</v>
      </c>
      <c r="ES4" s="47">
        <f t="shared" si="0"/>
        <v>51337.125</v>
      </c>
      <c r="ET4" s="47">
        <f t="shared" si="0"/>
        <v>71997.75</v>
      </c>
      <c r="EU4" s="47">
        <f t="shared" si="0"/>
        <v>92658.375</v>
      </c>
      <c r="EV4" s="47">
        <f t="shared" si="0"/>
        <v>113319</v>
      </c>
      <c r="EW4" s="47">
        <f t="shared" si="0"/>
        <v>101646.25</v>
      </c>
      <c r="EX4" s="47">
        <f t="shared" si="0"/>
        <v>89973.5</v>
      </c>
      <c r="EY4" s="47">
        <f t="shared" si="0"/>
        <v>78300.75</v>
      </c>
      <c r="EZ4" s="47">
        <f t="shared" si="0"/>
        <v>66628</v>
      </c>
      <c r="FA4" s="47">
        <f t="shared" si="0"/>
        <v>60887</v>
      </c>
      <c r="FB4" s="47">
        <f t="shared" si="0"/>
        <v>55146</v>
      </c>
      <c r="FC4" s="47">
        <f t="shared" si="0"/>
        <v>49405</v>
      </c>
      <c r="FD4" s="47">
        <f t="shared" si="0"/>
        <v>43664</v>
      </c>
      <c r="FE4" s="47">
        <f t="shared" si="0"/>
        <v>51669</v>
      </c>
      <c r="FF4" s="48">
        <f>E4/AVERAGE(G4:J4)</f>
        <v>31.995729978707942</v>
      </c>
      <c r="FG4" s="48">
        <f>DF4/AVERAGE(H4:K4)</f>
        <v>29.315689596391248</v>
      </c>
      <c r="FH4" s="48">
        <f t="shared" ref="FH4:GZ9" si="1">DG4/AVERAGE(I4:L4)</f>
        <v>26.919940709890657</v>
      </c>
      <c r="FI4" s="48">
        <f t="shared" si="1"/>
        <v>24.765526378630327</v>
      </c>
      <c r="FJ4" s="48">
        <f t="shared" si="1"/>
        <v>20.596299564076912</v>
      </c>
      <c r="FK4" s="48">
        <f t="shared" si="1"/>
        <v>17.303404069150343</v>
      </c>
      <c r="FL4" s="48">
        <f t="shared" si="1"/>
        <v>14.733395715088198</v>
      </c>
      <c r="FM4" s="48">
        <f t="shared" si="1"/>
        <v>12.671776417935655</v>
      </c>
      <c r="FN4" s="48">
        <f t="shared" si="1"/>
        <v>12.067408639213102</v>
      </c>
      <c r="FO4" s="48">
        <f t="shared" si="1"/>
        <v>10.997259375235808</v>
      </c>
      <c r="FP4" s="48">
        <f t="shared" si="1"/>
        <v>9.9405906576882384</v>
      </c>
      <c r="FQ4" s="48">
        <f t="shared" si="1"/>
        <v>8.8971493615388546</v>
      </c>
      <c r="FR4" s="48">
        <f t="shared" si="1"/>
        <v>7.8666886595964067</v>
      </c>
      <c r="FS4" s="48">
        <f t="shared" si="1"/>
        <v>10.206807153630683</v>
      </c>
      <c r="FT4" s="48">
        <f t="shared" si="1"/>
        <v>10.443566398889219</v>
      </c>
      <c r="FU4" s="48">
        <f t="shared" si="1"/>
        <v>10.764346353710517</v>
      </c>
      <c r="FV4" s="48">
        <f t="shared" si="1"/>
        <v>11.223520726859739</v>
      </c>
      <c r="FW4" s="48">
        <f t="shared" si="1"/>
        <v>8.4521378871860087</v>
      </c>
      <c r="FX4" s="48">
        <f t="shared" si="1"/>
        <v>6.8813131549182556</v>
      </c>
      <c r="FY4" s="48">
        <f t="shared" si="1"/>
        <v>8.4310416639829633</v>
      </c>
      <c r="FZ4" s="48">
        <f t="shared" si="1"/>
        <v>7.0979604155415066</v>
      </c>
      <c r="GA4" s="48">
        <f t="shared" si="1"/>
        <v>9.3006798614861648</v>
      </c>
      <c r="GB4" s="48">
        <f t="shared" si="1"/>
        <v>8.4663138772608804</v>
      </c>
      <c r="GC4" s="48">
        <f t="shared" si="1"/>
        <v>7.5979715906977514</v>
      </c>
      <c r="GD4" s="48">
        <f t="shared" si="1"/>
        <v>9.1454860327417915</v>
      </c>
      <c r="GE4" s="48">
        <f t="shared" si="1"/>
        <v>8.2546982034380232</v>
      </c>
      <c r="GF4" s="48">
        <f t="shared" si="1"/>
        <v>6.0247879879444994</v>
      </c>
      <c r="GG4" s="48">
        <f t="shared" si="1"/>
        <v>7.898340799475549</v>
      </c>
      <c r="GH4" s="48">
        <f t="shared" si="1"/>
        <v>8.1527243292929708</v>
      </c>
      <c r="GI4" s="48">
        <f t="shared" si="1"/>
        <v>6.7043518699823768</v>
      </c>
      <c r="GJ4" s="48">
        <f t="shared" si="1"/>
        <v>9.4938801454574122</v>
      </c>
      <c r="GK4" s="48">
        <f t="shared" si="1"/>
        <v>8.5434646747217418</v>
      </c>
      <c r="GL4" s="48">
        <f t="shared" si="1"/>
        <v>7.5803882603181565</v>
      </c>
      <c r="GM4" s="48">
        <f t="shared" si="1"/>
        <v>9.0402324272156989</v>
      </c>
      <c r="GN4" s="48">
        <f t="shared" si="1"/>
        <v>8.0134108090718996</v>
      </c>
      <c r="GO4" s="48">
        <f t="shared" si="1"/>
        <v>8.3926123530455552</v>
      </c>
      <c r="GP4" s="48">
        <f t="shared" si="1"/>
        <v>8.9574638543842724</v>
      </c>
      <c r="GQ4" s="48">
        <f t="shared" si="1"/>
        <v>9.8884928641183425</v>
      </c>
      <c r="GR4" s="48">
        <f t="shared" si="1"/>
        <v>11.71254217397683</v>
      </c>
      <c r="GS4" s="48">
        <f t="shared" si="1"/>
        <v>5.4753233705889786</v>
      </c>
      <c r="GT4" s="48">
        <f t="shared" si="1"/>
        <v>6.80807293825114</v>
      </c>
      <c r="GU4" s="48">
        <f t="shared" si="1"/>
        <v>7.4945448157858783</v>
      </c>
      <c r="GV4" s="48">
        <f t="shared" si="1"/>
        <v>7.9380073247520935</v>
      </c>
      <c r="GW4" s="48">
        <f t="shared" si="1"/>
        <v>11.120813066972527</v>
      </c>
      <c r="GX4" s="48">
        <f t="shared" si="1"/>
        <v>11.674251668939775</v>
      </c>
      <c r="GY4" s="48">
        <f t="shared" si="1"/>
        <v>12.454911189361757</v>
      </c>
      <c r="GZ4" s="48">
        <f t="shared" si="1"/>
        <v>13.638869534924229</v>
      </c>
      <c r="HA4" s="48">
        <f>EZ4/AVERAGE($BB4:$BE4)</f>
        <v>11.605643616094756</v>
      </c>
      <c r="HB4" s="48">
        <f t="shared" ref="HB4:HE19" si="2">FA4/AVERAGE($BB4:$BE4)</f>
        <v>10.605643616094756</v>
      </c>
      <c r="HC4" s="48">
        <f t="shared" si="2"/>
        <v>9.6056436160947563</v>
      </c>
      <c r="HD4" s="48">
        <f t="shared" si="2"/>
        <v>8.6056436160947563</v>
      </c>
      <c r="HE4" s="48">
        <f t="shared" si="2"/>
        <v>7.6056436160947571</v>
      </c>
      <c r="HF4" s="31"/>
    </row>
    <row r="5" spans="1:214" x14ac:dyDescent="0.25">
      <c r="A5" s="29"/>
      <c r="B5" s="13" t="s">
        <v>5</v>
      </c>
      <c r="C5" s="13">
        <v>1026987</v>
      </c>
      <c r="D5" s="13" t="str">
        <f>VLOOKUP(C5,INVENTORY_DATA!$C:$E,2,0)</f>
        <v>PF_0</v>
      </c>
      <c r="E5" s="44">
        <f>VLOOKUP(C5,INVENTORY_DATA!$C:$E,3,0)</f>
        <v>23517.173210161658</v>
      </c>
      <c r="F5" s="45">
        <f>VLOOKUP(VLOOKUP(F$3,KEY!$E:$F,2,0)&amp;$C5,DEMAND_PLAN!$B:$I,5,0)/VLOOKUP(VLOOKUP(F$3,KEY!$E:$F,2,0),KEY!$B:$C,2,0)</f>
        <v>11165.5</v>
      </c>
      <c r="G5" s="45">
        <f>VLOOKUP(VLOOKUP(G$3,KEY!$E:$F,2,0)&amp;$C5,DEMAND_PLAN!$B:$I,5,0)/VLOOKUP(VLOOKUP(G$3,KEY!$E:$F,2,0),KEY!$B:$C,2,0)</f>
        <v>11165.5</v>
      </c>
      <c r="H5" s="45">
        <f>VLOOKUP(VLOOKUP(H$3,KEY!$E:$F,2,0)&amp;$C5,DEMAND_PLAN!$B:$I,5,0)/VLOOKUP(VLOOKUP(H$3,KEY!$E:$F,2,0),KEY!$B:$C,2,0)</f>
        <v>11165.5</v>
      </c>
      <c r="I5" s="45">
        <f>VLOOKUP(VLOOKUP(I$3,KEY!$E:$F,2,0)&amp;$C5,DEMAND_PLAN!$B:$I,5,0)/VLOOKUP(VLOOKUP(I$3,KEY!$E:$F,2,0),KEY!$B:$C,2,0)</f>
        <v>11165.5</v>
      </c>
      <c r="J5" s="45">
        <f>VLOOKUP(VLOOKUP(J$3,KEY!$E:$F,2,0)&amp;$C5,DEMAND_PLAN!$B:$I,5,0)/VLOOKUP(VLOOKUP(J$3,KEY!$E:$F,2,0),KEY!$B:$C,2,0)</f>
        <v>4251.5</v>
      </c>
      <c r="K5" s="45">
        <f>VLOOKUP(VLOOKUP(K$3,KEY!$E:$F,2,0)&amp;$C5,DEMAND_PLAN!$B:$I,5,0)/VLOOKUP(VLOOKUP(K$3,KEY!$E:$F,2,0),KEY!$B:$C,2,0)</f>
        <v>4251.5</v>
      </c>
      <c r="L5" s="45">
        <f>VLOOKUP(VLOOKUP(L$3,KEY!$E:$F,2,0)&amp;$C5,DEMAND_PLAN!$B:$I,5,0)/VLOOKUP(VLOOKUP(L$3,KEY!$E:$F,2,0),KEY!$B:$C,2,0)</f>
        <v>4251.5</v>
      </c>
      <c r="M5" s="45">
        <f>VLOOKUP(VLOOKUP(M$3,KEY!$E:$F,2,0)&amp;$C5,DEMAND_PLAN!$B:$I,5,0)/VLOOKUP(VLOOKUP(M$3,KEY!$E:$F,2,0),KEY!$B:$C,2,0)</f>
        <v>4251.5</v>
      </c>
      <c r="N5" s="45">
        <f>VLOOKUP(VLOOKUP(N$3,KEY!$E:$F,2,0)&amp;$C5,DEMAND_PLAN!$B:$I,5,0)/VLOOKUP(VLOOKUP(N$3,KEY!$E:$F,2,0),KEY!$B:$C,2,0)</f>
        <v>8368.7999999999993</v>
      </c>
      <c r="O5" s="45">
        <f>VLOOKUP(VLOOKUP(O$3,KEY!$E:$F,2,0)&amp;$C5,DEMAND_PLAN!$B:$I,5,0)/VLOOKUP(VLOOKUP(O$3,KEY!$E:$F,2,0),KEY!$B:$C,2,0)</f>
        <v>8368.7999999999993</v>
      </c>
      <c r="P5" s="45">
        <f>VLOOKUP(VLOOKUP(P$3,KEY!$E:$F,2,0)&amp;$C5,DEMAND_PLAN!$B:$I,5,0)/VLOOKUP(VLOOKUP(P$3,KEY!$E:$F,2,0),KEY!$B:$C,2,0)</f>
        <v>8368.7999999999993</v>
      </c>
      <c r="Q5" s="45">
        <f>VLOOKUP(VLOOKUP(Q$3,KEY!$E:$F,2,0)&amp;$C5,DEMAND_PLAN!$B:$I,5,0)/VLOOKUP(VLOOKUP(Q$3,KEY!$E:$F,2,0),KEY!$B:$C,2,0)</f>
        <v>8368.7999999999993</v>
      </c>
      <c r="R5" s="45">
        <f>VLOOKUP(VLOOKUP(R$3,KEY!$E:$F,2,0)&amp;$C5,DEMAND_PLAN!$B:$I,5,0)/VLOOKUP(VLOOKUP(R$3,KEY!$E:$F,2,0),KEY!$B:$C,2,0)</f>
        <v>8368.7999999999993</v>
      </c>
      <c r="S5" s="45">
        <f>VLOOKUP(VLOOKUP(S$3,KEY!$E:$F,2,0)&amp;$C5,DEMAND_PLAN!$B:$I,5,0)/VLOOKUP(VLOOKUP(S$3,KEY!$E:$F,2,0),KEY!$B:$C,2,0)</f>
        <v>5977.75</v>
      </c>
      <c r="T5" s="45">
        <f>VLOOKUP(VLOOKUP(T$3,KEY!$E:$F,2,0)&amp;$C5,DEMAND_PLAN!$B:$I,5,0)/VLOOKUP(VLOOKUP(T$3,KEY!$E:$F,2,0),KEY!$B:$C,2,0)</f>
        <v>5977.75</v>
      </c>
      <c r="U5" s="45">
        <f>VLOOKUP(VLOOKUP(U$3,KEY!$E:$F,2,0)&amp;$C5,DEMAND_PLAN!$B:$I,5,0)/VLOOKUP(VLOOKUP(U$3,KEY!$E:$F,2,0),KEY!$B:$C,2,0)</f>
        <v>5977.75</v>
      </c>
      <c r="V5" s="45">
        <f>VLOOKUP(VLOOKUP(V$3,KEY!$E:$F,2,0)&amp;$C5,DEMAND_PLAN!$B:$I,5,0)/VLOOKUP(VLOOKUP(V$3,KEY!$E:$F,2,0),KEY!$B:$C,2,0)</f>
        <v>5977.75</v>
      </c>
      <c r="W5" s="45">
        <f>VLOOKUP(VLOOKUP(W$3,KEY!$E:$F,2,0)&amp;$C5,DEMAND_PLAN!$B:$I,5,0)/VLOOKUP(VLOOKUP(W$3,KEY!$E:$F,2,0),KEY!$B:$C,2,0)</f>
        <v>5815.75</v>
      </c>
      <c r="X5" s="45">
        <f>VLOOKUP(VLOOKUP(X$3,KEY!$E:$F,2,0)&amp;$C5,DEMAND_PLAN!$B:$I,5,0)/VLOOKUP(VLOOKUP(X$3,KEY!$E:$F,2,0),KEY!$B:$C,2,0)</f>
        <v>5815.75</v>
      </c>
      <c r="Y5" s="45">
        <f>VLOOKUP(VLOOKUP(Y$3,KEY!$E:$F,2,0)&amp;$C5,DEMAND_PLAN!$B:$I,5,0)/VLOOKUP(VLOOKUP(Y$3,KEY!$E:$F,2,0),KEY!$B:$C,2,0)</f>
        <v>5815.75</v>
      </c>
      <c r="Z5" s="45">
        <f>VLOOKUP(VLOOKUP(Z$3,KEY!$E:$F,2,0)&amp;$C5,DEMAND_PLAN!$B:$I,5,0)/VLOOKUP(VLOOKUP(Z$3,KEY!$E:$F,2,0),KEY!$B:$C,2,0)</f>
        <v>5815.75</v>
      </c>
      <c r="AA5" s="45">
        <f>VLOOKUP(VLOOKUP(AA$3,KEY!$E:$F,2,0)&amp;$C5,DEMAND_PLAN!$B:$I,5,0)/VLOOKUP(VLOOKUP(AA$3,KEY!$E:$F,2,0),KEY!$B:$C,2,0)</f>
        <v>8719.7999999999993</v>
      </c>
      <c r="AB5" s="45">
        <f>VLOOKUP(VLOOKUP(AB$3,KEY!$E:$F,2,0)&amp;$C5,DEMAND_PLAN!$B:$I,5,0)/VLOOKUP(VLOOKUP(AB$3,KEY!$E:$F,2,0),KEY!$B:$C,2,0)</f>
        <v>8719.7999999999993</v>
      </c>
      <c r="AC5" s="45">
        <f>VLOOKUP(VLOOKUP(AC$3,KEY!$E:$F,2,0)&amp;$C5,DEMAND_PLAN!$B:$I,5,0)/VLOOKUP(VLOOKUP(AC$3,KEY!$E:$F,2,0),KEY!$B:$C,2,0)</f>
        <v>8719.7999999999993</v>
      </c>
      <c r="AD5" s="45">
        <f>VLOOKUP(VLOOKUP(AD$3,KEY!$E:$F,2,0)&amp;$C5,DEMAND_PLAN!$B:$I,5,0)/VLOOKUP(VLOOKUP(AD$3,KEY!$E:$F,2,0),KEY!$B:$C,2,0)</f>
        <v>8719.7999999999993</v>
      </c>
      <c r="AE5" s="45">
        <f>VLOOKUP(VLOOKUP(AE$3,KEY!$E:$F,2,0)&amp;$C5,DEMAND_PLAN!$B:$I,5,0)/VLOOKUP(VLOOKUP(AE$3,KEY!$E:$F,2,0),KEY!$B:$C,2,0)</f>
        <v>8719.7999999999993</v>
      </c>
      <c r="AF5" s="45">
        <f>VLOOKUP(VLOOKUP(AF$3,KEY!$E:$F,2,0)&amp;$C5,DEMAND_PLAN!$B:$I,5,0)/VLOOKUP(VLOOKUP(AF$3,KEY!$E:$F,2,0),KEY!$B:$C,2,0)</f>
        <v>10638</v>
      </c>
      <c r="AG5" s="45">
        <f>VLOOKUP(VLOOKUP(AG$3,KEY!$E:$F,2,0)&amp;$C5,DEMAND_PLAN!$B:$I,5,0)/VLOOKUP(VLOOKUP(AG$3,KEY!$E:$F,2,0),KEY!$B:$C,2,0)</f>
        <v>10638</v>
      </c>
      <c r="AH5" s="45">
        <f>VLOOKUP(VLOOKUP(AH$3,KEY!$E:$F,2,0)&amp;$C5,DEMAND_PLAN!$B:$I,5,0)/VLOOKUP(VLOOKUP(AH$3,KEY!$E:$F,2,0),KEY!$B:$C,2,0)</f>
        <v>10638</v>
      </c>
      <c r="AI5" s="45">
        <f>VLOOKUP(VLOOKUP(AI$3,KEY!$E:$F,2,0)&amp;$C5,DEMAND_PLAN!$B:$I,5,0)/VLOOKUP(VLOOKUP(AI$3,KEY!$E:$F,2,0),KEY!$B:$C,2,0)</f>
        <v>10638</v>
      </c>
      <c r="AJ5" s="45">
        <f>VLOOKUP(VLOOKUP(AJ$3,KEY!$E:$F,2,0)&amp;$C5,DEMAND_PLAN!$B:$I,5,0)/VLOOKUP(VLOOKUP(AJ$3,KEY!$E:$F,2,0),KEY!$B:$C,2,0)</f>
        <v>4394</v>
      </c>
      <c r="AK5" s="45">
        <f>VLOOKUP(VLOOKUP(AK$3,KEY!$E:$F,2,0)&amp;$C5,DEMAND_PLAN!$B:$I,5,0)/VLOOKUP(VLOOKUP(AK$3,KEY!$E:$F,2,0),KEY!$B:$C,2,0)</f>
        <v>4394</v>
      </c>
      <c r="AL5" s="45">
        <f>VLOOKUP(VLOOKUP(AL$3,KEY!$E:$F,2,0)&amp;$C5,DEMAND_PLAN!$B:$I,5,0)/VLOOKUP(VLOOKUP(AL$3,KEY!$E:$F,2,0),KEY!$B:$C,2,0)</f>
        <v>4394</v>
      </c>
      <c r="AM5" s="45">
        <f>VLOOKUP(VLOOKUP(AM$3,KEY!$E:$F,2,0)&amp;$C5,DEMAND_PLAN!$B:$I,5,0)/VLOOKUP(VLOOKUP(AM$3,KEY!$E:$F,2,0),KEY!$B:$C,2,0)</f>
        <v>4394</v>
      </c>
      <c r="AN5" s="45">
        <f>VLOOKUP(VLOOKUP(AN$3,KEY!$E:$F,2,0)&amp;$C5,DEMAND_PLAN!$B:$I,5,0)/VLOOKUP(VLOOKUP(AN$3,KEY!$E:$F,2,0),KEY!$B:$C,2,0)</f>
        <v>3508.6</v>
      </c>
      <c r="AO5" s="45">
        <f>VLOOKUP(VLOOKUP(AO$3,KEY!$E:$F,2,0)&amp;$C5,DEMAND_PLAN!$B:$I,5,0)/VLOOKUP(VLOOKUP(AO$3,KEY!$E:$F,2,0),KEY!$B:$C,2,0)</f>
        <v>3508.6</v>
      </c>
      <c r="AP5" s="45">
        <f>VLOOKUP(VLOOKUP(AP$3,KEY!$E:$F,2,0)&amp;$C5,DEMAND_PLAN!$B:$I,5,0)/VLOOKUP(VLOOKUP(AP$3,KEY!$E:$F,2,0),KEY!$B:$C,2,0)</f>
        <v>3508.6</v>
      </c>
      <c r="AQ5" s="45">
        <f>VLOOKUP(VLOOKUP(AQ$3,KEY!$E:$F,2,0)&amp;$C5,DEMAND_PLAN!$B:$I,5,0)/VLOOKUP(VLOOKUP(AQ$3,KEY!$E:$F,2,0),KEY!$B:$C,2,0)</f>
        <v>3508.6</v>
      </c>
      <c r="AR5" s="45">
        <f>VLOOKUP(VLOOKUP(AR$3,KEY!$E:$F,2,0)&amp;$C5,DEMAND_PLAN!$B:$I,5,0)/VLOOKUP(VLOOKUP(AR$3,KEY!$E:$F,2,0),KEY!$B:$C,2,0)</f>
        <v>3508.6</v>
      </c>
      <c r="AS5" s="45">
        <f>VLOOKUP(VLOOKUP(AS$3,KEY!$E:$F,2,0)&amp;$C5,DEMAND_PLAN!$B:$I,5,0)/VLOOKUP(VLOOKUP(AS$3,KEY!$E:$F,2,0),KEY!$B:$C,2,0)</f>
        <v>3259.25</v>
      </c>
      <c r="AT5" s="45">
        <f>VLOOKUP(VLOOKUP(AT$3,KEY!$E:$F,2,0)&amp;$C5,DEMAND_PLAN!$B:$I,5,0)/VLOOKUP(VLOOKUP(AT$3,KEY!$E:$F,2,0),KEY!$B:$C,2,0)</f>
        <v>3259.25</v>
      </c>
      <c r="AU5" s="45">
        <f>VLOOKUP(VLOOKUP(AU$3,KEY!$E:$F,2,0)&amp;$C5,DEMAND_PLAN!$B:$I,5,0)/VLOOKUP(VLOOKUP(AU$3,KEY!$E:$F,2,0),KEY!$B:$C,2,0)</f>
        <v>3259.25</v>
      </c>
      <c r="AV5" s="45">
        <f>VLOOKUP(VLOOKUP(AV$3,KEY!$E:$F,2,0)&amp;$C5,DEMAND_PLAN!$B:$I,5,0)/VLOOKUP(VLOOKUP(AV$3,KEY!$E:$F,2,0),KEY!$B:$C,2,0)</f>
        <v>3259.25</v>
      </c>
      <c r="AW5" s="45">
        <f>VLOOKUP(VLOOKUP(AW$3,KEY!$E:$F,2,0)&amp;$C5,DEMAND_PLAN!$B:$I,5,0)/VLOOKUP(VLOOKUP(AW$3,KEY!$E:$F,2,0),KEY!$B:$C,2,0)</f>
        <v>8376.5</v>
      </c>
      <c r="AX5" s="45">
        <f>VLOOKUP(VLOOKUP(AX$3,KEY!$E:$F,2,0)&amp;$C5,DEMAND_PLAN!$B:$I,5,0)/VLOOKUP(VLOOKUP(AX$3,KEY!$E:$F,2,0),KEY!$B:$C,2,0)</f>
        <v>8376.5</v>
      </c>
      <c r="AY5" s="45">
        <f>VLOOKUP(VLOOKUP(AY$3,KEY!$E:$F,2,0)&amp;$C5,DEMAND_PLAN!$B:$I,5,0)/VLOOKUP(VLOOKUP(AY$3,KEY!$E:$F,2,0),KEY!$B:$C,2,0)</f>
        <v>8376.5</v>
      </c>
      <c r="AZ5" s="45">
        <f>VLOOKUP(VLOOKUP(AZ$3,KEY!$E:$F,2,0)&amp;$C5,DEMAND_PLAN!$B:$I,5,0)/VLOOKUP(VLOOKUP(AZ$3,KEY!$E:$F,2,0),KEY!$B:$C,2,0)</f>
        <v>8376.5</v>
      </c>
      <c r="BA5" s="45">
        <f>VLOOKUP(VLOOKUP(BA$3,KEY!$E:$F,2,0)&amp;$C5,DEMAND_PLAN!$B:$I,5,0)/VLOOKUP(VLOOKUP(BA$3,KEY!$E:$F,2,0),KEY!$B:$C,2,0)</f>
        <v>6810.8</v>
      </c>
      <c r="BB5" s="45">
        <f>VLOOKUP(VLOOKUP(BB$3,KEY!$E:$F,2,0)&amp;$C5,DEMAND_PLAN!$B:$I,5,0)/VLOOKUP(VLOOKUP(BB$3,KEY!$E:$F,2,0),KEY!$B:$C,2,0)</f>
        <v>6810.8</v>
      </c>
      <c r="BC5" s="45">
        <f>VLOOKUP(VLOOKUP(BC$3,KEY!$E:$F,2,0)&amp;$C5,DEMAND_PLAN!$B:$I,5,0)/VLOOKUP(VLOOKUP(BC$3,KEY!$E:$F,2,0),KEY!$B:$C,2,0)</f>
        <v>6810.8</v>
      </c>
      <c r="BD5" s="45">
        <f>VLOOKUP(VLOOKUP(BD$3,KEY!$E:$F,2,0)&amp;$C5,DEMAND_PLAN!$B:$I,5,0)/VLOOKUP(VLOOKUP(BD$3,KEY!$E:$F,2,0),KEY!$B:$C,2,0)</f>
        <v>6810.8</v>
      </c>
      <c r="BE5" s="45">
        <f>VLOOKUP(VLOOKUP(BE$3,KEY!$E:$F,2,0)&amp;$C5,DEMAND_PLAN!$B:$I,5,0)/VLOOKUP(VLOOKUP(BE$3,KEY!$E:$F,2,0),KEY!$B:$C,2,0)</f>
        <v>6810.8</v>
      </c>
      <c r="BF5" s="46">
        <f>IF(FF5&gt;ASSUMPTIONS!$D$7,0,(ASSUMPTIONS!$D$7+2-FF5)*AVERAGE(G5:J5))</f>
        <v>70852.826789838349</v>
      </c>
      <c r="BG5" s="46">
        <f>IF(FG5&gt;ASSUMPTIONS!$D$7,0,(ASSUMPTIONS!$D$7+2-FG5)*AVERAGE(H5:K5))</f>
        <v>0</v>
      </c>
      <c r="BH5" s="46">
        <f>IF(FH5&gt;ASSUMPTIONS!$D$7,0,(ASSUMPTIONS!$D$7+2-FH5)*AVERAGE(I5:L5))</f>
        <v>0</v>
      </c>
      <c r="BI5" s="46">
        <f>IF(FI5&gt;ASSUMPTIONS!$D$7,0,(ASSUMPTIONS!$D$7+2-FI5)*AVERAGE(J5:M5))</f>
        <v>0</v>
      </c>
      <c r="BJ5" s="46">
        <f>IF(FJ5&gt;ASSUMPTIONS!$D$7,0,(ASSUMPTIONS!$D$7+2-FJ5)*AVERAGE(K5:N5))</f>
        <v>0</v>
      </c>
      <c r="BK5" s="46">
        <f>IF(FK5&gt;ASSUMPTIONS!$D$7,0,(ASSUMPTIONS!$D$7+2-FK5)*AVERAGE(L5:O5))</f>
        <v>17644.999999999996</v>
      </c>
      <c r="BL5" s="46">
        <f>IF(FL5&gt;ASSUMPTIONS!$D$7,0,(ASSUMPTIONS!$D$7+2-FL5)*AVERAGE(M5:P5))</f>
        <v>0</v>
      </c>
      <c r="BM5" s="46">
        <f>IF(FM5&gt;ASSUMPTIONS!$D$7,0,(ASSUMPTIONS!$D$7+2-FM5)*AVERAGE(N5:Q5))</f>
        <v>29089.499999999993</v>
      </c>
      <c r="BN5" s="46">
        <f>IF(FN5&gt;ASSUMPTIONS!$D$7,0,(ASSUMPTIONS!$D$7+2-FN5)*AVERAGE(O5:R5))</f>
        <v>0</v>
      </c>
      <c r="BO5" s="46">
        <f>IF(FO5&gt;ASSUMPTIONS!$D$7,0,(ASSUMPTIONS!$D$7+2-FO5)*AVERAGE(P5:S5))</f>
        <v>0</v>
      </c>
      <c r="BP5" s="46">
        <f>IF(FP5&gt;ASSUMPTIONS!$D$7,0,(ASSUMPTIONS!$D$7+2-FP5)*AVERAGE(Q5:T5))</f>
        <v>0</v>
      </c>
      <c r="BQ5" s="46">
        <f>IF(FQ5&gt;ASSUMPTIONS!$D$7,0,(ASSUMPTIONS!$D$7+2-FQ5)*AVERAGE(R5:U5))</f>
        <v>0</v>
      </c>
      <c r="BR5" s="46">
        <f>IF(FR5&gt;ASSUMPTIONS!$D$7,0,(ASSUMPTIONS!$D$7+2-FR5)*AVERAGE(S5:V5))</f>
        <v>13816.200000000012</v>
      </c>
      <c r="BS5" s="46">
        <f>IF(FS5&gt;ASSUMPTIONS!$D$7,0,(ASSUMPTIONS!$D$7+2-FS5)*AVERAGE(T5:W5))</f>
        <v>0</v>
      </c>
      <c r="BT5" s="46">
        <f>IF(FT5&gt;ASSUMPTIONS!$D$7,0,(ASSUMPTIONS!$D$7+2-FT5)*AVERAGE(U5:X5))</f>
        <v>13536.550000000001</v>
      </c>
      <c r="BU5" s="46">
        <f>IF(FU5&gt;ASSUMPTIONS!$D$7,0,(ASSUMPTIONS!$D$7+2-FU5)*AVERAGE(V5:Y5))</f>
        <v>0</v>
      </c>
      <c r="BV5" s="46">
        <f>IF(FV5&gt;ASSUMPTIONS!$D$7,0,(ASSUMPTIONS!$D$7+2-FV5)*AVERAGE(W5:Z5))</f>
        <v>0</v>
      </c>
      <c r="BW5" s="46">
        <f>IF(FW5&gt;ASSUMPTIONS!$D$7,0,(ASSUMPTIONS!$D$7+2-FW5)*AVERAGE(X5:AA5))</f>
        <v>24383.374999999996</v>
      </c>
      <c r="BX5" s="46">
        <f>IF(FX5&gt;ASSUMPTIONS!$D$7,0,(ASSUMPTIONS!$D$7+2-FX5)*AVERAGE(Y5:AB5))</f>
        <v>0</v>
      </c>
      <c r="BY5" s="46">
        <f>IF(FY5&gt;ASSUMPTIONS!$D$7,0,(ASSUMPTIONS!$D$7+2-FY5)*AVERAGE(Z5:AC5))</f>
        <v>26151.749999999993</v>
      </c>
      <c r="BZ5" s="46">
        <f>IF(FZ5&gt;ASSUMPTIONS!$D$7,0,(ASSUMPTIONS!$D$7+2-FZ5)*AVERAGE(AA5:AD5))</f>
        <v>0</v>
      </c>
      <c r="CA5" s="46">
        <f>IF(GA5&gt;ASSUMPTIONS!$D$7,0,(ASSUMPTIONS!$D$7+2-GA5)*AVERAGE(AB5:AE5))</f>
        <v>18891.624999999989</v>
      </c>
      <c r="CB5" s="46">
        <f>IF(GB5&gt;ASSUMPTIONS!$D$7,0,(ASSUMPTIONS!$D$7+2-GB5)*AVERAGE(AC5:AF5))</f>
        <v>0</v>
      </c>
      <c r="CC5" s="46">
        <f>IF(GC5&gt;ASSUMPTIONS!$D$7,0,(ASSUMPTIONS!$D$7+2-GC5)*AVERAGE(AD5:AG5))</f>
        <v>27030.600000000013</v>
      </c>
      <c r="CD5" s="46">
        <f>IF(GD5&gt;ASSUMPTIONS!$D$7,0,(ASSUMPTIONS!$D$7+2-GD5)*AVERAGE(AE5:AH5))</f>
        <v>0</v>
      </c>
      <c r="CE5" s="46">
        <f>IF(GE5&gt;ASSUMPTIONS!$D$7,0,(ASSUMPTIONS!$D$7+2-GE5)*AVERAGE(AF5:AI5))</f>
        <v>27030.60000000002</v>
      </c>
      <c r="CF5" s="46">
        <f>IF(GF5&gt;ASSUMPTIONS!$D$7,0,(ASSUMPTIONS!$D$7+2-GF5)*AVERAGE(AG5:AJ5))</f>
        <v>0</v>
      </c>
      <c r="CG5" s="46">
        <f>IF(GG5&gt;ASSUMPTIONS!$D$7,0,(ASSUMPTIONS!$D$7+2-GG5)*AVERAGE(AH5:AK5))</f>
        <v>0</v>
      </c>
      <c r="CH5" s="46">
        <f>IF(GH5&gt;ASSUMPTIONS!$D$7,0,(ASSUMPTIONS!$D$7+2-GH5)*AVERAGE(AI5:AL5))</f>
        <v>0</v>
      </c>
      <c r="CI5" s="46">
        <f>IF(GI5&gt;ASSUMPTIONS!$D$7,0,(ASSUMPTIONS!$D$7+2-GI5)*AVERAGE(AJ5:AM5))</f>
        <v>0</v>
      </c>
      <c r="CJ5" s="46">
        <f>IF(GJ5&gt;ASSUMPTIONS!$D$7,0,(ASSUMPTIONS!$D$7+2-GJ5)*AVERAGE(AK5:AN5))</f>
        <v>0</v>
      </c>
      <c r="CK5" s="46">
        <f>IF(GK5&gt;ASSUMPTIONS!$D$7,0,(ASSUMPTIONS!$D$7+2-GK5)*AVERAGE(AL5:AO5))</f>
        <v>0</v>
      </c>
      <c r="CL5" s="46">
        <f>IF(GL5&gt;ASSUMPTIONS!$D$7,0,(ASSUMPTIONS!$D$7+2-GL5)*AVERAGE(AM5:AP5))</f>
        <v>0</v>
      </c>
      <c r="CM5" s="46">
        <f>IF(GM5&gt;ASSUMPTIONS!$D$7,0,(ASSUMPTIONS!$D$7+2-GM5)*AVERAGE(AN5:AQ5))</f>
        <v>0</v>
      </c>
      <c r="CN5" s="46">
        <f>IF(GN5&gt;ASSUMPTIONS!$D$7,0,(ASSUMPTIONS!$D$7+2-GN5)*AVERAGE(AO5:AR5))</f>
        <v>0</v>
      </c>
      <c r="CO5" s="46">
        <f>IF(GO5&gt;ASSUMPTIONS!$D$7,0,(ASSUMPTIONS!$D$7+2-GO5)*AVERAGE(AP5:AS5))</f>
        <v>0</v>
      </c>
      <c r="CP5" s="46">
        <f>IF(GP5&gt;ASSUMPTIONS!$D$7,0,(ASSUMPTIONS!$D$7+2-GP5)*AVERAGE(AQ5:AT5))</f>
        <v>0</v>
      </c>
      <c r="CQ5" s="46">
        <f>IF(GQ5&gt;ASSUMPTIONS!$D$7,0,(ASSUMPTIONS!$D$7+2-GQ5)*AVERAGE(AR5:AU5))</f>
        <v>0</v>
      </c>
      <c r="CR5" s="46">
        <f>IF(GR5&gt;ASSUMPTIONS!$D$7,0,(ASSUMPTIONS!$D$7+2-GR5)*AVERAGE(AS5:AV5))</f>
        <v>9094.6999999999989</v>
      </c>
      <c r="CS5" s="46">
        <f>IF(GS5&gt;ASSUMPTIONS!$D$7,0,(ASSUMPTIONS!$D$7+2-GS5)*AVERAGE(AT5:AW5))</f>
        <v>16301.724999999999</v>
      </c>
      <c r="CT5" s="46">
        <f>IF(GT5&gt;ASSUMPTIONS!$D$7,0,(ASSUMPTIONS!$D$7+2-GT5)*AVERAGE(AU5:AX5))</f>
        <v>16052.375000000002</v>
      </c>
      <c r="CU5" s="46">
        <f>IF(GU5&gt;ASSUMPTIONS!$D$7,0,(ASSUMPTIONS!$D$7+2-GU5)*AVERAGE(AV5:AY5))</f>
        <v>16052.375</v>
      </c>
      <c r="CV5" s="46">
        <f>IF(GV5&gt;ASSUMPTIONS!$D$7,0,(ASSUMPTIONS!$D$7+2-GV5)*AVERAGE(AW5:AZ5))</f>
        <v>0</v>
      </c>
      <c r="CW5" s="46">
        <f>IF(GW5&gt;ASSUMPTIONS!$D$7,0,(ASSUMPTIONS!$D$7+2-GW5)*AVERAGE(AX5:BA5))</f>
        <v>0</v>
      </c>
      <c r="CX5" s="46">
        <f>IF(GX5&gt;ASSUMPTIONS!$D$7,0,(ASSUMPTIONS!$D$7+2-GX5)*AVERAGE(AY5:BB5))</f>
        <v>19859.625</v>
      </c>
      <c r="CY5" s="46">
        <f>IF(GY5&gt;ASSUMPTIONS!$D$7,0,(ASSUMPTIONS!$D$7+2-GY5)*AVERAGE(AZ5:BC5))</f>
        <v>0</v>
      </c>
      <c r="CZ5" s="46">
        <f>IF(GZ5&gt;ASSUMPTIONS!$D$7,0,(ASSUMPTIONS!$D$7+2-GZ5)*AVERAGE(BA5:BD5))</f>
        <v>0</v>
      </c>
      <c r="DA5" s="46">
        <f>IF(HA5&gt;ASSUMPTIONS!$D$7,0,(ASSUMPTIONS!$D$7+2-HA5)*AVERAGE($BB5:$BE5))</f>
        <v>17301.000000000004</v>
      </c>
      <c r="DB5" s="46">
        <f>IF(HB5&gt;ASSUMPTIONS!$D$7,0,(ASSUMPTIONS!$D$7+2-HB5)*AVERAGE($BB5:$BE5))</f>
        <v>0</v>
      </c>
      <c r="DC5" s="46">
        <f>IF(HC5&gt;ASSUMPTIONS!$D$7,0,(ASSUMPTIONS!$D$7+2-HC5)*AVERAGE($BB5:$BE5))</f>
        <v>13621.600000000006</v>
      </c>
      <c r="DD5" s="46">
        <f>IF(HD5&gt;ASSUMPTIONS!$D$7,0,(ASSUMPTIONS!$D$7+2-HD5)*AVERAGE($BB5:$BE5))</f>
        <v>0</v>
      </c>
      <c r="DE5" s="46">
        <f>IF(HE5&gt;ASSUMPTIONS!$D$7,0,(ASSUMPTIONS!$D$7+2-HE5)*AVERAGE($BB5:$BE5))</f>
        <v>13621.600000000006</v>
      </c>
      <c r="DF5" s="47">
        <f t="shared" ref="DF5:DF36" si="3">E5-F5+BF5</f>
        <v>83204.5</v>
      </c>
      <c r="DG5" s="47">
        <f t="shared" si="0"/>
        <v>72039</v>
      </c>
      <c r="DH5" s="47">
        <f t="shared" si="0"/>
        <v>60873.5</v>
      </c>
      <c r="DI5" s="47">
        <f t="shared" si="0"/>
        <v>49708</v>
      </c>
      <c r="DJ5" s="47">
        <f t="shared" si="0"/>
        <v>45456.5</v>
      </c>
      <c r="DK5" s="47">
        <f t="shared" si="0"/>
        <v>58850</v>
      </c>
      <c r="DL5" s="47">
        <f t="shared" si="0"/>
        <v>54598.5</v>
      </c>
      <c r="DM5" s="47">
        <f t="shared" si="0"/>
        <v>79436.5</v>
      </c>
      <c r="DN5" s="47">
        <f t="shared" si="0"/>
        <v>71067.7</v>
      </c>
      <c r="DO5" s="47">
        <f t="shared" si="0"/>
        <v>62698.899999999994</v>
      </c>
      <c r="DP5" s="47">
        <f t="shared" si="0"/>
        <v>54330.099999999991</v>
      </c>
      <c r="DQ5" s="47">
        <f t="shared" si="0"/>
        <v>45961.299999999988</v>
      </c>
      <c r="DR5" s="47">
        <f t="shared" si="0"/>
        <v>51408.7</v>
      </c>
      <c r="DS5" s="47">
        <f t="shared" si="0"/>
        <v>45430.95</v>
      </c>
      <c r="DT5" s="47">
        <f t="shared" si="0"/>
        <v>52989.75</v>
      </c>
      <c r="DU5" s="47">
        <f t="shared" si="0"/>
        <v>47012</v>
      </c>
      <c r="DV5" s="47">
        <f t="shared" si="0"/>
        <v>41034.25</v>
      </c>
      <c r="DW5" s="47">
        <f t="shared" si="0"/>
        <v>59601.875</v>
      </c>
      <c r="DX5" s="47">
        <f t="shared" si="0"/>
        <v>53786.125</v>
      </c>
      <c r="DY5" s="47">
        <f t="shared" si="0"/>
        <v>74122.125</v>
      </c>
      <c r="DZ5" s="47">
        <f t="shared" si="0"/>
        <v>68306.375</v>
      </c>
      <c r="EA5" s="47">
        <f t="shared" si="0"/>
        <v>78478.199999999983</v>
      </c>
      <c r="EB5" s="47">
        <f t="shared" si="0"/>
        <v>69758.39999999998</v>
      </c>
      <c r="EC5" s="47">
        <f t="shared" si="0"/>
        <v>88069.199999999983</v>
      </c>
      <c r="ED5" s="47">
        <f t="shared" si="0"/>
        <v>79349.39999999998</v>
      </c>
      <c r="EE5" s="47">
        <f t="shared" si="0"/>
        <v>97660.2</v>
      </c>
      <c r="EF5" s="47">
        <f t="shared" si="0"/>
        <v>87022.2</v>
      </c>
      <c r="EG5" s="47">
        <f t="shared" si="0"/>
        <v>76384.2</v>
      </c>
      <c r="EH5" s="47">
        <f t="shared" si="0"/>
        <v>65746.2</v>
      </c>
      <c r="EI5" s="47">
        <f t="shared" si="0"/>
        <v>55108.2</v>
      </c>
      <c r="EJ5" s="47">
        <f t="shared" si="0"/>
        <v>50714.2</v>
      </c>
      <c r="EK5" s="47">
        <f t="shared" si="0"/>
        <v>46320.2</v>
      </c>
      <c r="EL5" s="47">
        <f t="shared" si="0"/>
        <v>41926.199999999997</v>
      </c>
      <c r="EM5" s="47">
        <f t="shared" si="0"/>
        <v>37532.199999999997</v>
      </c>
      <c r="EN5" s="47">
        <f t="shared" si="0"/>
        <v>34023.599999999999</v>
      </c>
      <c r="EO5" s="47">
        <f t="shared" si="0"/>
        <v>30515</v>
      </c>
      <c r="EP5" s="47">
        <f t="shared" si="0"/>
        <v>27006.400000000001</v>
      </c>
      <c r="EQ5" s="47">
        <f t="shared" si="0"/>
        <v>23497.800000000003</v>
      </c>
      <c r="ER5" s="47">
        <f t="shared" si="0"/>
        <v>29083.9</v>
      </c>
      <c r="ES5" s="47">
        <f t="shared" si="0"/>
        <v>42126.375</v>
      </c>
      <c r="ET5" s="47">
        <f t="shared" si="0"/>
        <v>54919.5</v>
      </c>
      <c r="EU5" s="47">
        <f t="shared" si="0"/>
        <v>67712.625</v>
      </c>
      <c r="EV5" s="47">
        <f t="shared" si="0"/>
        <v>64453.375</v>
      </c>
      <c r="EW5" s="47">
        <f t="shared" si="0"/>
        <v>56076.875</v>
      </c>
      <c r="EX5" s="47">
        <f t="shared" si="0"/>
        <v>67560</v>
      </c>
      <c r="EY5" s="47">
        <f t="shared" si="0"/>
        <v>59183.5</v>
      </c>
      <c r="EZ5" s="47">
        <f t="shared" si="0"/>
        <v>50807</v>
      </c>
      <c r="FA5" s="47">
        <f t="shared" si="0"/>
        <v>61297.2</v>
      </c>
      <c r="FB5" s="47">
        <f t="shared" si="0"/>
        <v>54486.399999999994</v>
      </c>
      <c r="FC5" s="47">
        <f t="shared" si="0"/>
        <v>61297.2</v>
      </c>
      <c r="FD5" s="47">
        <f t="shared" si="0"/>
        <v>54486.399999999994</v>
      </c>
      <c r="FE5" s="47">
        <f t="shared" si="0"/>
        <v>61297.2</v>
      </c>
      <c r="FF5" s="48">
        <f t="shared" ref="FF5:FF36" si="4">E5/AVERAGE(G5:J5)</f>
        <v>2.4920179305035135</v>
      </c>
      <c r="FG5" s="48">
        <f t="shared" ref="FG5:FV25" si="5">DF5/AVERAGE(H5:K5)</f>
        <v>10.793863916455861</v>
      </c>
      <c r="FH5" s="48">
        <f t="shared" si="1"/>
        <v>12.046655518394649</v>
      </c>
      <c r="FI5" s="48">
        <f t="shared" si="1"/>
        <v>14.318123015406327</v>
      </c>
      <c r="FJ5" s="48">
        <f t="shared" si="1"/>
        <v>9.4129231701486038</v>
      </c>
      <c r="FK5" s="48">
        <f t="shared" si="1"/>
        <v>7.2037114807096509</v>
      </c>
      <c r="FL5" s="48">
        <f t="shared" si="1"/>
        <v>8.0182846865749937</v>
      </c>
      <c r="FM5" s="48">
        <f t="shared" si="1"/>
        <v>6.524053627760253</v>
      </c>
      <c r="FN5" s="48">
        <f t="shared" si="1"/>
        <v>9.4919821240799163</v>
      </c>
      <c r="FO5" s="48">
        <f t="shared" si="1"/>
        <v>9.1452010108045414</v>
      </c>
      <c r="FP5" s="48">
        <f t="shared" si="1"/>
        <v>8.7406240524725458</v>
      </c>
      <c r="FQ5" s="48">
        <f t="shared" si="1"/>
        <v>8.2624890455306712</v>
      </c>
      <c r="FR5" s="48">
        <f t="shared" si="1"/>
        <v>7.6887290368449648</v>
      </c>
      <c r="FS5" s="48">
        <f t="shared" si="1"/>
        <v>8.6586719440818563</v>
      </c>
      <c r="FT5" s="48">
        <f t="shared" si="1"/>
        <v>7.7044049688387668</v>
      </c>
      <c r="FU5" s="48">
        <f t="shared" si="1"/>
        <v>9.0484098185699047</v>
      </c>
      <c r="FV5" s="48">
        <f t="shared" si="1"/>
        <v>8.0835661780509831</v>
      </c>
      <c r="FW5" s="48">
        <f t="shared" si="1"/>
        <v>6.272659699889747</v>
      </c>
      <c r="FX5" s="48">
        <f t="shared" si="1"/>
        <v>8.2008420733993557</v>
      </c>
      <c r="FY5" s="48">
        <f t="shared" si="1"/>
        <v>6.7284907185736431</v>
      </c>
      <c r="FZ5" s="48">
        <f t="shared" si="1"/>
        <v>8.5004386568499282</v>
      </c>
      <c r="GA5" s="48">
        <f t="shared" si="1"/>
        <v>7.8334795522833103</v>
      </c>
      <c r="GB5" s="48">
        <f t="shared" si="1"/>
        <v>8.5308418529570016</v>
      </c>
      <c r="GC5" s="48">
        <f t="shared" si="1"/>
        <v>7.2072652884108717</v>
      </c>
      <c r="GD5" s="48">
        <f t="shared" si="1"/>
        <v>8.6695509649602034</v>
      </c>
      <c r="GE5" s="48">
        <f t="shared" si="1"/>
        <v>7.4590524534686953</v>
      </c>
      <c r="GF5" s="48">
        <f t="shared" si="1"/>
        <v>10.759083397598324</v>
      </c>
      <c r="GG5" s="48">
        <f t="shared" si="1"/>
        <v>11.578259712613091</v>
      </c>
      <c r="GH5" s="48">
        <f t="shared" si="1"/>
        <v>12.82690176322418</v>
      </c>
      <c r="GI5" s="48">
        <f t="shared" si="1"/>
        <v>14.962721893491123</v>
      </c>
      <c r="GJ5" s="48">
        <f t="shared" si="1"/>
        <v>13.207002744059531</v>
      </c>
      <c r="GK5" s="48">
        <f t="shared" si="1"/>
        <v>12.834813858730037</v>
      </c>
      <c r="GL5" s="48">
        <f t="shared" si="1"/>
        <v>12.418450649472511</v>
      </c>
      <c r="GM5" s="48">
        <f t="shared" si="1"/>
        <v>11.949552528073875</v>
      </c>
      <c r="GN5" s="48">
        <f t="shared" si="1"/>
        <v>10.697201162856979</v>
      </c>
      <c r="GO5" s="48">
        <f t="shared" si="1"/>
        <v>9.8726083692115729</v>
      </c>
      <c r="GP5" s="48">
        <f t="shared" si="1"/>
        <v>9.0176348471080168</v>
      </c>
      <c r="GQ5" s="48">
        <f t="shared" si="1"/>
        <v>8.1305700963771095</v>
      </c>
      <c r="GR5" s="48">
        <f t="shared" si="1"/>
        <v>7.209572754468053</v>
      </c>
      <c r="GS5" s="48">
        <f t="shared" si="1"/>
        <v>6.408174394425548</v>
      </c>
      <c r="GT5" s="48">
        <f t="shared" si="1"/>
        <v>7.2408525449584253</v>
      </c>
      <c r="GU5" s="48">
        <f t="shared" si="1"/>
        <v>7.7382061556074149</v>
      </c>
      <c r="GV5" s="48">
        <f t="shared" si="1"/>
        <v>8.0836417358085111</v>
      </c>
      <c r="GW5" s="48">
        <f t="shared" si="1"/>
        <v>8.0717306975826784</v>
      </c>
      <c r="GX5" s="48">
        <f t="shared" si="1"/>
        <v>7.3847063006591034</v>
      </c>
      <c r="GY5" s="48">
        <f t="shared" si="1"/>
        <v>9.3804345184994915</v>
      </c>
      <c r="GZ5" s="48">
        <f t="shared" si="1"/>
        <v>8.6896546661185177</v>
      </c>
      <c r="HA5" s="48">
        <f t="shared" ref="HA5:HE36" si="6">EZ5/AVERAGE($BB5:$BE5)</f>
        <v>7.4597697774123448</v>
      </c>
      <c r="HB5" s="48">
        <f t="shared" si="2"/>
        <v>9</v>
      </c>
      <c r="HC5" s="48">
        <f t="shared" si="2"/>
        <v>7.9999999999999991</v>
      </c>
      <c r="HD5" s="48">
        <f t="shared" si="2"/>
        <v>9</v>
      </c>
      <c r="HE5" s="48">
        <f t="shared" si="2"/>
        <v>7.9999999999999991</v>
      </c>
      <c r="HF5" s="31"/>
    </row>
    <row r="6" spans="1:214" x14ac:dyDescent="0.25">
      <c r="A6" s="29"/>
      <c r="B6" s="13" t="s">
        <v>5</v>
      </c>
      <c r="C6" s="13">
        <v>1633773</v>
      </c>
      <c r="D6" s="13" t="str">
        <f>VLOOKUP(C6,INVENTORY_DATA!$C:$E,2,0)</f>
        <v>PF_3</v>
      </c>
      <c r="E6" s="44">
        <f>VLOOKUP(C6,INVENTORY_DATA!$C:$E,3,0)</f>
        <v>336074.88914549653</v>
      </c>
      <c r="F6" s="45">
        <f>VLOOKUP(VLOOKUP(F$3,KEY!$E:$F,2,0)&amp;$C6,DEMAND_PLAN!$B:$I,5,0)/VLOOKUP(VLOOKUP(F$3,KEY!$E:$F,2,0),KEY!$B:$C,2,0)</f>
        <v>11560.25</v>
      </c>
      <c r="G6" s="45">
        <f>VLOOKUP(VLOOKUP(G$3,KEY!$E:$F,2,0)&amp;$C6,DEMAND_PLAN!$B:$I,5,0)/VLOOKUP(VLOOKUP(G$3,KEY!$E:$F,2,0),KEY!$B:$C,2,0)</f>
        <v>11560.25</v>
      </c>
      <c r="H6" s="45">
        <f>VLOOKUP(VLOOKUP(H$3,KEY!$E:$F,2,0)&amp;$C6,DEMAND_PLAN!$B:$I,5,0)/VLOOKUP(VLOOKUP(H$3,KEY!$E:$F,2,0),KEY!$B:$C,2,0)</f>
        <v>11560.25</v>
      </c>
      <c r="I6" s="45">
        <f>VLOOKUP(VLOOKUP(I$3,KEY!$E:$F,2,0)&amp;$C6,DEMAND_PLAN!$B:$I,5,0)/VLOOKUP(VLOOKUP(I$3,KEY!$E:$F,2,0),KEY!$B:$C,2,0)</f>
        <v>11560.25</v>
      </c>
      <c r="J6" s="45">
        <f>VLOOKUP(VLOOKUP(J$3,KEY!$E:$F,2,0)&amp;$C6,DEMAND_PLAN!$B:$I,5,0)/VLOOKUP(VLOOKUP(J$3,KEY!$E:$F,2,0),KEY!$B:$C,2,0)</f>
        <v>11866.25</v>
      </c>
      <c r="K6" s="45">
        <f>VLOOKUP(VLOOKUP(K$3,KEY!$E:$F,2,0)&amp;$C6,DEMAND_PLAN!$B:$I,5,0)/VLOOKUP(VLOOKUP(K$3,KEY!$E:$F,2,0),KEY!$B:$C,2,0)</f>
        <v>11866.25</v>
      </c>
      <c r="L6" s="45">
        <f>VLOOKUP(VLOOKUP(L$3,KEY!$E:$F,2,0)&amp;$C6,DEMAND_PLAN!$B:$I,5,0)/VLOOKUP(VLOOKUP(L$3,KEY!$E:$F,2,0),KEY!$B:$C,2,0)</f>
        <v>11866.25</v>
      </c>
      <c r="M6" s="45">
        <f>VLOOKUP(VLOOKUP(M$3,KEY!$E:$F,2,0)&amp;$C6,DEMAND_PLAN!$B:$I,5,0)/VLOOKUP(VLOOKUP(M$3,KEY!$E:$F,2,0),KEY!$B:$C,2,0)</f>
        <v>11866.25</v>
      </c>
      <c r="N6" s="45">
        <f>VLOOKUP(VLOOKUP(N$3,KEY!$E:$F,2,0)&amp;$C6,DEMAND_PLAN!$B:$I,5,0)/VLOOKUP(VLOOKUP(N$3,KEY!$E:$F,2,0),KEY!$B:$C,2,0)</f>
        <v>5307.6</v>
      </c>
      <c r="O6" s="45">
        <f>VLOOKUP(VLOOKUP(O$3,KEY!$E:$F,2,0)&amp;$C6,DEMAND_PLAN!$B:$I,5,0)/VLOOKUP(VLOOKUP(O$3,KEY!$E:$F,2,0),KEY!$B:$C,2,0)</f>
        <v>5307.6</v>
      </c>
      <c r="P6" s="45">
        <f>VLOOKUP(VLOOKUP(P$3,KEY!$E:$F,2,0)&amp;$C6,DEMAND_PLAN!$B:$I,5,0)/VLOOKUP(VLOOKUP(P$3,KEY!$E:$F,2,0),KEY!$B:$C,2,0)</f>
        <v>5307.6</v>
      </c>
      <c r="Q6" s="45">
        <f>VLOOKUP(VLOOKUP(Q$3,KEY!$E:$F,2,0)&amp;$C6,DEMAND_PLAN!$B:$I,5,0)/VLOOKUP(VLOOKUP(Q$3,KEY!$E:$F,2,0),KEY!$B:$C,2,0)</f>
        <v>5307.6</v>
      </c>
      <c r="R6" s="45">
        <f>VLOOKUP(VLOOKUP(R$3,KEY!$E:$F,2,0)&amp;$C6,DEMAND_PLAN!$B:$I,5,0)/VLOOKUP(VLOOKUP(R$3,KEY!$E:$F,2,0),KEY!$B:$C,2,0)</f>
        <v>5307.6</v>
      </c>
      <c r="S6" s="45">
        <f>VLOOKUP(VLOOKUP(S$3,KEY!$E:$F,2,0)&amp;$C6,DEMAND_PLAN!$B:$I,5,0)/VLOOKUP(VLOOKUP(S$3,KEY!$E:$F,2,0),KEY!$B:$C,2,0)</f>
        <v>3343.5</v>
      </c>
      <c r="T6" s="45">
        <f>VLOOKUP(VLOOKUP(T$3,KEY!$E:$F,2,0)&amp;$C6,DEMAND_PLAN!$B:$I,5,0)/VLOOKUP(VLOOKUP(T$3,KEY!$E:$F,2,0),KEY!$B:$C,2,0)</f>
        <v>3343.5</v>
      </c>
      <c r="U6" s="45">
        <f>VLOOKUP(VLOOKUP(U$3,KEY!$E:$F,2,0)&amp;$C6,DEMAND_PLAN!$B:$I,5,0)/VLOOKUP(VLOOKUP(U$3,KEY!$E:$F,2,0),KEY!$B:$C,2,0)</f>
        <v>3343.5</v>
      </c>
      <c r="V6" s="45">
        <f>VLOOKUP(VLOOKUP(V$3,KEY!$E:$F,2,0)&amp;$C6,DEMAND_PLAN!$B:$I,5,0)/VLOOKUP(VLOOKUP(V$3,KEY!$E:$F,2,0),KEY!$B:$C,2,0)</f>
        <v>3343.5</v>
      </c>
      <c r="W6" s="45">
        <f>VLOOKUP(VLOOKUP(W$3,KEY!$E:$F,2,0)&amp;$C6,DEMAND_PLAN!$B:$I,5,0)/VLOOKUP(VLOOKUP(W$3,KEY!$E:$F,2,0),KEY!$B:$C,2,0)</f>
        <v>5677</v>
      </c>
      <c r="X6" s="45">
        <f>VLOOKUP(VLOOKUP(X$3,KEY!$E:$F,2,0)&amp;$C6,DEMAND_PLAN!$B:$I,5,0)/VLOOKUP(VLOOKUP(X$3,KEY!$E:$F,2,0),KEY!$B:$C,2,0)</f>
        <v>5677</v>
      </c>
      <c r="Y6" s="45">
        <f>VLOOKUP(VLOOKUP(Y$3,KEY!$E:$F,2,0)&amp;$C6,DEMAND_PLAN!$B:$I,5,0)/VLOOKUP(VLOOKUP(Y$3,KEY!$E:$F,2,0),KEY!$B:$C,2,0)</f>
        <v>5677</v>
      </c>
      <c r="Z6" s="45">
        <f>VLOOKUP(VLOOKUP(Z$3,KEY!$E:$F,2,0)&amp;$C6,DEMAND_PLAN!$B:$I,5,0)/VLOOKUP(VLOOKUP(Z$3,KEY!$E:$F,2,0),KEY!$B:$C,2,0)</f>
        <v>5677</v>
      </c>
      <c r="AA6" s="45">
        <f>VLOOKUP(VLOOKUP(AA$3,KEY!$E:$F,2,0)&amp;$C6,DEMAND_PLAN!$B:$I,5,0)/VLOOKUP(VLOOKUP(AA$3,KEY!$E:$F,2,0),KEY!$B:$C,2,0)</f>
        <v>8204.4</v>
      </c>
      <c r="AB6" s="45">
        <f>VLOOKUP(VLOOKUP(AB$3,KEY!$E:$F,2,0)&amp;$C6,DEMAND_PLAN!$B:$I,5,0)/VLOOKUP(VLOOKUP(AB$3,KEY!$E:$F,2,0),KEY!$B:$C,2,0)</f>
        <v>8204.4</v>
      </c>
      <c r="AC6" s="45">
        <f>VLOOKUP(VLOOKUP(AC$3,KEY!$E:$F,2,0)&amp;$C6,DEMAND_PLAN!$B:$I,5,0)/VLOOKUP(VLOOKUP(AC$3,KEY!$E:$F,2,0),KEY!$B:$C,2,0)</f>
        <v>8204.4</v>
      </c>
      <c r="AD6" s="45">
        <f>VLOOKUP(VLOOKUP(AD$3,KEY!$E:$F,2,0)&amp;$C6,DEMAND_PLAN!$B:$I,5,0)/VLOOKUP(VLOOKUP(AD$3,KEY!$E:$F,2,0),KEY!$B:$C,2,0)</f>
        <v>8204.4</v>
      </c>
      <c r="AE6" s="45">
        <f>VLOOKUP(VLOOKUP(AE$3,KEY!$E:$F,2,0)&amp;$C6,DEMAND_PLAN!$B:$I,5,0)/VLOOKUP(VLOOKUP(AE$3,KEY!$E:$F,2,0),KEY!$B:$C,2,0)</f>
        <v>8204.4</v>
      </c>
      <c r="AF6" s="45">
        <f>VLOOKUP(VLOOKUP(AF$3,KEY!$E:$F,2,0)&amp;$C6,DEMAND_PLAN!$B:$I,5,0)/VLOOKUP(VLOOKUP(AF$3,KEY!$E:$F,2,0),KEY!$B:$C,2,0)</f>
        <v>7880.5</v>
      </c>
      <c r="AG6" s="45">
        <f>VLOOKUP(VLOOKUP(AG$3,KEY!$E:$F,2,0)&amp;$C6,DEMAND_PLAN!$B:$I,5,0)/VLOOKUP(VLOOKUP(AG$3,KEY!$E:$F,2,0),KEY!$B:$C,2,0)</f>
        <v>7880.5</v>
      </c>
      <c r="AH6" s="45">
        <f>VLOOKUP(VLOOKUP(AH$3,KEY!$E:$F,2,0)&amp;$C6,DEMAND_PLAN!$B:$I,5,0)/VLOOKUP(VLOOKUP(AH$3,KEY!$E:$F,2,0),KEY!$B:$C,2,0)</f>
        <v>7880.5</v>
      </c>
      <c r="AI6" s="45">
        <f>VLOOKUP(VLOOKUP(AI$3,KEY!$E:$F,2,0)&amp;$C6,DEMAND_PLAN!$B:$I,5,0)/VLOOKUP(VLOOKUP(AI$3,KEY!$E:$F,2,0),KEY!$B:$C,2,0)</f>
        <v>7880.5</v>
      </c>
      <c r="AJ6" s="45">
        <f>VLOOKUP(VLOOKUP(AJ$3,KEY!$E:$F,2,0)&amp;$C6,DEMAND_PLAN!$B:$I,5,0)/VLOOKUP(VLOOKUP(AJ$3,KEY!$E:$F,2,0),KEY!$B:$C,2,0)</f>
        <v>7202.75</v>
      </c>
      <c r="AK6" s="45">
        <f>VLOOKUP(VLOOKUP(AK$3,KEY!$E:$F,2,0)&amp;$C6,DEMAND_PLAN!$B:$I,5,0)/VLOOKUP(VLOOKUP(AK$3,KEY!$E:$F,2,0),KEY!$B:$C,2,0)</f>
        <v>7202.75</v>
      </c>
      <c r="AL6" s="45">
        <f>VLOOKUP(VLOOKUP(AL$3,KEY!$E:$F,2,0)&amp;$C6,DEMAND_PLAN!$B:$I,5,0)/VLOOKUP(VLOOKUP(AL$3,KEY!$E:$F,2,0),KEY!$B:$C,2,0)</f>
        <v>7202.75</v>
      </c>
      <c r="AM6" s="45">
        <f>VLOOKUP(VLOOKUP(AM$3,KEY!$E:$F,2,0)&amp;$C6,DEMAND_PLAN!$B:$I,5,0)/VLOOKUP(VLOOKUP(AM$3,KEY!$E:$F,2,0),KEY!$B:$C,2,0)</f>
        <v>7202.75</v>
      </c>
      <c r="AN6" s="45">
        <f>VLOOKUP(VLOOKUP(AN$3,KEY!$E:$F,2,0)&amp;$C6,DEMAND_PLAN!$B:$I,5,0)/VLOOKUP(VLOOKUP(AN$3,KEY!$E:$F,2,0),KEY!$B:$C,2,0)</f>
        <v>4230.6000000000004</v>
      </c>
      <c r="AO6" s="45">
        <f>VLOOKUP(VLOOKUP(AO$3,KEY!$E:$F,2,0)&amp;$C6,DEMAND_PLAN!$B:$I,5,0)/VLOOKUP(VLOOKUP(AO$3,KEY!$E:$F,2,0),KEY!$B:$C,2,0)</f>
        <v>4230.6000000000004</v>
      </c>
      <c r="AP6" s="45">
        <f>VLOOKUP(VLOOKUP(AP$3,KEY!$E:$F,2,0)&amp;$C6,DEMAND_PLAN!$B:$I,5,0)/VLOOKUP(VLOOKUP(AP$3,KEY!$E:$F,2,0),KEY!$B:$C,2,0)</f>
        <v>4230.6000000000004</v>
      </c>
      <c r="AQ6" s="45">
        <f>VLOOKUP(VLOOKUP(AQ$3,KEY!$E:$F,2,0)&amp;$C6,DEMAND_PLAN!$B:$I,5,0)/VLOOKUP(VLOOKUP(AQ$3,KEY!$E:$F,2,0),KEY!$B:$C,2,0)</f>
        <v>4230.6000000000004</v>
      </c>
      <c r="AR6" s="45">
        <f>VLOOKUP(VLOOKUP(AR$3,KEY!$E:$F,2,0)&amp;$C6,DEMAND_PLAN!$B:$I,5,0)/VLOOKUP(VLOOKUP(AR$3,KEY!$E:$F,2,0),KEY!$B:$C,2,0)</f>
        <v>4230.6000000000004</v>
      </c>
      <c r="AS6" s="45">
        <f>VLOOKUP(VLOOKUP(AS$3,KEY!$E:$F,2,0)&amp;$C6,DEMAND_PLAN!$B:$I,5,0)/VLOOKUP(VLOOKUP(AS$3,KEY!$E:$F,2,0),KEY!$B:$C,2,0)</f>
        <v>6437.5</v>
      </c>
      <c r="AT6" s="45">
        <f>VLOOKUP(VLOOKUP(AT$3,KEY!$E:$F,2,0)&amp;$C6,DEMAND_PLAN!$B:$I,5,0)/VLOOKUP(VLOOKUP(AT$3,KEY!$E:$F,2,0),KEY!$B:$C,2,0)</f>
        <v>6437.5</v>
      </c>
      <c r="AU6" s="45">
        <f>VLOOKUP(VLOOKUP(AU$3,KEY!$E:$F,2,0)&amp;$C6,DEMAND_PLAN!$B:$I,5,0)/VLOOKUP(VLOOKUP(AU$3,KEY!$E:$F,2,0),KEY!$B:$C,2,0)</f>
        <v>6437.5</v>
      </c>
      <c r="AV6" s="45">
        <f>VLOOKUP(VLOOKUP(AV$3,KEY!$E:$F,2,0)&amp;$C6,DEMAND_PLAN!$B:$I,5,0)/VLOOKUP(VLOOKUP(AV$3,KEY!$E:$F,2,0),KEY!$B:$C,2,0)</f>
        <v>6437.5</v>
      </c>
      <c r="AW6" s="45">
        <f>VLOOKUP(VLOOKUP(AW$3,KEY!$E:$F,2,0)&amp;$C6,DEMAND_PLAN!$B:$I,5,0)/VLOOKUP(VLOOKUP(AW$3,KEY!$E:$F,2,0),KEY!$B:$C,2,0)</f>
        <v>2942.75</v>
      </c>
      <c r="AX6" s="45">
        <f>VLOOKUP(VLOOKUP(AX$3,KEY!$E:$F,2,0)&amp;$C6,DEMAND_PLAN!$B:$I,5,0)/VLOOKUP(VLOOKUP(AX$3,KEY!$E:$F,2,0),KEY!$B:$C,2,0)</f>
        <v>2942.75</v>
      </c>
      <c r="AY6" s="45">
        <f>VLOOKUP(VLOOKUP(AY$3,KEY!$E:$F,2,0)&amp;$C6,DEMAND_PLAN!$B:$I,5,0)/VLOOKUP(VLOOKUP(AY$3,KEY!$E:$F,2,0),KEY!$B:$C,2,0)</f>
        <v>2942.75</v>
      </c>
      <c r="AZ6" s="45">
        <f>VLOOKUP(VLOOKUP(AZ$3,KEY!$E:$F,2,0)&amp;$C6,DEMAND_PLAN!$B:$I,5,0)/VLOOKUP(VLOOKUP(AZ$3,KEY!$E:$F,2,0),KEY!$B:$C,2,0)</f>
        <v>2942.75</v>
      </c>
      <c r="BA6" s="45">
        <f>VLOOKUP(VLOOKUP(BA$3,KEY!$E:$F,2,0)&amp;$C6,DEMAND_PLAN!$B:$I,5,0)/VLOOKUP(VLOOKUP(BA$3,KEY!$E:$F,2,0),KEY!$B:$C,2,0)</f>
        <v>12257.2</v>
      </c>
      <c r="BB6" s="45">
        <f>VLOOKUP(VLOOKUP(BB$3,KEY!$E:$F,2,0)&amp;$C6,DEMAND_PLAN!$B:$I,5,0)/VLOOKUP(VLOOKUP(BB$3,KEY!$E:$F,2,0),KEY!$B:$C,2,0)</f>
        <v>12257.2</v>
      </c>
      <c r="BC6" s="45">
        <f>VLOOKUP(VLOOKUP(BC$3,KEY!$E:$F,2,0)&amp;$C6,DEMAND_PLAN!$B:$I,5,0)/VLOOKUP(VLOOKUP(BC$3,KEY!$E:$F,2,0),KEY!$B:$C,2,0)</f>
        <v>12257.2</v>
      </c>
      <c r="BD6" s="45">
        <f>VLOOKUP(VLOOKUP(BD$3,KEY!$E:$F,2,0)&amp;$C6,DEMAND_PLAN!$B:$I,5,0)/VLOOKUP(VLOOKUP(BD$3,KEY!$E:$F,2,0),KEY!$B:$C,2,0)</f>
        <v>12257.2</v>
      </c>
      <c r="BE6" s="45">
        <f>VLOOKUP(VLOOKUP(BE$3,KEY!$E:$F,2,0)&amp;$C6,DEMAND_PLAN!$B:$I,5,0)/VLOOKUP(VLOOKUP(BE$3,KEY!$E:$F,2,0),KEY!$B:$C,2,0)</f>
        <v>12257.2</v>
      </c>
      <c r="BF6" s="46">
        <f>IF(FF6&gt;ASSUMPTIONS!$D$7,0,(ASSUMPTIONS!$D$7+2-FF6)*AVERAGE(G6:J6))</f>
        <v>0</v>
      </c>
      <c r="BG6" s="46">
        <f>IF(FG6&gt;ASSUMPTIONS!$D$7,0,(ASSUMPTIONS!$D$7+2-FG6)*AVERAGE(H6:K6))</f>
        <v>0</v>
      </c>
      <c r="BH6" s="46">
        <f>IF(FH6&gt;ASSUMPTIONS!$D$7,0,(ASSUMPTIONS!$D$7+2-FH6)*AVERAGE(I6:L6))</f>
        <v>0</v>
      </c>
      <c r="BI6" s="46">
        <f>IF(FI6&gt;ASSUMPTIONS!$D$7,0,(ASSUMPTIONS!$D$7+2-FI6)*AVERAGE(J6:M6))</f>
        <v>0</v>
      </c>
      <c r="BJ6" s="46">
        <f>IF(FJ6&gt;ASSUMPTIONS!$D$7,0,(ASSUMPTIONS!$D$7+2-FJ6)*AVERAGE(K6:N6))</f>
        <v>0</v>
      </c>
      <c r="BK6" s="46">
        <f>IF(FK6&gt;ASSUMPTIONS!$D$7,0,(ASSUMPTIONS!$D$7+2-FK6)*AVERAGE(L6:O6))</f>
        <v>0</v>
      </c>
      <c r="BL6" s="46">
        <f>IF(FL6&gt;ASSUMPTIONS!$D$7,0,(ASSUMPTIONS!$D$7+2-FL6)*AVERAGE(M6:P6))</f>
        <v>0</v>
      </c>
      <c r="BM6" s="46">
        <f>IF(FM6&gt;ASSUMPTIONS!$D$7,0,(ASSUMPTIONS!$D$7+2-FM6)*AVERAGE(N6:Q6))</f>
        <v>0</v>
      </c>
      <c r="BN6" s="46">
        <f>IF(FN6&gt;ASSUMPTIONS!$D$7,0,(ASSUMPTIONS!$D$7+2-FN6)*AVERAGE(O6:R6))</f>
        <v>0</v>
      </c>
      <c r="BO6" s="46">
        <f>IF(FO6&gt;ASSUMPTIONS!$D$7,0,(ASSUMPTIONS!$D$7+2-FO6)*AVERAGE(P6:S6))</f>
        <v>0</v>
      </c>
      <c r="BP6" s="46">
        <f>IF(FP6&gt;ASSUMPTIONS!$D$7,0,(ASSUMPTIONS!$D$7+2-FP6)*AVERAGE(Q6:T6))</f>
        <v>0</v>
      </c>
      <c r="BQ6" s="46">
        <f>IF(FQ6&gt;ASSUMPTIONS!$D$7,0,(ASSUMPTIONS!$D$7+2-FQ6)*AVERAGE(R6:U6))</f>
        <v>0</v>
      </c>
      <c r="BR6" s="46">
        <f>IF(FR6&gt;ASSUMPTIONS!$D$7,0,(ASSUMPTIONS!$D$7+2-FR6)*AVERAGE(S6:V6))</f>
        <v>0</v>
      </c>
      <c r="BS6" s="46">
        <f>IF(FS6&gt;ASSUMPTIONS!$D$7,0,(ASSUMPTIONS!$D$7+2-FS6)*AVERAGE(T6:W6))</f>
        <v>0</v>
      </c>
      <c r="BT6" s="46">
        <f>IF(FT6&gt;ASSUMPTIONS!$D$7,0,(ASSUMPTIONS!$D$7+2-FT6)*AVERAGE(U6:X6))</f>
        <v>0</v>
      </c>
      <c r="BU6" s="46">
        <f>IF(FU6&gt;ASSUMPTIONS!$D$7,0,(ASSUMPTIONS!$D$7+2-FU6)*AVERAGE(V6:Y6))</f>
        <v>0</v>
      </c>
      <c r="BV6" s="46">
        <f>IF(FV6&gt;ASSUMPTIONS!$D$7,0,(ASSUMPTIONS!$D$7+2-FV6)*AVERAGE(W6:Z6))</f>
        <v>0</v>
      </c>
      <c r="BW6" s="46">
        <f>IF(FW6&gt;ASSUMPTIONS!$D$7,0,(ASSUMPTIONS!$D$7+2-FW6)*AVERAGE(X6:AA6))</f>
        <v>0</v>
      </c>
      <c r="BX6" s="46">
        <f>IF(FX6&gt;ASSUMPTIONS!$D$7,0,(ASSUMPTIONS!$D$7+2-FX6)*AVERAGE(Y6:AB6))</f>
        <v>0</v>
      </c>
      <c r="BY6" s="46">
        <f>IF(FY6&gt;ASSUMPTIONS!$D$7,0,(ASSUMPTIONS!$D$7+2-FY6)*AVERAGE(Z6:AC6))</f>
        <v>0</v>
      </c>
      <c r="BZ6" s="46">
        <f>IF(FZ6&gt;ASSUMPTIONS!$D$7,0,(ASSUMPTIONS!$D$7+2-FZ6)*AVERAGE(AA6:AD6))</f>
        <v>0</v>
      </c>
      <c r="CA6" s="46">
        <f>IF(GA6&gt;ASSUMPTIONS!$D$7,0,(ASSUMPTIONS!$D$7+2-GA6)*AVERAGE(AB6:AE6))</f>
        <v>0</v>
      </c>
      <c r="CB6" s="46">
        <f>IF(GB6&gt;ASSUMPTIONS!$D$7,0,(ASSUMPTIONS!$D$7+2-GB6)*AVERAGE(AC6:AF6))</f>
        <v>0</v>
      </c>
      <c r="CC6" s="46">
        <f>IF(GC6&gt;ASSUMPTIONS!$D$7,0,(ASSUMPTIONS!$D$7+2-GC6)*AVERAGE(AD6:AG6))</f>
        <v>0</v>
      </c>
      <c r="CD6" s="46">
        <f>IF(GD6&gt;ASSUMPTIONS!$D$7,0,(ASSUMPTIONS!$D$7+2-GD6)*AVERAGE(AE6:AH6))</f>
        <v>0</v>
      </c>
      <c r="CE6" s="46">
        <f>IF(GE6&gt;ASSUMPTIONS!$D$7,0,(ASSUMPTIONS!$D$7+2-GE6)*AVERAGE(AF6:AI6))</f>
        <v>0</v>
      </c>
      <c r="CF6" s="46">
        <f>IF(GF6&gt;ASSUMPTIONS!$D$7,0,(ASSUMPTIONS!$D$7+2-GF6)*AVERAGE(AG6:AJ6))</f>
        <v>0</v>
      </c>
      <c r="CG6" s="46">
        <f>IF(GG6&gt;ASSUMPTIONS!$D$7,0,(ASSUMPTIONS!$D$7+2-GG6)*AVERAGE(AH6:AK6))</f>
        <v>0</v>
      </c>
      <c r="CH6" s="46">
        <f>IF(GH6&gt;ASSUMPTIONS!$D$7,0,(ASSUMPTIONS!$D$7+2-GH6)*AVERAGE(AI6:AL6))</f>
        <v>0</v>
      </c>
      <c r="CI6" s="46">
        <f>IF(GI6&gt;ASSUMPTIONS!$D$7,0,(ASSUMPTIONS!$D$7+2-GI6)*AVERAGE(AJ6:AM6))</f>
        <v>0</v>
      </c>
      <c r="CJ6" s="46">
        <f>IF(GJ6&gt;ASSUMPTIONS!$D$7,0,(ASSUMPTIONS!$D$7+2-GJ6)*AVERAGE(AK6:AN6))</f>
        <v>0</v>
      </c>
      <c r="CK6" s="46">
        <f>IF(GK6&gt;ASSUMPTIONS!$D$7,0,(ASSUMPTIONS!$D$7+2-GK6)*AVERAGE(AL6:AO6))</f>
        <v>0</v>
      </c>
      <c r="CL6" s="46">
        <f>IF(GL6&gt;ASSUMPTIONS!$D$7,0,(ASSUMPTIONS!$D$7+2-GL6)*AVERAGE(AM6:AP6))</f>
        <v>0</v>
      </c>
      <c r="CM6" s="46">
        <f>IF(GM6&gt;ASSUMPTIONS!$D$7,0,(ASSUMPTIONS!$D$7+2-GM6)*AVERAGE(AN6:AQ6))</f>
        <v>0</v>
      </c>
      <c r="CN6" s="46">
        <f>IF(GN6&gt;ASSUMPTIONS!$D$7,0,(ASSUMPTIONS!$D$7+2-GN6)*AVERAGE(AO6:AR6))</f>
        <v>0</v>
      </c>
      <c r="CO6" s="46">
        <f>IF(GO6&gt;ASSUMPTIONS!$D$7,0,(ASSUMPTIONS!$D$7+2-GO6)*AVERAGE(AP6:AS6))</f>
        <v>0</v>
      </c>
      <c r="CP6" s="46">
        <f>IF(GP6&gt;ASSUMPTIONS!$D$7,0,(ASSUMPTIONS!$D$7+2-GP6)*AVERAGE(AQ6:AT6))</f>
        <v>0</v>
      </c>
      <c r="CQ6" s="46">
        <f>IF(GQ6&gt;ASSUMPTIONS!$D$7,0,(ASSUMPTIONS!$D$7+2-GQ6)*AVERAGE(AR6:AU6))</f>
        <v>0</v>
      </c>
      <c r="CR6" s="46">
        <f>IF(GR6&gt;ASSUMPTIONS!$D$7,0,(ASSUMPTIONS!$D$7+2-GR6)*AVERAGE(AS6:AV6))</f>
        <v>0</v>
      </c>
      <c r="CS6" s="46">
        <f>IF(GS6&gt;ASSUMPTIONS!$D$7,0,(ASSUMPTIONS!$D$7+2-GS6)*AVERAGE(AT6:AW6))</f>
        <v>0</v>
      </c>
      <c r="CT6" s="46">
        <f>IF(GT6&gt;ASSUMPTIONS!$D$7,0,(ASSUMPTIONS!$D$7+2-GT6)*AVERAGE(AU6:AX6))</f>
        <v>0</v>
      </c>
      <c r="CU6" s="46">
        <f>IF(GU6&gt;ASSUMPTIONS!$D$7,0,(ASSUMPTIONS!$D$7+2-GU6)*AVERAGE(AV6:AY6))</f>
        <v>0</v>
      </c>
      <c r="CV6" s="46">
        <f>IF(GV6&gt;ASSUMPTIONS!$D$7,0,(ASSUMPTIONS!$D$7+2-GV6)*AVERAGE(AW6:AZ6))</f>
        <v>0</v>
      </c>
      <c r="CW6" s="46">
        <f>IF(GW6&gt;ASSUMPTIONS!$D$7,0,(ASSUMPTIONS!$D$7+2-GW6)*AVERAGE(AX6:BA6))</f>
        <v>21222.73585450348</v>
      </c>
      <c r="CX6" s="46">
        <f>IF(GX6&gt;ASSUMPTIONS!$D$7,0,(ASSUMPTIONS!$D$7+2-GX6)*AVERAGE(AY6:BB6))</f>
        <v>26228.875000000004</v>
      </c>
      <c r="CY6" s="46">
        <f>IF(GY6&gt;ASSUMPTIONS!$D$7,0,(ASSUMPTIONS!$D$7+2-GY6)*AVERAGE(AZ6:BC6))</f>
        <v>26228.875000000011</v>
      </c>
      <c r="CZ6" s="46">
        <f>IF(GZ6&gt;ASSUMPTIONS!$D$7,0,(ASSUMPTIONS!$D$7+2-GZ6)*AVERAGE(BA6:BD6))</f>
        <v>26228.874999999996</v>
      </c>
      <c r="DA6" s="46">
        <f>IF(HA6&gt;ASSUMPTIONS!$D$7,0,(ASSUMPTIONS!$D$7+2-HA6)*AVERAGE($BB6:$BE6))</f>
        <v>0</v>
      </c>
      <c r="DB6" s="46">
        <f>IF(HB6&gt;ASSUMPTIONS!$D$7,0,(ASSUMPTIONS!$D$7+2-HB6)*AVERAGE($BB6:$BE6))</f>
        <v>0</v>
      </c>
      <c r="DC6" s="46">
        <f>IF(HC6&gt;ASSUMPTIONS!$D$7,0,(ASSUMPTIONS!$D$7+2-HC6)*AVERAGE($BB6:$BE6))</f>
        <v>27457.149999999983</v>
      </c>
      <c r="DD6" s="46">
        <f>IF(HD6&gt;ASSUMPTIONS!$D$7,0,(ASSUMPTIONS!$D$7+2-HD6)*AVERAGE($BB6:$BE6))</f>
        <v>0</v>
      </c>
      <c r="DE6" s="46">
        <f>IF(HE6&gt;ASSUMPTIONS!$D$7,0,(ASSUMPTIONS!$D$7+2-HE6)*AVERAGE($BB6:$BE6))</f>
        <v>24514.400000000001</v>
      </c>
      <c r="DF6" s="47">
        <f t="shared" si="3"/>
        <v>324514.63914549653</v>
      </c>
      <c r="DG6" s="47">
        <f t="shared" si="0"/>
        <v>312954.38914549653</v>
      </c>
      <c r="DH6" s="47">
        <f t="shared" si="0"/>
        <v>301394.13914549653</v>
      </c>
      <c r="DI6" s="47">
        <f t="shared" si="0"/>
        <v>289833.88914549653</v>
      </c>
      <c r="DJ6" s="47">
        <f t="shared" si="0"/>
        <v>277967.63914549653</v>
      </c>
      <c r="DK6" s="47">
        <f t="shared" si="0"/>
        <v>266101.38914549653</v>
      </c>
      <c r="DL6" s="47">
        <f t="shared" si="0"/>
        <v>254235.13914549653</v>
      </c>
      <c r="DM6" s="47">
        <f t="shared" si="0"/>
        <v>242368.88914549653</v>
      </c>
      <c r="DN6" s="47">
        <f t="shared" si="0"/>
        <v>237061.28914549653</v>
      </c>
      <c r="DO6" s="47">
        <f t="shared" si="0"/>
        <v>231753.68914549652</v>
      </c>
      <c r="DP6" s="47">
        <f t="shared" si="0"/>
        <v>226446.08914549652</v>
      </c>
      <c r="DQ6" s="47">
        <f t="shared" si="0"/>
        <v>221138.48914549651</v>
      </c>
      <c r="DR6" s="47">
        <f t="shared" si="0"/>
        <v>215830.88914549651</v>
      </c>
      <c r="DS6" s="47">
        <f t="shared" si="0"/>
        <v>212487.38914549651</v>
      </c>
      <c r="DT6" s="47">
        <f t="shared" si="0"/>
        <v>209143.88914549651</v>
      </c>
      <c r="DU6" s="47">
        <f t="shared" si="0"/>
        <v>205800.38914549651</v>
      </c>
      <c r="DV6" s="47">
        <f t="shared" si="0"/>
        <v>202456.88914549651</v>
      </c>
      <c r="DW6" s="47">
        <f t="shared" si="0"/>
        <v>196779.88914549651</v>
      </c>
      <c r="DX6" s="47">
        <f t="shared" si="0"/>
        <v>191102.88914549651</v>
      </c>
      <c r="DY6" s="47">
        <f t="shared" si="0"/>
        <v>185425.88914549651</v>
      </c>
      <c r="DZ6" s="47">
        <f t="shared" si="0"/>
        <v>179748.88914549651</v>
      </c>
      <c r="EA6" s="47">
        <f t="shared" si="0"/>
        <v>171544.48914549651</v>
      </c>
      <c r="EB6" s="47">
        <f t="shared" si="0"/>
        <v>163340.08914549652</v>
      </c>
      <c r="EC6" s="47">
        <f t="shared" si="0"/>
        <v>155135.68914549652</v>
      </c>
      <c r="ED6" s="47">
        <f t="shared" si="0"/>
        <v>146931.28914549653</v>
      </c>
      <c r="EE6" s="47">
        <f t="shared" si="0"/>
        <v>138726.88914549653</v>
      </c>
      <c r="EF6" s="47">
        <f t="shared" si="0"/>
        <v>130846.38914549653</v>
      </c>
      <c r="EG6" s="47">
        <f t="shared" si="0"/>
        <v>122965.88914549653</v>
      </c>
      <c r="EH6" s="47">
        <f t="shared" si="0"/>
        <v>115085.38914549653</v>
      </c>
      <c r="EI6" s="47">
        <f t="shared" si="0"/>
        <v>107204.88914549653</v>
      </c>
      <c r="EJ6" s="47">
        <f t="shared" si="0"/>
        <v>100002.13914549653</v>
      </c>
      <c r="EK6" s="47">
        <f t="shared" si="0"/>
        <v>92799.389145496534</v>
      </c>
      <c r="EL6" s="47">
        <f t="shared" si="0"/>
        <v>85596.639145496534</v>
      </c>
      <c r="EM6" s="47">
        <f t="shared" si="0"/>
        <v>78393.889145496534</v>
      </c>
      <c r="EN6" s="47">
        <f t="shared" si="0"/>
        <v>74163.289145496528</v>
      </c>
      <c r="EO6" s="47">
        <f t="shared" si="0"/>
        <v>69932.689145496523</v>
      </c>
      <c r="EP6" s="47">
        <f t="shared" si="0"/>
        <v>65702.089145496517</v>
      </c>
      <c r="EQ6" s="47">
        <f t="shared" si="0"/>
        <v>61471.489145496518</v>
      </c>
      <c r="ER6" s="47">
        <f t="shared" si="0"/>
        <v>57240.88914549652</v>
      </c>
      <c r="ES6" s="47">
        <f t="shared" si="0"/>
        <v>50803.38914549652</v>
      </c>
      <c r="ET6" s="47">
        <f t="shared" si="0"/>
        <v>44365.88914549652</v>
      </c>
      <c r="EU6" s="47">
        <f t="shared" si="0"/>
        <v>37928.38914549652</v>
      </c>
      <c r="EV6" s="47">
        <f t="shared" si="0"/>
        <v>31490.88914549652</v>
      </c>
      <c r="EW6" s="47">
        <f t="shared" si="0"/>
        <v>49770.875</v>
      </c>
      <c r="EX6" s="47">
        <f t="shared" si="0"/>
        <v>73057</v>
      </c>
      <c r="EY6" s="47">
        <f t="shared" si="0"/>
        <v>96343.125000000015</v>
      </c>
      <c r="EZ6" s="47">
        <f t="shared" si="0"/>
        <v>119629.25000000001</v>
      </c>
      <c r="FA6" s="47">
        <f t="shared" si="0"/>
        <v>107372.05000000002</v>
      </c>
      <c r="FB6" s="47">
        <f t="shared" si="0"/>
        <v>95114.85000000002</v>
      </c>
      <c r="FC6" s="47">
        <f t="shared" si="0"/>
        <v>110314.8</v>
      </c>
      <c r="FD6" s="47">
        <f t="shared" si="0"/>
        <v>98057.600000000006</v>
      </c>
      <c r="FE6" s="47">
        <f t="shared" si="0"/>
        <v>110314.80000000002</v>
      </c>
      <c r="FF6" s="48">
        <f t="shared" si="4"/>
        <v>28.880476863857737</v>
      </c>
      <c r="FG6" s="48">
        <f t="shared" si="5"/>
        <v>27.704918715599558</v>
      </c>
      <c r="FH6" s="48">
        <f t="shared" si="1"/>
        <v>26.544616225577009</v>
      </c>
      <c r="FI6" s="48">
        <f t="shared" si="1"/>
        <v>25.399274340713919</v>
      </c>
      <c r="FJ6" s="48">
        <f t="shared" si="1"/>
        <v>28.341212466572699</v>
      </c>
      <c r="FK6" s="48">
        <f t="shared" si="1"/>
        <v>32.371033768840014</v>
      </c>
      <c r="FL6" s="48">
        <f t="shared" si="1"/>
        <v>38.303056656560273</v>
      </c>
      <c r="FM6" s="48">
        <f t="shared" si="1"/>
        <v>47.900207088984949</v>
      </c>
      <c r="FN6" s="48">
        <f t="shared" si="1"/>
        <v>45.664497917231238</v>
      </c>
      <c r="FO6" s="48">
        <f t="shared" si="1"/>
        <v>49.217813310390994</v>
      </c>
      <c r="FP6" s="48">
        <f t="shared" si="1"/>
        <v>53.577854641721053</v>
      </c>
      <c r="FQ6" s="48">
        <f t="shared" si="1"/>
        <v>59.054534563080566</v>
      </c>
      <c r="FR6" s="48">
        <f t="shared" si="1"/>
        <v>66.139820291759094</v>
      </c>
      <c r="FS6" s="48">
        <f t="shared" si="1"/>
        <v>54.96250559172281</v>
      </c>
      <c r="FT6" s="48">
        <f t="shared" si="1"/>
        <v>47.112108895404134</v>
      </c>
      <c r="FU6" s="48">
        <f t="shared" si="1"/>
        <v>41.059930628088345</v>
      </c>
      <c r="FV6" s="48">
        <f t="shared" si="1"/>
        <v>36.251609854764226</v>
      </c>
      <c r="FW6" s="48">
        <f t="shared" si="1"/>
        <v>32.090934028467387</v>
      </c>
      <c r="FX6" s="48">
        <f t="shared" si="1"/>
        <v>28.351591214934587</v>
      </c>
      <c r="FY6" s="48">
        <f t="shared" si="1"/>
        <v>25.236266402400318</v>
      </c>
      <c r="FZ6" s="48">
        <f t="shared" si="1"/>
        <v>22.600786059370158</v>
      </c>
      <c r="GA6" s="48">
        <f t="shared" si="1"/>
        <v>21.908840274181721</v>
      </c>
      <c r="GB6" s="48">
        <f t="shared" si="1"/>
        <v>21.117261394731475</v>
      </c>
      <c r="GC6" s="48">
        <f t="shared" si="1"/>
        <v>20.309742571666163</v>
      </c>
      <c r="GD6" s="48">
        <f t="shared" si="1"/>
        <v>19.485797436467053</v>
      </c>
      <c r="GE6" s="48">
        <f t="shared" si="1"/>
        <v>18.644919630162619</v>
      </c>
      <c r="GF6" s="48">
        <f t="shared" si="1"/>
        <v>17.990632178833533</v>
      </c>
      <c r="GG6" s="48">
        <f t="shared" si="1"/>
        <v>17.349893311520599</v>
      </c>
      <c r="GH6" s="48">
        <f t="shared" si="1"/>
        <v>16.679701804314735</v>
      </c>
      <c r="GI6" s="48">
        <f t="shared" si="1"/>
        <v>15.97797912540301</v>
      </c>
      <c r="GJ6" s="48">
        <f t="shared" si="1"/>
        <v>16.595922673880075</v>
      </c>
      <c r="GK6" s="48">
        <f t="shared" si="1"/>
        <v>17.493060064722332</v>
      </c>
      <c r="GL6" s="48">
        <f t="shared" si="1"/>
        <v>18.658253470522634</v>
      </c>
      <c r="GM6" s="48">
        <f t="shared" si="1"/>
        <v>20.232742198623487</v>
      </c>
      <c r="GN6" s="48">
        <f t="shared" si="1"/>
        <v>18.530205915353974</v>
      </c>
      <c r="GO6" s="48">
        <f t="shared" si="1"/>
        <v>15.507789442477565</v>
      </c>
      <c r="GP6" s="48">
        <f t="shared" si="1"/>
        <v>13.110617475557319</v>
      </c>
      <c r="GQ6" s="48">
        <f t="shared" si="1"/>
        <v>11.16286116025443</v>
      </c>
      <c r="GR6" s="48">
        <f t="shared" si="1"/>
        <v>9.548969187649945</v>
      </c>
      <c r="GS6" s="48">
        <f t="shared" si="1"/>
        <v>10.288069403039106</v>
      </c>
      <c r="GT6" s="48">
        <f t="shared" si="1"/>
        <v>10.831990436394877</v>
      </c>
      <c r="GU6" s="48">
        <f t="shared" si="1"/>
        <v>11.62494843568027</v>
      </c>
      <c r="GV6" s="48">
        <f t="shared" si="1"/>
        <v>12.888756824567674</v>
      </c>
      <c r="GW6" s="48">
        <f t="shared" si="1"/>
        <v>5.9739562865381615</v>
      </c>
      <c r="GX6" s="48">
        <f t="shared" si="1"/>
        <v>6.5488208842792242</v>
      </c>
      <c r="GY6" s="48">
        <f t="shared" si="1"/>
        <v>7.358247081974147</v>
      </c>
      <c r="GZ6" s="48">
        <f t="shared" si="1"/>
        <v>7.8601250693469966</v>
      </c>
      <c r="HA6" s="48">
        <f t="shared" si="6"/>
        <v>9.7599166204353374</v>
      </c>
      <c r="HB6" s="48">
        <f t="shared" si="2"/>
        <v>8.7599166204353374</v>
      </c>
      <c r="HC6" s="48">
        <f t="shared" si="2"/>
        <v>7.7599166204353374</v>
      </c>
      <c r="HD6" s="48">
        <f t="shared" si="2"/>
        <v>9</v>
      </c>
      <c r="HE6" s="48">
        <f t="shared" si="2"/>
        <v>8</v>
      </c>
      <c r="HF6" s="31"/>
    </row>
    <row r="7" spans="1:214" x14ac:dyDescent="0.25">
      <c r="A7" s="29"/>
      <c r="B7" s="13" t="s">
        <v>5</v>
      </c>
      <c r="C7" s="13">
        <v>1118364</v>
      </c>
      <c r="D7" s="13" t="str">
        <f>VLOOKUP(C7,INVENTORY_DATA!$C:$E,2,0)</f>
        <v>PF_1</v>
      </c>
      <c r="E7" s="44">
        <f>VLOOKUP(C7,INVENTORY_DATA!$C:$E,3,0)</f>
        <v>290337.19168591226</v>
      </c>
      <c r="F7" s="45">
        <f>VLOOKUP(VLOOKUP(F$3,KEY!$E:$F,2,0)&amp;$C7,DEMAND_PLAN!$B:$I,5,0)/VLOOKUP(VLOOKUP(F$3,KEY!$E:$F,2,0),KEY!$B:$C,2,0)</f>
        <v>8913.5</v>
      </c>
      <c r="G7" s="45">
        <f>VLOOKUP(VLOOKUP(G$3,KEY!$E:$F,2,0)&amp;$C7,DEMAND_PLAN!$B:$I,5,0)/VLOOKUP(VLOOKUP(G$3,KEY!$E:$F,2,0),KEY!$B:$C,2,0)</f>
        <v>8913.5</v>
      </c>
      <c r="H7" s="45">
        <f>VLOOKUP(VLOOKUP(H$3,KEY!$E:$F,2,0)&amp;$C7,DEMAND_PLAN!$B:$I,5,0)/VLOOKUP(VLOOKUP(H$3,KEY!$E:$F,2,0),KEY!$B:$C,2,0)</f>
        <v>8913.5</v>
      </c>
      <c r="I7" s="45">
        <f>VLOOKUP(VLOOKUP(I$3,KEY!$E:$F,2,0)&amp;$C7,DEMAND_PLAN!$B:$I,5,0)/VLOOKUP(VLOOKUP(I$3,KEY!$E:$F,2,0),KEY!$B:$C,2,0)</f>
        <v>8913.5</v>
      </c>
      <c r="J7" s="45">
        <f>VLOOKUP(VLOOKUP(J$3,KEY!$E:$F,2,0)&amp;$C7,DEMAND_PLAN!$B:$I,5,0)/VLOOKUP(VLOOKUP(J$3,KEY!$E:$F,2,0),KEY!$B:$C,2,0)</f>
        <v>6339.25</v>
      </c>
      <c r="K7" s="45">
        <f>VLOOKUP(VLOOKUP(K$3,KEY!$E:$F,2,0)&amp;$C7,DEMAND_PLAN!$B:$I,5,0)/VLOOKUP(VLOOKUP(K$3,KEY!$E:$F,2,0),KEY!$B:$C,2,0)</f>
        <v>6339.25</v>
      </c>
      <c r="L7" s="45">
        <f>VLOOKUP(VLOOKUP(L$3,KEY!$E:$F,2,0)&amp;$C7,DEMAND_PLAN!$B:$I,5,0)/VLOOKUP(VLOOKUP(L$3,KEY!$E:$F,2,0),KEY!$B:$C,2,0)</f>
        <v>6339.25</v>
      </c>
      <c r="M7" s="45">
        <f>VLOOKUP(VLOOKUP(M$3,KEY!$E:$F,2,0)&amp;$C7,DEMAND_PLAN!$B:$I,5,0)/VLOOKUP(VLOOKUP(M$3,KEY!$E:$F,2,0),KEY!$B:$C,2,0)</f>
        <v>6339.25</v>
      </c>
      <c r="N7" s="45">
        <f>VLOOKUP(VLOOKUP(N$3,KEY!$E:$F,2,0)&amp;$C7,DEMAND_PLAN!$B:$I,5,0)/VLOOKUP(VLOOKUP(N$3,KEY!$E:$F,2,0),KEY!$B:$C,2,0)</f>
        <v>10536.6</v>
      </c>
      <c r="O7" s="45">
        <f>VLOOKUP(VLOOKUP(O$3,KEY!$E:$F,2,0)&amp;$C7,DEMAND_PLAN!$B:$I,5,0)/VLOOKUP(VLOOKUP(O$3,KEY!$E:$F,2,0),KEY!$B:$C,2,0)</f>
        <v>10536.6</v>
      </c>
      <c r="P7" s="45">
        <f>VLOOKUP(VLOOKUP(P$3,KEY!$E:$F,2,0)&amp;$C7,DEMAND_PLAN!$B:$I,5,0)/VLOOKUP(VLOOKUP(P$3,KEY!$E:$F,2,0),KEY!$B:$C,2,0)</f>
        <v>10536.6</v>
      </c>
      <c r="Q7" s="45">
        <f>VLOOKUP(VLOOKUP(Q$3,KEY!$E:$F,2,0)&amp;$C7,DEMAND_PLAN!$B:$I,5,0)/VLOOKUP(VLOOKUP(Q$3,KEY!$E:$F,2,0),KEY!$B:$C,2,0)</f>
        <v>10536.6</v>
      </c>
      <c r="R7" s="45">
        <f>VLOOKUP(VLOOKUP(R$3,KEY!$E:$F,2,0)&amp;$C7,DEMAND_PLAN!$B:$I,5,0)/VLOOKUP(VLOOKUP(R$3,KEY!$E:$F,2,0),KEY!$B:$C,2,0)</f>
        <v>10536.6</v>
      </c>
      <c r="S7" s="45">
        <f>VLOOKUP(VLOOKUP(S$3,KEY!$E:$F,2,0)&amp;$C7,DEMAND_PLAN!$B:$I,5,0)/VLOOKUP(VLOOKUP(S$3,KEY!$E:$F,2,0),KEY!$B:$C,2,0)</f>
        <v>4256</v>
      </c>
      <c r="T7" s="45">
        <f>VLOOKUP(VLOOKUP(T$3,KEY!$E:$F,2,0)&amp;$C7,DEMAND_PLAN!$B:$I,5,0)/VLOOKUP(VLOOKUP(T$3,KEY!$E:$F,2,0),KEY!$B:$C,2,0)</f>
        <v>4256</v>
      </c>
      <c r="U7" s="45">
        <f>VLOOKUP(VLOOKUP(U$3,KEY!$E:$F,2,0)&amp;$C7,DEMAND_PLAN!$B:$I,5,0)/VLOOKUP(VLOOKUP(U$3,KEY!$E:$F,2,0),KEY!$B:$C,2,0)</f>
        <v>4256</v>
      </c>
      <c r="V7" s="45">
        <f>VLOOKUP(VLOOKUP(V$3,KEY!$E:$F,2,0)&amp;$C7,DEMAND_PLAN!$B:$I,5,0)/VLOOKUP(VLOOKUP(V$3,KEY!$E:$F,2,0),KEY!$B:$C,2,0)</f>
        <v>4256</v>
      </c>
      <c r="W7" s="45">
        <f>VLOOKUP(VLOOKUP(W$3,KEY!$E:$F,2,0)&amp;$C7,DEMAND_PLAN!$B:$I,5,0)/VLOOKUP(VLOOKUP(W$3,KEY!$E:$F,2,0),KEY!$B:$C,2,0)</f>
        <v>12330</v>
      </c>
      <c r="X7" s="45">
        <f>VLOOKUP(VLOOKUP(X$3,KEY!$E:$F,2,0)&amp;$C7,DEMAND_PLAN!$B:$I,5,0)/VLOOKUP(VLOOKUP(X$3,KEY!$E:$F,2,0),KEY!$B:$C,2,0)</f>
        <v>12330</v>
      </c>
      <c r="Y7" s="45">
        <f>VLOOKUP(VLOOKUP(Y$3,KEY!$E:$F,2,0)&amp;$C7,DEMAND_PLAN!$B:$I,5,0)/VLOOKUP(VLOOKUP(Y$3,KEY!$E:$F,2,0),KEY!$B:$C,2,0)</f>
        <v>12330</v>
      </c>
      <c r="Z7" s="45">
        <f>VLOOKUP(VLOOKUP(Z$3,KEY!$E:$F,2,0)&amp;$C7,DEMAND_PLAN!$B:$I,5,0)/VLOOKUP(VLOOKUP(Z$3,KEY!$E:$F,2,0),KEY!$B:$C,2,0)</f>
        <v>12330</v>
      </c>
      <c r="AA7" s="45">
        <f>VLOOKUP(VLOOKUP(AA$3,KEY!$E:$F,2,0)&amp;$C7,DEMAND_PLAN!$B:$I,5,0)/VLOOKUP(VLOOKUP(AA$3,KEY!$E:$F,2,0),KEY!$B:$C,2,0)</f>
        <v>8914.7999999999993</v>
      </c>
      <c r="AB7" s="45">
        <f>VLOOKUP(VLOOKUP(AB$3,KEY!$E:$F,2,0)&amp;$C7,DEMAND_PLAN!$B:$I,5,0)/VLOOKUP(VLOOKUP(AB$3,KEY!$E:$F,2,0),KEY!$B:$C,2,0)</f>
        <v>8914.7999999999993</v>
      </c>
      <c r="AC7" s="45">
        <f>VLOOKUP(VLOOKUP(AC$3,KEY!$E:$F,2,0)&amp;$C7,DEMAND_PLAN!$B:$I,5,0)/VLOOKUP(VLOOKUP(AC$3,KEY!$E:$F,2,0),KEY!$B:$C,2,0)</f>
        <v>8914.7999999999993</v>
      </c>
      <c r="AD7" s="45">
        <f>VLOOKUP(VLOOKUP(AD$3,KEY!$E:$F,2,0)&amp;$C7,DEMAND_PLAN!$B:$I,5,0)/VLOOKUP(VLOOKUP(AD$3,KEY!$E:$F,2,0),KEY!$B:$C,2,0)</f>
        <v>8914.7999999999993</v>
      </c>
      <c r="AE7" s="45">
        <f>VLOOKUP(VLOOKUP(AE$3,KEY!$E:$F,2,0)&amp;$C7,DEMAND_PLAN!$B:$I,5,0)/VLOOKUP(VLOOKUP(AE$3,KEY!$E:$F,2,0),KEY!$B:$C,2,0)</f>
        <v>8914.7999999999993</v>
      </c>
      <c r="AF7" s="45">
        <f>VLOOKUP(VLOOKUP(AF$3,KEY!$E:$F,2,0)&amp;$C7,DEMAND_PLAN!$B:$I,5,0)/VLOOKUP(VLOOKUP(AF$3,KEY!$E:$F,2,0),KEY!$B:$C,2,0)</f>
        <v>11290</v>
      </c>
      <c r="AG7" s="45">
        <f>VLOOKUP(VLOOKUP(AG$3,KEY!$E:$F,2,0)&amp;$C7,DEMAND_PLAN!$B:$I,5,0)/VLOOKUP(VLOOKUP(AG$3,KEY!$E:$F,2,0),KEY!$B:$C,2,0)</f>
        <v>11290</v>
      </c>
      <c r="AH7" s="45">
        <f>VLOOKUP(VLOOKUP(AH$3,KEY!$E:$F,2,0)&amp;$C7,DEMAND_PLAN!$B:$I,5,0)/VLOOKUP(VLOOKUP(AH$3,KEY!$E:$F,2,0),KEY!$B:$C,2,0)</f>
        <v>11290</v>
      </c>
      <c r="AI7" s="45">
        <f>VLOOKUP(VLOOKUP(AI$3,KEY!$E:$F,2,0)&amp;$C7,DEMAND_PLAN!$B:$I,5,0)/VLOOKUP(VLOOKUP(AI$3,KEY!$E:$F,2,0),KEY!$B:$C,2,0)</f>
        <v>11290</v>
      </c>
      <c r="AJ7" s="45">
        <f>VLOOKUP(VLOOKUP(AJ$3,KEY!$E:$F,2,0)&amp;$C7,DEMAND_PLAN!$B:$I,5,0)/VLOOKUP(VLOOKUP(AJ$3,KEY!$E:$F,2,0),KEY!$B:$C,2,0)</f>
        <v>8217</v>
      </c>
      <c r="AK7" s="45">
        <f>VLOOKUP(VLOOKUP(AK$3,KEY!$E:$F,2,0)&amp;$C7,DEMAND_PLAN!$B:$I,5,0)/VLOOKUP(VLOOKUP(AK$3,KEY!$E:$F,2,0),KEY!$B:$C,2,0)</f>
        <v>8217</v>
      </c>
      <c r="AL7" s="45">
        <f>VLOOKUP(VLOOKUP(AL$3,KEY!$E:$F,2,0)&amp;$C7,DEMAND_PLAN!$B:$I,5,0)/VLOOKUP(VLOOKUP(AL$3,KEY!$E:$F,2,0),KEY!$B:$C,2,0)</f>
        <v>8217</v>
      </c>
      <c r="AM7" s="45">
        <f>VLOOKUP(VLOOKUP(AM$3,KEY!$E:$F,2,0)&amp;$C7,DEMAND_PLAN!$B:$I,5,0)/VLOOKUP(VLOOKUP(AM$3,KEY!$E:$F,2,0),KEY!$B:$C,2,0)</f>
        <v>8217</v>
      </c>
      <c r="AN7" s="45">
        <f>VLOOKUP(VLOOKUP(AN$3,KEY!$E:$F,2,0)&amp;$C7,DEMAND_PLAN!$B:$I,5,0)/VLOOKUP(VLOOKUP(AN$3,KEY!$E:$F,2,0),KEY!$B:$C,2,0)</f>
        <v>7455.8</v>
      </c>
      <c r="AO7" s="45">
        <f>VLOOKUP(VLOOKUP(AO$3,KEY!$E:$F,2,0)&amp;$C7,DEMAND_PLAN!$B:$I,5,0)/VLOOKUP(VLOOKUP(AO$3,KEY!$E:$F,2,0),KEY!$B:$C,2,0)</f>
        <v>7455.8</v>
      </c>
      <c r="AP7" s="45">
        <f>VLOOKUP(VLOOKUP(AP$3,KEY!$E:$F,2,0)&amp;$C7,DEMAND_PLAN!$B:$I,5,0)/VLOOKUP(VLOOKUP(AP$3,KEY!$E:$F,2,0),KEY!$B:$C,2,0)</f>
        <v>7455.8</v>
      </c>
      <c r="AQ7" s="45">
        <f>VLOOKUP(VLOOKUP(AQ$3,KEY!$E:$F,2,0)&amp;$C7,DEMAND_PLAN!$B:$I,5,0)/VLOOKUP(VLOOKUP(AQ$3,KEY!$E:$F,2,0),KEY!$B:$C,2,0)</f>
        <v>7455.8</v>
      </c>
      <c r="AR7" s="45">
        <f>VLOOKUP(VLOOKUP(AR$3,KEY!$E:$F,2,0)&amp;$C7,DEMAND_PLAN!$B:$I,5,0)/VLOOKUP(VLOOKUP(AR$3,KEY!$E:$F,2,0),KEY!$B:$C,2,0)</f>
        <v>7455.8</v>
      </c>
      <c r="AS7" s="45">
        <f>VLOOKUP(VLOOKUP(AS$3,KEY!$E:$F,2,0)&amp;$C7,DEMAND_PLAN!$B:$I,5,0)/VLOOKUP(VLOOKUP(AS$3,KEY!$E:$F,2,0),KEY!$B:$C,2,0)</f>
        <v>6945</v>
      </c>
      <c r="AT7" s="45">
        <f>VLOOKUP(VLOOKUP(AT$3,KEY!$E:$F,2,0)&amp;$C7,DEMAND_PLAN!$B:$I,5,0)/VLOOKUP(VLOOKUP(AT$3,KEY!$E:$F,2,0),KEY!$B:$C,2,0)</f>
        <v>6945</v>
      </c>
      <c r="AU7" s="45">
        <f>VLOOKUP(VLOOKUP(AU$3,KEY!$E:$F,2,0)&amp;$C7,DEMAND_PLAN!$B:$I,5,0)/VLOOKUP(VLOOKUP(AU$3,KEY!$E:$F,2,0),KEY!$B:$C,2,0)</f>
        <v>6945</v>
      </c>
      <c r="AV7" s="45">
        <f>VLOOKUP(VLOOKUP(AV$3,KEY!$E:$F,2,0)&amp;$C7,DEMAND_PLAN!$B:$I,5,0)/VLOOKUP(VLOOKUP(AV$3,KEY!$E:$F,2,0),KEY!$B:$C,2,0)</f>
        <v>6945</v>
      </c>
      <c r="AW7" s="45">
        <f>VLOOKUP(VLOOKUP(AW$3,KEY!$E:$F,2,0)&amp;$C7,DEMAND_PLAN!$B:$I,5,0)/VLOOKUP(VLOOKUP(AW$3,KEY!$E:$F,2,0),KEY!$B:$C,2,0)</f>
        <v>6890</v>
      </c>
      <c r="AX7" s="45">
        <f>VLOOKUP(VLOOKUP(AX$3,KEY!$E:$F,2,0)&amp;$C7,DEMAND_PLAN!$B:$I,5,0)/VLOOKUP(VLOOKUP(AX$3,KEY!$E:$F,2,0),KEY!$B:$C,2,0)</f>
        <v>6890</v>
      </c>
      <c r="AY7" s="45">
        <f>VLOOKUP(VLOOKUP(AY$3,KEY!$E:$F,2,0)&amp;$C7,DEMAND_PLAN!$B:$I,5,0)/VLOOKUP(VLOOKUP(AY$3,KEY!$E:$F,2,0),KEY!$B:$C,2,0)</f>
        <v>6890</v>
      </c>
      <c r="AZ7" s="45">
        <f>VLOOKUP(VLOOKUP(AZ$3,KEY!$E:$F,2,0)&amp;$C7,DEMAND_PLAN!$B:$I,5,0)/VLOOKUP(VLOOKUP(AZ$3,KEY!$E:$F,2,0),KEY!$B:$C,2,0)</f>
        <v>6890</v>
      </c>
      <c r="BA7" s="45">
        <f>VLOOKUP(VLOOKUP(BA$3,KEY!$E:$F,2,0)&amp;$C7,DEMAND_PLAN!$B:$I,5,0)/VLOOKUP(VLOOKUP(BA$3,KEY!$E:$F,2,0),KEY!$B:$C,2,0)</f>
        <v>11604.2</v>
      </c>
      <c r="BB7" s="45">
        <f>VLOOKUP(VLOOKUP(BB$3,KEY!$E:$F,2,0)&amp;$C7,DEMAND_PLAN!$B:$I,5,0)/VLOOKUP(VLOOKUP(BB$3,KEY!$E:$F,2,0),KEY!$B:$C,2,0)</f>
        <v>11604.2</v>
      </c>
      <c r="BC7" s="45">
        <f>VLOOKUP(VLOOKUP(BC$3,KEY!$E:$F,2,0)&amp;$C7,DEMAND_PLAN!$B:$I,5,0)/VLOOKUP(VLOOKUP(BC$3,KEY!$E:$F,2,0),KEY!$B:$C,2,0)</f>
        <v>11604.2</v>
      </c>
      <c r="BD7" s="45">
        <f>VLOOKUP(VLOOKUP(BD$3,KEY!$E:$F,2,0)&amp;$C7,DEMAND_PLAN!$B:$I,5,0)/VLOOKUP(VLOOKUP(BD$3,KEY!$E:$F,2,0),KEY!$B:$C,2,0)</f>
        <v>11604.2</v>
      </c>
      <c r="BE7" s="45">
        <f>VLOOKUP(VLOOKUP(BE$3,KEY!$E:$F,2,0)&amp;$C7,DEMAND_PLAN!$B:$I,5,0)/VLOOKUP(VLOOKUP(BE$3,KEY!$E:$F,2,0),KEY!$B:$C,2,0)</f>
        <v>11604.2</v>
      </c>
      <c r="BF7" s="46">
        <f>IF(FF7&gt;ASSUMPTIONS!$D$7,0,(ASSUMPTIONS!$D$7+2-FF7)*AVERAGE(G7:J7))</f>
        <v>0</v>
      </c>
      <c r="BG7" s="46">
        <f>IF(FG7&gt;ASSUMPTIONS!$D$7,0,(ASSUMPTIONS!$D$7+2-FG7)*AVERAGE(H7:K7))</f>
        <v>0</v>
      </c>
      <c r="BH7" s="46">
        <f>IF(FH7&gt;ASSUMPTIONS!$D$7,0,(ASSUMPTIONS!$D$7+2-FH7)*AVERAGE(I7:L7))</f>
        <v>0</v>
      </c>
      <c r="BI7" s="46">
        <f>IF(FI7&gt;ASSUMPTIONS!$D$7,0,(ASSUMPTIONS!$D$7+2-FI7)*AVERAGE(J7:M7))</f>
        <v>0</v>
      </c>
      <c r="BJ7" s="46">
        <f>IF(FJ7&gt;ASSUMPTIONS!$D$7,0,(ASSUMPTIONS!$D$7+2-FJ7)*AVERAGE(K7:N7))</f>
        <v>0</v>
      </c>
      <c r="BK7" s="46">
        <f>IF(FK7&gt;ASSUMPTIONS!$D$7,0,(ASSUMPTIONS!$D$7+2-FK7)*AVERAGE(L7:O7))</f>
        <v>0</v>
      </c>
      <c r="BL7" s="46">
        <f>IF(FL7&gt;ASSUMPTIONS!$D$7,0,(ASSUMPTIONS!$D$7+2-FL7)*AVERAGE(M7:P7))</f>
        <v>0</v>
      </c>
      <c r="BM7" s="46">
        <f>IF(FM7&gt;ASSUMPTIONS!$D$7,0,(ASSUMPTIONS!$D$7+2-FM7)*AVERAGE(N7:Q7))</f>
        <v>0</v>
      </c>
      <c r="BN7" s="46">
        <f>IF(FN7&gt;ASSUMPTIONS!$D$7,0,(ASSUMPTIONS!$D$7+2-FN7)*AVERAGE(O7:R7))</f>
        <v>0</v>
      </c>
      <c r="BO7" s="46">
        <f>IF(FO7&gt;ASSUMPTIONS!$D$7,0,(ASSUMPTIONS!$D$7+2-FO7)*AVERAGE(P7:S7))</f>
        <v>0</v>
      </c>
      <c r="BP7" s="46">
        <f>IF(FP7&gt;ASSUMPTIONS!$D$7,0,(ASSUMPTIONS!$D$7+2-FP7)*AVERAGE(Q7:T7))</f>
        <v>0</v>
      </c>
      <c r="BQ7" s="46">
        <f>IF(FQ7&gt;ASSUMPTIONS!$D$7,0,(ASSUMPTIONS!$D$7+2-FQ7)*AVERAGE(R7:U7))</f>
        <v>0</v>
      </c>
      <c r="BR7" s="46">
        <f>IF(FR7&gt;ASSUMPTIONS!$D$7,0,(ASSUMPTIONS!$D$7+2-FR7)*AVERAGE(S7:V7))</f>
        <v>0</v>
      </c>
      <c r="BS7" s="46">
        <f>IF(FS7&gt;ASSUMPTIONS!$D$7,0,(ASSUMPTIONS!$D$7+2-FS7)*AVERAGE(T7:W7))</f>
        <v>0</v>
      </c>
      <c r="BT7" s="46">
        <f>IF(FT7&gt;ASSUMPTIONS!$D$7,0,(ASSUMPTIONS!$D$7+2-FT7)*AVERAGE(U7:X7))</f>
        <v>0</v>
      </c>
      <c r="BU7" s="46">
        <f>IF(FU7&gt;ASSUMPTIONS!$D$7,0,(ASSUMPTIONS!$D$7+2-FU7)*AVERAGE(V7:Y7))</f>
        <v>0</v>
      </c>
      <c r="BV7" s="46">
        <f>IF(FV7&gt;ASSUMPTIONS!$D$7,0,(ASSUMPTIONS!$D$7+2-FV7)*AVERAGE(W7:Z7))</f>
        <v>0</v>
      </c>
      <c r="BW7" s="46">
        <f>IF(FW7&gt;ASSUMPTIONS!$D$7,0,(ASSUMPTIONS!$D$7+2-FW7)*AVERAGE(X7:AA7))</f>
        <v>0</v>
      </c>
      <c r="BX7" s="46">
        <f>IF(FX7&gt;ASSUMPTIONS!$D$7,0,(ASSUMPTIONS!$D$7+2-FX7)*AVERAGE(Y7:AB7))</f>
        <v>0</v>
      </c>
      <c r="BY7" s="46">
        <f>IF(FY7&gt;ASSUMPTIONS!$D$7,0,(ASSUMPTIONS!$D$7+2-FY7)*AVERAGE(Z7:AC7))</f>
        <v>0</v>
      </c>
      <c r="BZ7" s="46">
        <f>IF(FZ7&gt;ASSUMPTIONS!$D$7,0,(ASSUMPTIONS!$D$7+2-FZ7)*AVERAGE(AA7:AD7))</f>
        <v>0</v>
      </c>
      <c r="CA7" s="46">
        <f>IF(GA7&gt;ASSUMPTIONS!$D$7,0,(ASSUMPTIONS!$D$7+2-GA7)*AVERAGE(AB7:AE7))</f>
        <v>0</v>
      </c>
      <c r="CB7" s="46">
        <f>IF(GB7&gt;ASSUMPTIONS!$D$7,0,(ASSUMPTIONS!$D$7+2-GB7)*AVERAGE(AC7:AF7))</f>
        <v>0</v>
      </c>
      <c r="CC7" s="46">
        <f>IF(GC7&gt;ASSUMPTIONS!$D$7,0,(ASSUMPTIONS!$D$7+2-GC7)*AVERAGE(AD7:AG7))</f>
        <v>0</v>
      </c>
      <c r="CD7" s="46">
        <f>IF(GD7&gt;ASSUMPTIONS!$D$7,0,(ASSUMPTIONS!$D$7+2-GD7)*AVERAGE(AE7:AH7))</f>
        <v>23407.208314087788</v>
      </c>
      <c r="CE7" s="46">
        <f>IF(GE7&gt;ASSUMPTIONS!$D$7,0,(ASSUMPTIONS!$D$7+2-GE7)*AVERAGE(AF7:AI7))</f>
        <v>0</v>
      </c>
      <c r="CF7" s="46">
        <f>IF(GF7&gt;ASSUMPTIONS!$D$7,0,(ASSUMPTIONS!$D$7+2-GF7)*AVERAGE(AG7:AJ7))</f>
        <v>0</v>
      </c>
      <c r="CG7" s="46">
        <f>IF(GG7&gt;ASSUMPTIONS!$D$7,0,(ASSUMPTIONS!$D$7+2-GG7)*AVERAGE(AH7:AK7))</f>
        <v>19692.599999999991</v>
      </c>
      <c r="CH7" s="46">
        <f>IF(GH7&gt;ASSUMPTIONS!$D$7,0,(ASSUMPTIONS!$D$7+2-GH7)*AVERAGE(AI7:AL7))</f>
        <v>0</v>
      </c>
      <c r="CI7" s="46">
        <f>IF(GI7&gt;ASSUMPTIONS!$D$7,0,(ASSUMPTIONS!$D$7+2-GI7)*AVERAGE(AJ7:AM7))</f>
        <v>0</v>
      </c>
      <c r="CJ7" s="46">
        <f>IF(GJ7&gt;ASSUMPTIONS!$D$7,0,(ASSUMPTIONS!$D$7+2-GJ7)*AVERAGE(AK7:AN7))</f>
        <v>16602</v>
      </c>
      <c r="CK7" s="46">
        <f>IF(GK7&gt;ASSUMPTIONS!$D$7,0,(ASSUMPTIONS!$D$7+2-GK7)*AVERAGE(AL7:AO7))</f>
        <v>0</v>
      </c>
      <c r="CL7" s="46">
        <f>IF(GL7&gt;ASSUMPTIONS!$D$7,0,(ASSUMPTIONS!$D$7+2-GL7)*AVERAGE(AM7:AP7))</f>
        <v>0</v>
      </c>
      <c r="CM7" s="46">
        <f>IF(GM7&gt;ASSUMPTIONS!$D$7,0,(ASSUMPTIONS!$D$7+2-GM7)*AVERAGE(AN7:AQ7))</f>
        <v>18942.000000000004</v>
      </c>
      <c r="CN7" s="46">
        <f>IF(GN7&gt;ASSUMPTIONS!$D$7,0,(ASSUMPTIONS!$D$7+2-GN7)*AVERAGE(AO7:AR7))</f>
        <v>0</v>
      </c>
      <c r="CO7" s="46">
        <f>IF(GO7&gt;ASSUMPTIONS!$D$7,0,(ASSUMPTIONS!$D$7+2-GO7)*AVERAGE(AP7:AS7))</f>
        <v>0</v>
      </c>
      <c r="CP7" s="46">
        <f>IF(GP7&gt;ASSUMPTIONS!$D$7,0,(ASSUMPTIONS!$D$7+2-GP7)*AVERAGE(AQ7:AT7))</f>
        <v>20574.600000000002</v>
      </c>
      <c r="CQ7" s="46">
        <f>IF(GQ7&gt;ASSUMPTIONS!$D$7,0,(ASSUMPTIONS!$D$7+2-GQ7)*AVERAGE(AR7:AU7))</f>
        <v>0</v>
      </c>
      <c r="CR7" s="46">
        <f>IF(GR7&gt;ASSUMPTIONS!$D$7,0,(ASSUMPTIONS!$D$7+2-GR7)*AVERAGE(AS7:AV7))</f>
        <v>0</v>
      </c>
      <c r="CS7" s="46">
        <f>IF(GS7&gt;ASSUMPTIONS!$D$7,0,(ASSUMPTIONS!$D$7+2-GS7)*AVERAGE(AT7:AW7))</f>
        <v>19675.900000000005</v>
      </c>
      <c r="CT7" s="46">
        <f>IF(GT7&gt;ASSUMPTIONS!$D$7,0,(ASSUMPTIONS!$D$7+2-GT7)*AVERAGE(AU7:AX7))</f>
        <v>0</v>
      </c>
      <c r="CU7" s="46">
        <f>IF(GU7&gt;ASSUMPTIONS!$D$7,0,(ASSUMPTIONS!$D$7+2-GU7)*AVERAGE(AV7:AY7))</f>
        <v>0</v>
      </c>
      <c r="CV7" s="46">
        <f>IF(GV7&gt;ASSUMPTIONS!$D$7,0,(ASSUMPTIONS!$D$7+2-GV7)*AVERAGE(AW7:AZ7))</f>
        <v>20422.5</v>
      </c>
      <c r="CW7" s="46">
        <f>IF(GW7&gt;ASSUMPTIONS!$D$7,0,(ASSUMPTIONS!$D$7+2-GW7)*AVERAGE(AX7:BA7))</f>
        <v>18730.500000000004</v>
      </c>
      <c r="CX7" s="46">
        <f>IF(GX7&gt;ASSUMPTIONS!$D$7,0,(ASSUMPTIONS!$D$7+2-GX7)*AVERAGE(AY7:BB7))</f>
        <v>18675.500000000004</v>
      </c>
      <c r="CY7" s="46">
        <f>IF(GY7&gt;ASSUMPTIONS!$D$7,0,(ASSUMPTIONS!$D$7+2-GY7)*AVERAGE(AZ7:BC7))</f>
        <v>0</v>
      </c>
      <c r="CZ7" s="46">
        <f>IF(GZ7&gt;ASSUMPTIONS!$D$7,0,(ASSUMPTIONS!$D$7+2-GZ7)*AVERAGE(BA7:BD7))</f>
        <v>37351.000000000015</v>
      </c>
      <c r="DA7" s="46">
        <f>IF(HA7&gt;ASSUMPTIONS!$D$7,0,(ASSUMPTIONS!$D$7+2-HA7)*AVERAGE($BB7:$BE7))</f>
        <v>0</v>
      </c>
      <c r="DB7" s="46">
        <f>IF(HB7&gt;ASSUMPTIONS!$D$7,0,(ASSUMPTIONS!$D$7+2-HB7)*AVERAGE($BB7:$BE7))</f>
        <v>0</v>
      </c>
      <c r="DC7" s="46">
        <f>IF(HC7&gt;ASSUMPTIONS!$D$7,0,(ASSUMPTIONS!$D$7+2-HC7)*AVERAGE($BB7:$BE7))</f>
        <v>30098.399999999987</v>
      </c>
      <c r="DD7" s="46">
        <f>IF(HD7&gt;ASSUMPTIONS!$D$7,0,(ASSUMPTIONS!$D$7+2-HD7)*AVERAGE($BB7:$BE7))</f>
        <v>0</v>
      </c>
      <c r="DE7" s="46">
        <f>IF(HE7&gt;ASSUMPTIONS!$D$7,0,(ASSUMPTIONS!$D$7+2-HE7)*AVERAGE($BB7:$BE7))</f>
        <v>23208.39999999998</v>
      </c>
      <c r="DF7" s="47">
        <f t="shared" si="3"/>
        <v>281423.69168591226</v>
      </c>
      <c r="DG7" s="47">
        <f t="shared" si="0"/>
        <v>272510.19168591226</v>
      </c>
      <c r="DH7" s="47">
        <f t="shared" si="0"/>
        <v>263596.69168591226</v>
      </c>
      <c r="DI7" s="47">
        <f t="shared" si="0"/>
        <v>254683.19168591226</v>
      </c>
      <c r="DJ7" s="47">
        <f t="shared" si="0"/>
        <v>248343.94168591226</v>
      </c>
      <c r="DK7" s="47">
        <f t="shared" si="0"/>
        <v>242004.69168591226</v>
      </c>
      <c r="DL7" s="47">
        <f t="shared" si="0"/>
        <v>235665.44168591226</v>
      </c>
      <c r="DM7" s="47">
        <f t="shared" si="0"/>
        <v>229326.19168591226</v>
      </c>
      <c r="DN7" s="47">
        <f t="shared" si="0"/>
        <v>218789.59168591225</v>
      </c>
      <c r="DO7" s="47">
        <f t="shared" si="0"/>
        <v>208252.99168591225</v>
      </c>
      <c r="DP7" s="47">
        <f t="shared" si="0"/>
        <v>197716.39168591224</v>
      </c>
      <c r="DQ7" s="47">
        <f t="shared" si="0"/>
        <v>187179.79168591223</v>
      </c>
      <c r="DR7" s="47">
        <f t="shared" si="0"/>
        <v>176643.19168591223</v>
      </c>
      <c r="DS7" s="47">
        <f t="shared" si="0"/>
        <v>172387.19168591223</v>
      </c>
      <c r="DT7" s="47">
        <f t="shared" si="0"/>
        <v>168131.19168591223</v>
      </c>
      <c r="DU7" s="47">
        <f t="shared" si="0"/>
        <v>163875.19168591223</v>
      </c>
      <c r="DV7" s="47">
        <f t="shared" si="0"/>
        <v>159619.19168591223</v>
      </c>
      <c r="DW7" s="47">
        <f t="shared" si="0"/>
        <v>147289.19168591223</v>
      </c>
      <c r="DX7" s="47">
        <f t="shared" si="0"/>
        <v>134959.19168591223</v>
      </c>
      <c r="DY7" s="47">
        <f t="shared" si="0"/>
        <v>122629.19168591223</v>
      </c>
      <c r="DZ7" s="47">
        <f t="shared" si="0"/>
        <v>110299.19168591223</v>
      </c>
      <c r="EA7" s="47">
        <f t="shared" si="0"/>
        <v>101384.39168591223</v>
      </c>
      <c r="EB7" s="47">
        <f t="shared" si="0"/>
        <v>92469.591685912223</v>
      </c>
      <c r="EC7" s="47">
        <f t="shared" si="0"/>
        <v>83554.79168591222</v>
      </c>
      <c r="ED7" s="47">
        <f t="shared" si="0"/>
        <v>98047.200000000012</v>
      </c>
      <c r="EE7" s="47">
        <f t="shared" si="0"/>
        <v>89132.400000000009</v>
      </c>
      <c r="EF7" s="47">
        <f t="shared" si="0"/>
        <v>77842.400000000009</v>
      </c>
      <c r="EG7" s="47">
        <f t="shared" si="0"/>
        <v>86245</v>
      </c>
      <c r="EH7" s="47">
        <f t="shared" si="0"/>
        <v>74955</v>
      </c>
      <c r="EI7" s="47">
        <f t="shared" si="0"/>
        <v>63665</v>
      </c>
      <c r="EJ7" s="47">
        <f t="shared" si="0"/>
        <v>72050</v>
      </c>
      <c r="EK7" s="47">
        <f t="shared" si="0"/>
        <v>63833</v>
      </c>
      <c r="EL7" s="47">
        <f t="shared" si="0"/>
        <v>55616</v>
      </c>
      <c r="EM7" s="47">
        <f t="shared" si="0"/>
        <v>66341</v>
      </c>
      <c r="EN7" s="47">
        <f t="shared" si="0"/>
        <v>58885.2</v>
      </c>
      <c r="EO7" s="47">
        <f t="shared" si="0"/>
        <v>51429.399999999994</v>
      </c>
      <c r="EP7" s="47">
        <f t="shared" si="0"/>
        <v>64548.2</v>
      </c>
      <c r="EQ7" s="47">
        <f t="shared" si="0"/>
        <v>57092.399999999994</v>
      </c>
      <c r="ER7" s="47">
        <f t="shared" si="0"/>
        <v>49636.599999999991</v>
      </c>
      <c r="ES7" s="47">
        <f t="shared" si="0"/>
        <v>62367.5</v>
      </c>
      <c r="ET7" s="47">
        <f t="shared" si="0"/>
        <v>55422.5</v>
      </c>
      <c r="EU7" s="47">
        <f t="shared" si="0"/>
        <v>48477.5</v>
      </c>
      <c r="EV7" s="47">
        <f t="shared" si="0"/>
        <v>61955</v>
      </c>
      <c r="EW7" s="47">
        <f t="shared" si="0"/>
        <v>73795.5</v>
      </c>
      <c r="EX7" s="47">
        <f t="shared" si="0"/>
        <v>85581</v>
      </c>
      <c r="EY7" s="47">
        <f t="shared" si="0"/>
        <v>78691</v>
      </c>
      <c r="EZ7" s="47">
        <f t="shared" si="0"/>
        <v>109152.00000000001</v>
      </c>
      <c r="FA7" s="47">
        <f t="shared" si="0"/>
        <v>97547.800000000017</v>
      </c>
      <c r="FB7" s="47">
        <f t="shared" si="0"/>
        <v>85943.60000000002</v>
      </c>
      <c r="FC7" s="47">
        <f t="shared" si="0"/>
        <v>104437.80000000002</v>
      </c>
      <c r="FD7" s="47">
        <f t="shared" si="0"/>
        <v>92833.60000000002</v>
      </c>
      <c r="FE7" s="47">
        <f t="shared" si="0"/>
        <v>104437.8</v>
      </c>
      <c r="FF7" s="48">
        <f t="shared" si="4"/>
        <v>35.107543640554994</v>
      </c>
      <c r="FG7" s="48">
        <f t="shared" si="5"/>
        <v>36.901370793583091</v>
      </c>
      <c r="FH7" s="48">
        <f t="shared" si="1"/>
        <v>39.025849782721828</v>
      </c>
      <c r="FI7" s="48">
        <f t="shared" si="1"/>
        <v>41.581684219097255</v>
      </c>
      <c r="FJ7" s="48">
        <f t="shared" si="1"/>
        <v>34.469807887625649</v>
      </c>
      <c r="FK7" s="48">
        <f t="shared" si="1"/>
        <v>29.431873557291905</v>
      </c>
      <c r="FL7" s="48">
        <f t="shared" si="1"/>
        <v>25.508379438843637</v>
      </c>
      <c r="FM7" s="48">
        <f t="shared" si="1"/>
        <v>22.366365021535625</v>
      </c>
      <c r="FN7" s="48">
        <f t="shared" si="1"/>
        <v>21.764724074740641</v>
      </c>
      <c r="FO7" s="48">
        <f t="shared" si="1"/>
        <v>24.400915823532415</v>
      </c>
      <c r="FP7" s="48">
        <f t="shared" si="1"/>
        <v>28.156374360952402</v>
      </c>
      <c r="FQ7" s="48">
        <f t="shared" si="1"/>
        <v>33.936028369663028</v>
      </c>
      <c r="FR7" s="48">
        <f t="shared" si="1"/>
        <v>43.980214211915467</v>
      </c>
      <c r="FS7" s="48">
        <f t="shared" si="1"/>
        <v>28.152552663305798</v>
      </c>
      <c r="FT7" s="48">
        <f t="shared" si="1"/>
        <v>20.787072432884628</v>
      </c>
      <c r="FU7" s="48">
        <f t="shared" si="1"/>
        <v>16.305211820386194</v>
      </c>
      <c r="FV7" s="48">
        <f t="shared" si="1"/>
        <v>13.290769804210237</v>
      </c>
      <c r="FW7" s="48">
        <f t="shared" si="1"/>
        <v>13.908714703988448</v>
      </c>
      <c r="FX7" s="48">
        <f t="shared" si="1"/>
        <v>13.865905227247346</v>
      </c>
      <c r="FY7" s="48">
        <f t="shared" si="1"/>
        <v>13.815612440463552</v>
      </c>
      <c r="FZ7" s="48">
        <f t="shared" si="1"/>
        <v>13.755686239277633</v>
      </c>
      <c r="GA7" s="48">
        <f t="shared" si="1"/>
        <v>12.37259295619781</v>
      </c>
      <c r="GB7" s="48">
        <f t="shared" si="1"/>
        <v>10.662388962193408</v>
      </c>
      <c r="GC7" s="48">
        <f t="shared" si="1"/>
        <v>9.1532300924445895</v>
      </c>
      <c r="GD7" s="48">
        <f t="shared" si="1"/>
        <v>7.8116332609629788</v>
      </c>
      <c r="GE7" s="48">
        <f t="shared" si="1"/>
        <v>8.6844286979627991</v>
      </c>
      <c r="GF7" s="48">
        <f t="shared" si="1"/>
        <v>8.4712524057309864</v>
      </c>
      <c r="GG7" s="48">
        <f t="shared" si="1"/>
        <v>7.9809709335110481</v>
      </c>
      <c r="GH7" s="48">
        <f t="shared" si="1"/>
        <v>9.5985086669819975</v>
      </c>
      <c r="GI7" s="48">
        <f t="shared" si="1"/>
        <v>9.1219423147133991</v>
      </c>
      <c r="GJ7" s="48">
        <f t="shared" si="1"/>
        <v>7.9316531077528749</v>
      </c>
      <c r="GK7" s="48">
        <f t="shared" si="1"/>
        <v>9.1942728804042684</v>
      </c>
      <c r="GL7" s="48">
        <f t="shared" si="1"/>
        <v>8.3484390735146032</v>
      </c>
      <c r="GM7" s="48">
        <f t="shared" si="1"/>
        <v>7.4594275597521387</v>
      </c>
      <c r="GN7" s="48">
        <f t="shared" si="1"/>
        <v>8.8979049867217466</v>
      </c>
      <c r="GO7" s="48">
        <f t="shared" si="1"/>
        <v>8.0355344495844747</v>
      </c>
      <c r="GP7" s="48">
        <f t="shared" si="1"/>
        <v>7.1425754124770844</v>
      </c>
      <c r="GQ7" s="48">
        <f t="shared" si="1"/>
        <v>9.1263873768150781</v>
      </c>
      <c r="GR7" s="48">
        <f t="shared" si="1"/>
        <v>8.2206479481641459</v>
      </c>
      <c r="GS7" s="48">
        <f t="shared" si="1"/>
        <v>7.1612768259693409</v>
      </c>
      <c r="GT7" s="48">
        <f t="shared" si="1"/>
        <v>9.0159016985905307</v>
      </c>
      <c r="GU7" s="48">
        <f t="shared" si="1"/>
        <v>8.0278833967046896</v>
      </c>
      <c r="GV7" s="48">
        <f t="shared" si="1"/>
        <v>7.0359216255442671</v>
      </c>
      <c r="GW7" s="48">
        <f t="shared" si="1"/>
        <v>7.6785791746968162</v>
      </c>
      <c r="GX7" s="48">
        <f t="shared" si="1"/>
        <v>7.9803938532080325</v>
      </c>
      <c r="GY7" s="48">
        <f t="shared" si="1"/>
        <v>8.2086968198625492</v>
      </c>
      <c r="GZ7" s="48">
        <f t="shared" si="1"/>
        <v>6.7812516157942806</v>
      </c>
      <c r="HA7" s="48">
        <f t="shared" si="6"/>
        <v>9.4062494614019077</v>
      </c>
      <c r="HB7" s="48">
        <f t="shared" si="2"/>
        <v>8.4062494614019077</v>
      </c>
      <c r="HC7" s="48">
        <f t="shared" si="2"/>
        <v>7.4062494614019077</v>
      </c>
      <c r="HD7" s="48">
        <f t="shared" si="2"/>
        <v>9.0000000000000018</v>
      </c>
      <c r="HE7" s="48">
        <f t="shared" si="2"/>
        <v>8.0000000000000018</v>
      </c>
      <c r="HF7" s="31"/>
    </row>
    <row r="8" spans="1:214" x14ac:dyDescent="0.25">
      <c r="A8" s="29"/>
      <c r="B8" s="13" t="s">
        <v>5</v>
      </c>
      <c r="C8" s="13">
        <v>1740258</v>
      </c>
      <c r="D8" s="13" t="str">
        <f>VLOOKUP(C8,INVENTORY_DATA!$C:$E,2,0)</f>
        <v>PF_4</v>
      </c>
      <c r="E8" s="44">
        <f>VLOOKUP(C8,INVENTORY_DATA!$C:$E,3,0)</f>
        <v>8871.2124711316392</v>
      </c>
      <c r="F8" s="45">
        <f>VLOOKUP(VLOOKUP(F$3,KEY!$E:$F,2,0)&amp;$C8,DEMAND_PLAN!$B:$I,5,0)/VLOOKUP(VLOOKUP(F$3,KEY!$E:$F,2,0),KEY!$B:$C,2,0)</f>
        <v>11297.75</v>
      </c>
      <c r="G8" s="45">
        <f>VLOOKUP(VLOOKUP(G$3,KEY!$E:$F,2,0)&amp;$C8,DEMAND_PLAN!$B:$I,5,0)/VLOOKUP(VLOOKUP(G$3,KEY!$E:$F,2,0),KEY!$B:$C,2,0)</f>
        <v>11297.75</v>
      </c>
      <c r="H8" s="45">
        <f>VLOOKUP(VLOOKUP(H$3,KEY!$E:$F,2,0)&amp;$C8,DEMAND_PLAN!$B:$I,5,0)/VLOOKUP(VLOOKUP(H$3,KEY!$E:$F,2,0),KEY!$B:$C,2,0)</f>
        <v>11297.75</v>
      </c>
      <c r="I8" s="45">
        <f>VLOOKUP(VLOOKUP(I$3,KEY!$E:$F,2,0)&amp;$C8,DEMAND_PLAN!$B:$I,5,0)/VLOOKUP(VLOOKUP(I$3,KEY!$E:$F,2,0),KEY!$B:$C,2,0)</f>
        <v>11297.75</v>
      </c>
      <c r="J8" s="45">
        <f>VLOOKUP(VLOOKUP(J$3,KEY!$E:$F,2,0)&amp;$C8,DEMAND_PLAN!$B:$I,5,0)/VLOOKUP(VLOOKUP(J$3,KEY!$E:$F,2,0),KEY!$B:$C,2,0)</f>
        <v>6227.25</v>
      </c>
      <c r="K8" s="45">
        <f>VLOOKUP(VLOOKUP(K$3,KEY!$E:$F,2,0)&amp;$C8,DEMAND_PLAN!$B:$I,5,0)/VLOOKUP(VLOOKUP(K$3,KEY!$E:$F,2,0),KEY!$B:$C,2,0)</f>
        <v>6227.25</v>
      </c>
      <c r="L8" s="45">
        <f>VLOOKUP(VLOOKUP(L$3,KEY!$E:$F,2,0)&amp;$C8,DEMAND_PLAN!$B:$I,5,0)/VLOOKUP(VLOOKUP(L$3,KEY!$E:$F,2,0),KEY!$B:$C,2,0)</f>
        <v>6227.25</v>
      </c>
      <c r="M8" s="45">
        <f>VLOOKUP(VLOOKUP(M$3,KEY!$E:$F,2,0)&amp;$C8,DEMAND_PLAN!$B:$I,5,0)/VLOOKUP(VLOOKUP(M$3,KEY!$E:$F,2,0),KEY!$B:$C,2,0)</f>
        <v>6227.25</v>
      </c>
      <c r="N8" s="45">
        <f>VLOOKUP(VLOOKUP(N$3,KEY!$E:$F,2,0)&amp;$C8,DEMAND_PLAN!$B:$I,5,0)/VLOOKUP(VLOOKUP(N$3,KEY!$E:$F,2,0),KEY!$B:$C,2,0)</f>
        <v>4920.2</v>
      </c>
      <c r="O8" s="45">
        <f>VLOOKUP(VLOOKUP(O$3,KEY!$E:$F,2,0)&amp;$C8,DEMAND_PLAN!$B:$I,5,0)/VLOOKUP(VLOOKUP(O$3,KEY!$E:$F,2,0),KEY!$B:$C,2,0)</f>
        <v>4920.2</v>
      </c>
      <c r="P8" s="45">
        <f>VLOOKUP(VLOOKUP(P$3,KEY!$E:$F,2,0)&amp;$C8,DEMAND_PLAN!$B:$I,5,0)/VLOOKUP(VLOOKUP(P$3,KEY!$E:$F,2,0),KEY!$B:$C,2,0)</f>
        <v>4920.2</v>
      </c>
      <c r="Q8" s="45">
        <f>VLOOKUP(VLOOKUP(Q$3,KEY!$E:$F,2,0)&amp;$C8,DEMAND_PLAN!$B:$I,5,0)/VLOOKUP(VLOOKUP(Q$3,KEY!$E:$F,2,0),KEY!$B:$C,2,0)</f>
        <v>4920.2</v>
      </c>
      <c r="R8" s="45">
        <f>VLOOKUP(VLOOKUP(R$3,KEY!$E:$F,2,0)&amp;$C8,DEMAND_PLAN!$B:$I,5,0)/VLOOKUP(VLOOKUP(R$3,KEY!$E:$F,2,0),KEY!$B:$C,2,0)</f>
        <v>4920.2</v>
      </c>
      <c r="S8" s="45">
        <f>VLOOKUP(VLOOKUP(S$3,KEY!$E:$F,2,0)&amp;$C8,DEMAND_PLAN!$B:$I,5,0)/VLOOKUP(VLOOKUP(S$3,KEY!$E:$F,2,0),KEY!$B:$C,2,0)</f>
        <v>8476.75</v>
      </c>
      <c r="T8" s="45">
        <f>VLOOKUP(VLOOKUP(T$3,KEY!$E:$F,2,0)&amp;$C8,DEMAND_PLAN!$B:$I,5,0)/VLOOKUP(VLOOKUP(T$3,KEY!$E:$F,2,0),KEY!$B:$C,2,0)</f>
        <v>8476.75</v>
      </c>
      <c r="U8" s="45">
        <f>VLOOKUP(VLOOKUP(U$3,KEY!$E:$F,2,0)&amp;$C8,DEMAND_PLAN!$B:$I,5,0)/VLOOKUP(VLOOKUP(U$3,KEY!$E:$F,2,0),KEY!$B:$C,2,0)</f>
        <v>8476.75</v>
      </c>
      <c r="V8" s="45">
        <f>VLOOKUP(VLOOKUP(V$3,KEY!$E:$F,2,0)&amp;$C8,DEMAND_PLAN!$B:$I,5,0)/VLOOKUP(VLOOKUP(V$3,KEY!$E:$F,2,0),KEY!$B:$C,2,0)</f>
        <v>8476.75</v>
      </c>
      <c r="W8" s="45">
        <f>VLOOKUP(VLOOKUP(W$3,KEY!$E:$F,2,0)&amp;$C8,DEMAND_PLAN!$B:$I,5,0)/VLOOKUP(VLOOKUP(W$3,KEY!$E:$F,2,0),KEY!$B:$C,2,0)</f>
        <v>11359</v>
      </c>
      <c r="X8" s="45">
        <f>VLOOKUP(VLOOKUP(X$3,KEY!$E:$F,2,0)&amp;$C8,DEMAND_PLAN!$B:$I,5,0)/VLOOKUP(VLOOKUP(X$3,KEY!$E:$F,2,0),KEY!$B:$C,2,0)</f>
        <v>11359</v>
      </c>
      <c r="Y8" s="45">
        <f>VLOOKUP(VLOOKUP(Y$3,KEY!$E:$F,2,0)&amp;$C8,DEMAND_PLAN!$B:$I,5,0)/VLOOKUP(VLOOKUP(Y$3,KEY!$E:$F,2,0),KEY!$B:$C,2,0)</f>
        <v>11359</v>
      </c>
      <c r="Z8" s="45">
        <f>VLOOKUP(VLOOKUP(Z$3,KEY!$E:$F,2,0)&amp;$C8,DEMAND_PLAN!$B:$I,5,0)/VLOOKUP(VLOOKUP(Z$3,KEY!$E:$F,2,0),KEY!$B:$C,2,0)</f>
        <v>11359</v>
      </c>
      <c r="AA8" s="45">
        <f>VLOOKUP(VLOOKUP(AA$3,KEY!$E:$F,2,0)&amp;$C8,DEMAND_PLAN!$B:$I,5,0)/VLOOKUP(VLOOKUP(AA$3,KEY!$E:$F,2,0),KEY!$B:$C,2,0)</f>
        <v>11126.2</v>
      </c>
      <c r="AB8" s="45">
        <f>VLOOKUP(VLOOKUP(AB$3,KEY!$E:$F,2,0)&amp;$C8,DEMAND_PLAN!$B:$I,5,0)/VLOOKUP(VLOOKUP(AB$3,KEY!$E:$F,2,0),KEY!$B:$C,2,0)</f>
        <v>11126.2</v>
      </c>
      <c r="AC8" s="45">
        <f>VLOOKUP(VLOOKUP(AC$3,KEY!$E:$F,2,0)&amp;$C8,DEMAND_PLAN!$B:$I,5,0)/VLOOKUP(VLOOKUP(AC$3,KEY!$E:$F,2,0),KEY!$B:$C,2,0)</f>
        <v>11126.2</v>
      </c>
      <c r="AD8" s="45">
        <f>VLOOKUP(VLOOKUP(AD$3,KEY!$E:$F,2,0)&amp;$C8,DEMAND_PLAN!$B:$I,5,0)/VLOOKUP(VLOOKUP(AD$3,KEY!$E:$F,2,0),KEY!$B:$C,2,0)</f>
        <v>11126.2</v>
      </c>
      <c r="AE8" s="45">
        <f>VLOOKUP(VLOOKUP(AE$3,KEY!$E:$F,2,0)&amp;$C8,DEMAND_PLAN!$B:$I,5,0)/VLOOKUP(VLOOKUP(AE$3,KEY!$E:$F,2,0),KEY!$B:$C,2,0)</f>
        <v>11126.2</v>
      </c>
      <c r="AF8" s="45">
        <f>VLOOKUP(VLOOKUP(AF$3,KEY!$E:$F,2,0)&amp;$C8,DEMAND_PLAN!$B:$I,5,0)/VLOOKUP(VLOOKUP(AF$3,KEY!$E:$F,2,0),KEY!$B:$C,2,0)</f>
        <v>3255.5</v>
      </c>
      <c r="AG8" s="45">
        <f>VLOOKUP(VLOOKUP(AG$3,KEY!$E:$F,2,0)&amp;$C8,DEMAND_PLAN!$B:$I,5,0)/VLOOKUP(VLOOKUP(AG$3,KEY!$E:$F,2,0),KEY!$B:$C,2,0)</f>
        <v>3255.5</v>
      </c>
      <c r="AH8" s="45">
        <f>VLOOKUP(VLOOKUP(AH$3,KEY!$E:$F,2,0)&amp;$C8,DEMAND_PLAN!$B:$I,5,0)/VLOOKUP(VLOOKUP(AH$3,KEY!$E:$F,2,0),KEY!$B:$C,2,0)</f>
        <v>3255.5</v>
      </c>
      <c r="AI8" s="45">
        <f>VLOOKUP(VLOOKUP(AI$3,KEY!$E:$F,2,0)&amp;$C8,DEMAND_PLAN!$B:$I,5,0)/VLOOKUP(VLOOKUP(AI$3,KEY!$E:$F,2,0),KEY!$B:$C,2,0)</f>
        <v>3255.5</v>
      </c>
      <c r="AJ8" s="45">
        <f>VLOOKUP(VLOOKUP(AJ$3,KEY!$E:$F,2,0)&amp;$C8,DEMAND_PLAN!$B:$I,5,0)/VLOOKUP(VLOOKUP(AJ$3,KEY!$E:$F,2,0),KEY!$B:$C,2,0)</f>
        <v>10247.75</v>
      </c>
      <c r="AK8" s="45">
        <f>VLOOKUP(VLOOKUP(AK$3,KEY!$E:$F,2,0)&amp;$C8,DEMAND_PLAN!$B:$I,5,0)/VLOOKUP(VLOOKUP(AK$3,KEY!$E:$F,2,0),KEY!$B:$C,2,0)</f>
        <v>10247.75</v>
      </c>
      <c r="AL8" s="45">
        <f>VLOOKUP(VLOOKUP(AL$3,KEY!$E:$F,2,0)&amp;$C8,DEMAND_PLAN!$B:$I,5,0)/VLOOKUP(VLOOKUP(AL$3,KEY!$E:$F,2,0),KEY!$B:$C,2,0)</f>
        <v>10247.75</v>
      </c>
      <c r="AM8" s="45">
        <f>VLOOKUP(VLOOKUP(AM$3,KEY!$E:$F,2,0)&amp;$C8,DEMAND_PLAN!$B:$I,5,0)/VLOOKUP(VLOOKUP(AM$3,KEY!$E:$F,2,0),KEY!$B:$C,2,0)</f>
        <v>10247.75</v>
      </c>
      <c r="AN8" s="45">
        <f>VLOOKUP(VLOOKUP(AN$3,KEY!$E:$F,2,0)&amp;$C8,DEMAND_PLAN!$B:$I,5,0)/VLOOKUP(VLOOKUP(AN$3,KEY!$E:$F,2,0),KEY!$B:$C,2,0)</f>
        <v>11895.4</v>
      </c>
      <c r="AO8" s="45">
        <f>VLOOKUP(VLOOKUP(AO$3,KEY!$E:$F,2,0)&amp;$C8,DEMAND_PLAN!$B:$I,5,0)/VLOOKUP(VLOOKUP(AO$3,KEY!$E:$F,2,0),KEY!$B:$C,2,0)</f>
        <v>11895.4</v>
      </c>
      <c r="AP8" s="45">
        <f>VLOOKUP(VLOOKUP(AP$3,KEY!$E:$F,2,0)&amp;$C8,DEMAND_PLAN!$B:$I,5,0)/VLOOKUP(VLOOKUP(AP$3,KEY!$E:$F,2,0),KEY!$B:$C,2,0)</f>
        <v>11895.4</v>
      </c>
      <c r="AQ8" s="45">
        <f>VLOOKUP(VLOOKUP(AQ$3,KEY!$E:$F,2,0)&amp;$C8,DEMAND_PLAN!$B:$I,5,0)/VLOOKUP(VLOOKUP(AQ$3,KEY!$E:$F,2,0),KEY!$B:$C,2,0)</f>
        <v>11895.4</v>
      </c>
      <c r="AR8" s="45">
        <f>VLOOKUP(VLOOKUP(AR$3,KEY!$E:$F,2,0)&amp;$C8,DEMAND_PLAN!$B:$I,5,0)/VLOOKUP(VLOOKUP(AR$3,KEY!$E:$F,2,0),KEY!$B:$C,2,0)</f>
        <v>11895.4</v>
      </c>
      <c r="AS8" s="45">
        <f>VLOOKUP(VLOOKUP(AS$3,KEY!$E:$F,2,0)&amp;$C8,DEMAND_PLAN!$B:$I,5,0)/VLOOKUP(VLOOKUP(AS$3,KEY!$E:$F,2,0),KEY!$B:$C,2,0)</f>
        <v>11297.75</v>
      </c>
      <c r="AT8" s="45">
        <f>VLOOKUP(VLOOKUP(AT$3,KEY!$E:$F,2,0)&amp;$C8,DEMAND_PLAN!$B:$I,5,0)/VLOOKUP(VLOOKUP(AT$3,KEY!$E:$F,2,0),KEY!$B:$C,2,0)</f>
        <v>11297.75</v>
      </c>
      <c r="AU8" s="45">
        <f>VLOOKUP(VLOOKUP(AU$3,KEY!$E:$F,2,0)&amp;$C8,DEMAND_PLAN!$B:$I,5,0)/VLOOKUP(VLOOKUP(AU$3,KEY!$E:$F,2,0),KEY!$B:$C,2,0)</f>
        <v>11297.75</v>
      </c>
      <c r="AV8" s="45">
        <f>VLOOKUP(VLOOKUP(AV$3,KEY!$E:$F,2,0)&amp;$C8,DEMAND_PLAN!$B:$I,5,0)/VLOOKUP(VLOOKUP(AV$3,KEY!$E:$F,2,0),KEY!$B:$C,2,0)</f>
        <v>11297.75</v>
      </c>
      <c r="AW8" s="45">
        <f>VLOOKUP(VLOOKUP(AW$3,KEY!$E:$F,2,0)&amp;$C8,DEMAND_PLAN!$B:$I,5,0)/VLOOKUP(VLOOKUP(AW$3,KEY!$E:$F,2,0),KEY!$B:$C,2,0)</f>
        <v>9162.75</v>
      </c>
      <c r="AX8" s="45">
        <f>VLOOKUP(VLOOKUP(AX$3,KEY!$E:$F,2,0)&amp;$C8,DEMAND_PLAN!$B:$I,5,0)/VLOOKUP(VLOOKUP(AX$3,KEY!$E:$F,2,0),KEY!$B:$C,2,0)</f>
        <v>9162.75</v>
      </c>
      <c r="AY8" s="45">
        <f>VLOOKUP(VLOOKUP(AY$3,KEY!$E:$F,2,0)&amp;$C8,DEMAND_PLAN!$B:$I,5,0)/VLOOKUP(VLOOKUP(AY$3,KEY!$E:$F,2,0),KEY!$B:$C,2,0)</f>
        <v>9162.75</v>
      </c>
      <c r="AZ8" s="45">
        <f>VLOOKUP(VLOOKUP(AZ$3,KEY!$E:$F,2,0)&amp;$C8,DEMAND_PLAN!$B:$I,5,0)/VLOOKUP(VLOOKUP(AZ$3,KEY!$E:$F,2,0),KEY!$B:$C,2,0)</f>
        <v>9162.75</v>
      </c>
      <c r="BA8" s="45">
        <f>VLOOKUP(VLOOKUP(BA$3,KEY!$E:$F,2,0)&amp;$C8,DEMAND_PLAN!$B:$I,5,0)/VLOOKUP(VLOOKUP(BA$3,KEY!$E:$F,2,0),KEY!$B:$C,2,0)</f>
        <v>9475</v>
      </c>
      <c r="BB8" s="45">
        <f>VLOOKUP(VLOOKUP(BB$3,KEY!$E:$F,2,0)&amp;$C8,DEMAND_PLAN!$B:$I,5,0)/VLOOKUP(VLOOKUP(BB$3,KEY!$E:$F,2,0),KEY!$B:$C,2,0)</f>
        <v>9475</v>
      </c>
      <c r="BC8" s="45">
        <f>VLOOKUP(VLOOKUP(BC$3,KEY!$E:$F,2,0)&amp;$C8,DEMAND_PLAN!$B:$I,5,0)/VLOOKUP(VLOOKUP(BC$3,KEY!$E:$F,2,0),KEY!$B:$C,2,0)</f>
        <v>9475</v>
      </c>
      <c r="BD8" s="45">
        <f>VLOOKUP(VLOOKUP(BD$3,KEY!$E:$F,2,0)&amp;$C8,DEMAND_PLAN!$B:$I,5,0)/VLOOKUP(VLOOKUP(BD$3,KEY!$E:$F,2,0),KEY!$B:$C,2,0)</f>
        <v>9475</v>
      </c>
      <c r="BE8" s="45">
        <f>VLOOKUP(VLOOKUP(BE$3,KEY!$E:$F,2,0)&amp;$C8,DEMAND_PLAN!$B:$I,5,0)/VLOOKUP(VLOOKUP(BE$3,KEY!$E:$F,2,0),KEY!$B:$C,2,0)</f>
        <v>9475</v>
      </c>
      <c r="BF8" s="46">
        <f>IF(FF8&gt;ASSUMPTIONS!$D$7,0,(ASSUMPTIONS!$D$7+2-FF8)*AVERAGE(G8:J8))</f>
        <v>91430.037528868357</v>
      </c>
      <c r="BG8" s="46">
        <f>IF(FG8&gt;ASSUMPTIONS!$D$7,0,(ASSUMPTIONS!$D$7+2-FG8)*AVERAGE(H8:K8))</f>
        <v>0</v>
      </c>
      <c r="BH8" s="46">
        <f>IF(FH8&gt;ASSUMPTIONS!$D$7,0,(ASSUMPTIONS!$D$7+2-FH8)*AVERAGE(I8:L8))</f>
        <v>0</v>
      </c>
      <c r="BI8" s="46">
        <f>IF(FI8&gt;ASSUMPTIONS!$D$7,0,(ASSUMPTIONS!$D$7+2-FI8)*AVERAGE(J8:M8))</f>
        <v>0</v>
      </c>
      <c r="BJ8" s="46">
        <f>IF(FJ8&gt;ASSUMPTIONS!$D$7,0,(ASSUMPTIONS!$D$7+2-FJ8)*AVERAGE(K8:N8))</f>
        <v>0</v>
      </c>
      <c r="BK8" s="46">
        <f>IF(FK8&gt;ASSUMPTIONS!$D$7,0,(ASSUMPTIONS!$D$7+2-FK8)*AVERAGE(L8:O8))</f>
        <v>0</v>
      </c>
      <c r="BL8" s="46">
        <f>IF(FL8&gt;ASSUMPTIONS!$D$7,0,(ASSUMPTIONS!$D$7+2-FL8)*AVERAGE(M8:P8))</f>
        <v>0</v>
      </c>
      <c r="BM8" s="46">
        <f>IF(FM8&gt;ASSUMPTIONS!$D$7,0,(ASSUMPTIONS!$D$7+2-FM8)*AVERAGE(N8:Q8))</f>
        <v>12773.499999999996</v>
      </c>
      <c r="BN8" s="46">
        <f>IF(FN8&gt;ASSUMPTIONS!$D$7,0,(ASSUMPTIONS!$D$7+2-FN8)*AVERAGE(O8:R8))</f>
        <v>0</v>
      </c>
      <c r="BO8" s="46">
        <f>IF(FO8&gt;ASSUMPTIONS!$D$7,0,(ASSUMPTIONS!$D$7+2-FO8)*AVERAGE(P8:S8))</f>
        <v>20038.824999999993</v>
      </c>
      <c r="BP8" s="46">
        <f>IF(FP8&gt;ASSUMPTIONS!$D$7,0,(ASSUMPTIONS!$D$7+2-FP8)*AVERAGE(Q8:T8))</f>
        <v>13811.575000000003</v>
      </c>
      <c r="BQ8" s="46">
        <f>IF(FQ8&gt;ASSUMPTIONS!$D$7,0,(ASSUMPTIONS!$D$7+2-FQ8)*AVERAGE(R8:U8))</f>
        <v>0</v>
      </c>
      <c r="BR8" s="46">
        <f>IF(FR8&gt;ASSUMPTIONS!$D$7,0,(ASSUMPTIONS!$D$7+2-FR8)*AVERAGE(S8:V8))</f>
        <v>27623.149999999983</v>
      </c>
      <c r="BS8" s="46">
        <f>IF(FS8&gt;ASSUMPTIONS!$D$7,0,(ASSUMPTIONS!$D$7+2-FS8)*AVERAGE(T8:W8))</f>
        <v>0</v>
      </c>
      <c r="BT8" s="46">
        <f>IF(FT8&gt;ASSUMPTIONS!$D$7,0,(ASSUMPTIONS!$D$7+2-FT8)*AVERAGE(U8:X8))</f>
        <v>27808.199999999997</v>
      </c>
      <c r="BU8" s="46">
        <f>IF(FU8&gt;ASSUMPTIONS!$D$7,0,(ASSUMPTIONS!$D$7+2-FU8)*AVERAGE(V8:Y8))</f>
        <v>0</v>
      </c>
      <c r="BV8" s="46">
        <f>IF(FV8&gt;ASSUMPTIONS!$D$7,0,(ASSUMPTIONS!$D$7+2-FV8)*AVERAGE(W8:Z8))</f>
        <v>31364.750000000004</v>
      </c>
      <c r="BW8" s="46">
        <f>IF(FW8&gt;ASSUMPTIONS!$D$7,0,(ASSUMPTIONS!$D$7+2-FW8)*AVERAGE(X8:AA8))</f>
        <v>0</v>
      </c>
      <c r="BX8" s="46">
        <f>IF(FX8&gt;ASSUMPTIONS!$D$7,0,(ASSUMPTIONS!$D$7+2-FX8)*AVERAGE(Y8:AB8))</f>
        <v>0</v>
      </c>
      <c r="BY8" s="46">
        <f>IF(FY8&gt;ASSUMPTIONS!$D$7,0,(ASSUMPTIONS!$D$7+2-FY8)*AVERAGE(Z8:AC8))</f>
        <v>29448.750000000015</v>
      </c>
      <c r="BZ8" s="46">
        <f>IF(FZ8&gt;ASSUMPTIONS!$D$7,0,(ASSUMPTIONS!$D$7+2-FZ8)*AVERAGE(AA8:AD8))</f>
        <v>0</v>
      </c>
      <c r="CA8" s="46">
        <f>IF(GA8&gt;ASSUMPTIONS!$D$7,0,(ASSUMPTIONS!$D$7+2-GA8)*AVERAGE(AB8:AE8))</f>
        <v>0</v>
      </c>
      <c r="CB8" s="46">
        <f>IF(GB8&gt;ASSUMPTIONS!$D$7,0,(ASSUMPTIONS!$D$7+2-GB8)*AVERAGE(AC8:AF8))</f>
        <v>0</v>
      </c>
      <c r="CC8" s="46">
        <f>IF(GC8&gt;ASSUMPTIONS!$D$7,0,(ASSUMPTIONS!$D$7+2-GC8)*AVERAGE(AD8:AG8))</f>
        <v>0</v>
      </c>
      <c r="CD8" s="46">
        <f>IF(GD8&gt;ASSUMPTIONS!$D$7,0,(ASSUMPTIONS!$D$7+2-GD8)*AVERAGE(AE8:AH8))</f>
        <v>0</v>
      </c>
      <c r="CE8" s="46">
        <f>IF(GE8&gt;ASSUMPTIONS!$D$7,0,(ASSUMPTIONS!$D$7+2-GE8)*AVERAGE(AF8:AI8))</f>
        <v>0</v>
      </c>
      <c r="CF8" s="46">
        <f>IF(GF8&gt;ASSUMPTIONS!$D$7,0,(ASSUMPTIONS!$D$7+2-GF8)*AVERAGE(AG8:AJ8))</f>
        <v>16540.624999999971</v>
      </c>
      <c r="CG8" s="46">
        <f>IF(GG8&gt;ASSUMPTIONS!$D$7,0,(ASSUMPTIONS!$D$7+2-GG8)*AVERAGE(AH8:AK8))</f>
        <v>20736.125</v>
      </c>
      <c r="CH8" s="46">
        <f>IF(GH8&gt;ASSUMPTIONS!$D$7,0,(ASSUMPTIONS!$D$7+2-GH8)*AVERAGE(AI8:AL8))</f>
        <v>20736.125000000004</v>
      </c>
      <c r="CI8" s="46">
        <f>IF(GI8&gt;ASSUMPTIONS!$D$7,0,(ASSUMPTIONS!$D$7+2-GI8)*AVERAGE(AJ8:AM8))</f>
        <v>20736.125000000004</v>
      </c>
      <c r="CJ8" s="46">
        <f>IF(GJ8&gt;ASSUMPTIONS!$D$7,0,(ASSUMPTIONS!$D$7+2-GJ8)*AVERAGE(AK8:AN8))</f>
        <v>0</v>
      </c>
      <c r="CK8" s="46">
        <f>IF(GK8&gt;ASSUMPTIONS!$D$7,0,(ASSUMPTIONS!$D$7+2-GK8)*AVERAGE(AL8:AO8))</f>
        <v>0</v>
      </c>
      <c r="CL8" s="46">
        <f>IF(GL8&gt;ASSUMPTIONS!$D$7,0,(ASSUMPTIONS!$D$7+2-GL8)*AVERAGE(AM8:AP8))</f>
        <v>36108.375000000007</v>
      </c>
      <c r="CM8" s="46">
        <f>IF(GM8&gt;ASSUMPTIONS!$D$7,0,(ASSUMPTIONS!$D$7+2-GM8)*AVERAGE(AN8:AQ8))</f>
        <v>0</v>
      </c>
      <c r="CN8" s="46">
        <f>IF(GN8&gt;ASSUMPTIONS!$D$7,0,(ASSUMPTIONS!$D$7+2-GN8)*AVERAGE(AO8:AR8))</f>
        <v>24614.624999999996</v>
      </c>
      <c r="CO8" s="46">
        <f>IF(GO8&gt;ASSUMPTIONS!$D$7,0,(ASSUMPTIONS!$D$7+2-GO8)*AVERAGE(AP8:AS8))</f>
        <v>0</v>
      </c>
      <c r="CP8" s="46">
        <f>IF(GP8&gt;ASSUMPTIONS!$D$7,0,(ASSUMPTIONS!$D$7+2-GP8)*AVERAGE(AQ8:AT8))</f>
        <v>0</v>
      </c>
      <c r="CQ8" s="46">
        <f>IF(GQ8&gt;ASSUMPTIONS!$D$7,0,(ASSUMPTIONS!$D$7+2-GQ8)*AVERAGE(AR8:AU8))</f>
        <v>31203.82499999999</v>
      </c>
      <c r="CR8" s="46">
        <f>IF(GR8&gt;ASSUMPTIONS!$D$7,0,(ASSUMPTIONS!$D$7+2-GR8)*AVERAGE(AS8:AV8))</f>
        <v>0</v>
      </c>
      <c r="CS8" s="46">
        <f>IF(GS8&gt;ASSUMPTIONS!$D$7,0,(ASSUMPTIONS!$D$7+2-GS8)*AVERAGE(AT8:AW8))</f>
        <v>0</v>
      </c>
      <c r="CT8" s="46">
        <f>IF(GT8&gt;ASSUMPTIONS!$D$7,0,(ASSUMPTIONS!$D$7+2-GT8)*AVERAGE(AU8:AX8))</f>
        <v>22919.424999999992</v>
      </c>
      <c r="CU8" s="46">
        <f>IF(GU8&gt;ASSUMPTIONS!$D$7,0,(ASSUMPTIONS!$D$7+2-GU8)*AVERAGE(AV8:AY8))</f>
        <v>0</v>
      </c>
      <c r="CV8" s="46">
        <f>IF(GV8&gt;ASSUMPTIONS!$D$7,0,(ASSUMPTIONS!$D$7+2-GV8)*AVERAGE(AW8:AZ8))</f>
        <v>0</v>
      </c>
      <c r="CW8" s="46">
        <f>IF(GW8&gt;ASSUMPTIONS!$D$7,0,(ASSUMPTIONS!$D$7+2-GW8)*AVERAGE(AX8:BA8))</f>
        <v>23998.875000000004</v>
      </c>
      <c r="CX8" s="46">
        <f>IF(GX8&gt;ASSUMPTIONS!$D$7,0,(ASSUMPTIONS!$D$7+2-GX8)*AVERAGE(AY8:BB8))</f>
        <v>0</v>
      </c>
      <c r="CY8" s="46">
        <f>IF(GY8&gt;ASSUMPTIONS!$D$7,0,(ASSUMPTIONS!$D$7+2-GY8)*AVERAGE(AZ8:BC8))</f>
        <v>19886.75</v>
      </c>
      <c r="CZ8" s="46">
        <f>IF(GZ8&gt;ASSUMPTIONS!$D$7,0,(ASSUMPTIONS!$D$7+2-GZ8)*AVERAGE(BA8:BD8))</f>
        <v>0</v>
      </c>
      <c r="DA8" s="46">
        <f>IF(HA8&gt;ASSUMPTIONS!$D$7,0,(ASSUMPTIONS!$D$7+2-HA8)*AVERAGE($BB8:$BE8))</f>
        <v>19106.125000000004</v>
      </c>
      <c r="DB8" s="46">
        <f>IF(HB8&gt;ASSUMPTIONS!$D$7,0,(ASSUMPTIONS!$D$7+2-HB8)*AVERAGE($BB8:$BE8))</f>
        <v>0</v>
      </c>
      <c r="DC8" s="46">
        <f>IF(HC8&gt;ASSUMPTIONS!$D$7,0,(ASSUMPTIONS!$D$7+2-HC8)*AVERAGE($BB8:$BE8))</f>
        <v>18950</v>
      </c>
      <c r="DD8" s="46">
        <f>IF(HD8&gt;ASSUMPTIONS!$D$7,0,(ASSUMPTIONS!$D$7+2-HD8)*AVERAGE($BB8:$BE8))</f>
        <v>0</v>
      </c>
      <c r="DE8" s="46">
        <f>IF(HE8&gt;ASSUMPTIONS!$D$7,0,(ASSUMPTIONS!$D$7+2-HE8)*AVERAGE($BB8:$BE8))</f>
        <v>18950</v>
      </c>
      <c r="DF8" s="47">
        <f t="shared" si="3"/>
        <v>89003.5</v>
      </c>
      <c r="DG8" s="47">
        <f t="shared" si="0"/>
        <v>77705.75</v>
      </c>
      <c r="DH8" s="47">
        <f t="shared" si="0"/>
        <v>66408</v>
      </c>
      <c r="DI8" s="47">
        <f t="shared" si="0"/>
        <v>55110.25</v>
      </c>
      <c r="DJ8" s="47">
        <f t="shared" si="0"/>
        <v>48883</v>
      </c>
      <c r="DK8" s="47">
        <f t="shared" si="0"/>
        <v>42655.75</v>
      </c>
      <c r="DL8" s="47">
        <f t="shared" si="0"/>
        <v>36428.5</v>
      </c>
      <c r="DM8" s="47">
        <f t="shared" si="0"/>
        <v>42974.75</v>
      </c>
      <c r="DN8" s="47">
        <f t="shared" si="0"/>
        <v>38054.550000000003</v>
      </c>
      <c r="DO8" s="47">
        <f t="shared" si="0"/>
        <v>53173.175000000003</v>
      </c>
      <c r="DP8" s="47">
        <f t="shared" si="0"/>
        <v>62064.55000000001</v>
      </c>
      <c r="DQ8" s="47">
        <f t="shared" si="0"/>
        <v>57144.350000000013</v>
      </c>
      <c r="DR8" s="47">
        <f t="shared" si="0"/>
        <v>79847.3</v>
      </c>
      <c r="DS8" s="47">
        <f t="shared" si="0"/>
        <v>71370.55</v>
      </c>
      <c r="DT8" s="47">
        <f t="shared" si="0"/>
        <v>90702</v>
      </c>
      <c r="DU8" s="47">
        <f t="shared" si="0"/>
        <v>82225.25</v>
      </c>
      <c r="DV8" s="47">
        <f t="shared" si="0"/>
        <v>105113.25</v>
      </c>
      <c r="DW8" s="47">
        <f t="shared" si="0"/>
        <v>93754.25</v>
      </c>
      <c r="DX8" s="47">
        <f t="shared" si="0"/>
        <v>82395.25</v>
      </c>
      <c r="DY8" s="47">
        <f t="shared" si="0"/>
        <v>100485.00000000001</v>
      </c>
      <c r="DZ8" s="47">
        <f t="shared" si="0"/>
        <v>89126.000000000015</v>
      </c>
      <c r="EA8" s="47">
        <f t="shared" si="0"/>
        <v>77999.800000000017</v>
      </c>
      <c r="EB8" s="47">
        <f t="shared" si="0"/>
        <v>66873.60000000002</v>
      </c>
      <c r="EC8" s="47">
        <f t="shared" si="0"/>
        <v>55747.400000000023</v>
      </c>
      <c r="ED8" s="47">
        <f t="shared" si="0"/>
        <v>44621.200000000026</v>
      </c>
      <c r="EE8" s="47">
        <f t="shared" si="0"/>
        <v>33495.000000000029</v>
      </c>
      <c r="EF8" s="47">
        <f t="shared" si="0"/>
        <v>46780.125</v>
      </c>
      <c r="EG8" s="47">
        <f t="shared" si="0"/>
        <v>64260.75</v>
      </c>
      <c r="EH8" s="47">
        <f t="shared" si="0"/>
        <v>81741.375</v>
      </c>
      <c r="EI8" s="47">
        <f t="shared" si="0"/>
        <v>99222</v>
      </c>
      <c r="EJ8" s="47">
        <f t="shared" si="0"/>
        <v>88974.25</v>
      </c>
      <c r="EK8" s="47">
        <f t="shared" si="0"/>
        <v>78726.5</v>
      </c>
      <c r="EL8" s="47">
        <f t="shared" si="0"/>
        <v>104587.125</v>
      </c>
      <c r="EM8" s="47">
        <f t="shared" si="0"/>
        <v>94339.375</v>
      </c>
      <c r="EN8" s="47">
        <f t="shared" si="0"/>
        <v>107058.6</v>
      </c>
      <c r="EO8" s="47">
        <f t="shared" si="0"/>
        <v>95163.200000000012</v>
      </c>
      <c r="EP8" s="47">
        <f t="shared" si="0"/>
        <v>83267.800000000017</v>
      </c>
      <c r="EQ8" s="47">
        <f t="shared" si="0"/>
        <v>102576.22500000001</v>
      </c>
      <c r="ER8" s="47">
        <f t="shared" si="0"/>
        <v>90680.825000000012</v>
      </c>
      <c r="ES8" s="47">
        <f t="shared" si="0"/>
        <v>79383.075000000012</v>
      </c>
      <c r="ET8" s="47">
        <f t="shared" si="0"/>
        <v>91004.75</v>
      </c>
      <c r="EU8" s="47">
        <f t="shared" si="0"/>
        <v>79707</v>
      </c>
      <c r="EV8" s="47">
        <f t="shared" si="0"/>
        <v>68409.25</v>
      </c>
      <c r="EW8" s="47">
        <f t="shared" si="0"/>
        <v>83245.375</v>
      </c>
      <c r="EX8" s="47">
        <f t="shared" si="0"/>
        <v>74082.625</v>
      </c>
      <c r="EY8" s="47">
        <f t="shared" si="0"/>
        <v>84806.625</v>
      </c>
      <c r="EZ8" s="47">
        <f t="shared" si="0"/>
        <v>75643.875</v>
      </c>
      <c r="FA8" s="47">
        <f t="shared" si="0"/>
        <v>85275</v>
      </c>
      <c r="FB8" s="47">
        <f t="shared" si="0"/>
        <v>75800</v>
      </c>
      <c r="FC8" s="47">
        <f t="shared" si="0"/>
        <v>85275</v>
      </c>
      <c r="FD8" s="47">
        <f t="shared" si="0"/>
        <v>75800</v>
      </c>
      <c r="FE8" s="47">
        <f t="shared" si="0"/>
        <v>85275</v>
      </c>
      <c r="FF8" s="48">
        <f t="shared" si="4"/>
        <v>0.88445682094008193</v>
      </c>
      <c r="FG8" s="48">
        <f t="shared" si="5"/>
        <v>10.157318116975748</v>
      </c>
      <c r="FH8" s="48">
        <f t="shared" si="1"/>
        <v>10.367851365099485</v>
      </c>
      <c r="FI8" s="48">
        <f t="shared" si="1"/>
        <v>10.664097314223774</v>
      </c>
      <c r="FJ8" s="48">
        <f t="shared" si="1"/>
        <v>9.3399486059414585</v>
      </c>
      <c r="FK8" s="48">
        <f t="shared" si="1"/>
        <v>8.77025687489067</v>
      </c>
      <c r="FL8" s="48">
        <f t="shared" si="1"/>
        <v>8.1296083210047705</v>
      </c>
      <c r="FM8" s="48">
        <f t="shared" si="1"/>
        <v>7.4038656965164025</v>
      </c>
      <c r="FN8" s="48">
        <f t="shared" si="1"/>
        <v>8.7343502296654609</v>
      </c>
      <c r="FO8" s="48">
        <f t="shared" si="1"/>
        <v>6.5505834357187895</v>
      </c>
      <c r="FP8" s="48">
        <f t="shared" si="1"/>
        <v>7.9381015828229557</v>
      </c>
      <c r="FQ8" s="48">
        <f t="shared" si="1"/>
        <v>8.1797205642749962</v>
      </c>
      <c r="FR8" s="48">
        <f t="shared" si="1"/>
        <v>6.7413041554841202</v>
      </c>
      <c r="FS8" s="48">
        <f t="shared" si="1"/>
        <v>8.6815904102421229</v>
      </c>
      <c r="FT8" s="48">
        <f t="shared" si="1"/>
        <v>7.1961534098786286</v>
      </c>
      <c r="FU8" s="48">
        <f t="shared" si="1"/>
        <v>8.5258760978762158</v>
      </c>
      <c r="FV8" s="48">
        <f t="shared" si="1"/>
        <v>7.2387754203715113</v>
      </c>
      <c r="FW8" s="48">
        <f t="shared" si="1"/>
        <v>9.301399015998868</v>
      </c>
      <c r="FX8" s="48">
        <f t="shared" si="1"/>
        <v>8.3391964492199318</v>
      </c>
      <c r="FY8" s="48">
        <f t="shared" si="1"/>
        <v>7.3669799005758012</v>
      </c>
      <c r="FZ8" s="48">
        <f t="shared" si="1"/>
        <v>9.0313853786557861</v>
      </c>
      <c r="GA8" s="48">
        <f t="shared" si="1"/>
        <v>8.0104617928852626</v>
      </c>
      <c r="GB8" s="48">
        <f t="shared" si="1"/>
        <v>8.5166334098558458</v>
      </c>
      <c r="GC8" s="48">
        <f t="shared" si="1"/>
        <v>9.2998185193683671</v>
      </c>
      <c r="GD8" s="48">
        <f t="shared" si="1"/>
        <v>10.673086771934699</v>
      </c>
      <c r="GE8" s="48">
        <f t="shared" si="1"/>
        <v>13.706404546152672</v>
      </c>
      <c r="GF8" s="48">
        <f t="shared" si="1"/>
        <v>6.6942303608678877</v>
      </c>
      <c r="GG8" s="48">
        <f t="shared" si="1"/>
        <v>6.9287208634958253</v>
      </c>
      <c r="GH8" s="48">
        <f t="shared" si="1"/>
        <v>7.5603661899334531</v>
      </c>
      <c r="GI8" s="48">
        <f t="shared" si="1"/>
        <v>7.976519235929838</v>
      </c>
      <c r="GJ8" s="48">
        <f t="shared" si="1"/>
        <v>9.3081746256037654</v>
      </c>
      <c r="GK8" s="48">
        <f t="shared" si="1"/>
        <v>8.0362775847158137</v>
      </c>
      <c r="GL8" s="48">
        <f t="shared" si="1"/>
        <v>6.8556263939852764</v>
      </c>
      <c r="GM8" s="48">
        <f t="shared" si="1"/>
        <v>8.792232711804564</v>
      </c>
      <c r="GN8" s="48">
        <f t="shared" si="1"/>
        <v>7.930744237268188</v>
      </c>
      <c r="GO8" s="48">
        <f t="shared" si="1"/>
        <v>9.1144827116494049</v>
      </c>
      <c r="GP8" s="48">
        <f t="shared" si="1"/>
        <v>8.2061470735971618</v>
      </c>
      <c r="GQ8" s="48">
        <f t="shared" si="1"/>
        <v>7.2740995858143895</v>
      </c>
      <c r="GR8" s="48">
        <f t="shared" si="1"/>
        <v>9.0793498705494464</v>
      </c>
      <c r="GS8" s="48">
        <f t="shared" si="1"/>
        <v>8.4244541991824615</v>
      </c>
      <c r="GT8" s="48">
        <f t="shared" si="1"/>
        <v>7.759641748735369</v>
      </c>
      <c r="GU8" s="48">
        <f t="shared" si="1"/>
        <v>9.3853194451606257</v>
      </c>
      <c r="GV8" s="48">
        <f t="shared" si="1"/>
        <v>8.6990259474502736</v>
      </c>
      <c r="GW8" s="48">
        <f t="shared" si="1"/>
        <v>7.4029475222011047</v>
      </c>
      <c r="GX8" s="48">
        <f t="shared" si="1"/>
        <v>8.9329854730318843</v>
      </c>
      <c r="GY8" s="48">
        <f t="shared" si="1"/>
        <v>7.8836988114478785</v>
      </c>
      <c r="GZ8" s="48">
        <f t="shared" si="1"/>
        <v>8.9505672823219005</v>
      </c>
      <c r="HA8" s="48">
        <f t="shared" si="6"/>
        <v>7.9835224274406329</v>
      </c>
      <c r="HB8" s="48">
        <f t="shared" si="2"/>
        <v>9</v>
      </c>
      <c r="HC8" s="48">
        <f t="shared" si="2"/>
        <v>8</v>
      </c>
      <c r="HD8" s="48">
        <f t="shared" si="2"/>
        <v>9</v>
      </c>
      <c r="HE8" s="48">
        <f t="shared" si="2"/>
        <v>8</v>
      </c>
      <c r="HF8" s="31"/>
    </row>
    <row r="9" spans="1:214" x14ac:dyDescent="0.25">
      <c r="A9" s="29"/>
      <c r="B9" s="13" t="s">
        <v>5</v>
      </c>
      <c r="C9" s="13">
        <v>1493247</v>
      </c>
      <c r="D9" s="13" t="str">
        <f>VLOOKUP(C9,INVENTORY_DATA!$C:$E,2,0)</f>
        <v>PF_2</v>
      </c>
      <c r="E9" s="44">
        <f>VLOOKUP(C9,INVENTORY_DATA!$C:$E,3,0)</f>
        <v>196967.26096997687</v>
      </c>
      <c r="F9" s="45">
        <f>VLOOKUP(VLOOKUP(F$3,KEY!$E:$F,2,0)&amp;$C9,DEMAND_PLAN!$B:$I,5,0)/VLOOKUP(VLOOKUP(F$3,KEY!$E:$F,2,0),KEY!$B:$C,2,0)</f>
        <v>12019</v>
      </c>
      <c r="G9" s="45">
        <f>VLOOKUP(VLOOKUP(G$3,KEY!$E:$F,2,0)&amp;$C9,DEMAND_PLAN!$B:$I,5,0)/VLOOKUP(VLOOKUP(G$3,KEY!$E:$F,2,0),KEY!$B:$C,2,0)</f>
        <v>12019</v>
      </c>
      <c r="H9" s="45">
        <f>VLOOKUP(VLOOKUP(H$3,KEY!$E:$F,2,0)&amp;$C9,DEMAND_PLAN!$B:$I,5,0)/VLOOKUP(VLOOKUP(H$3,KEY!$E:$F,2,0),KEY!$B:$C,2,0)</f>
        <v>12019</v>
      </c>
      <c r="I9" s="45">
        <f>VLOOKUP(VLOOKUP(I$3,KEY!$E:$F,2,0)&amp;$C9,DEMAND_PLAN!$B:$I,5,0)/VLOOKUP(VLOOKUP(I$3,KEY!$E:$F,2,0),KEY!$B:$C,2,0)</f>
        <v>12019</v>
      </c>
      <c r="J9" s="45">
        <f>VLOOKUP(VLOOKUP(J$3,KEY!$E:$F,2,0)&amp;$C9,DEMAND_PLAN!$B:$I,5,0)/VLOOKUP(VLOOKUP(J$3,KEY!$E:$F,2,0),KEY!$B:$C,2,0)</f>
        <v>6386</v>
      </c>
      <c r="K9" s="45">
        <f>VLOOKUP(VLOOKUP(K$3,KEY!$E:$F,2,0)&amp;$C9,DEMAND_PLAN!$B:$I,5,0)/VLOOKUP(VLOOKUP(K$3,KEY!$E:$F,2,0),KEY!$B:$C,2,0)</f>
        <v>6386</v>
      </c>
      <c r="L9" s="45">
        <f>VLOOKUP(VLOOKUP(L$3,KEY!$E:$F,2,0)&amp;$C9,DEMAND_PLAN!$B:$I,5,0)/VLOOKUP(VLOOKUP(L$3,KEY!$E:$F,2,0),KEY!$B:$C,2,0)</f>
        <v>6386</v>
      </c>
      <c r="M9" s="45">
        <f>VLOOKUP(VLOOKUP(M$3,KEY!$E:$F,2,0)&amp;$C9,DEMAND_PLAN!$B:$I,5,0)/VLOOKUP(VLOOKUP(M$3,KEY!$E:$F,2,0),KEY!$B:$C,2,0)</f>
        <v>6386</v>
      </c>
      <c r="N9" s="45">
        <f>VLOOKUP(VLOOKUP(N$3,KEY!$E:$F,2,0)&amp;$C9,DEMAND_PLAN!$B:$I,5,0)/VLOOKUP(VLOOKUP(N$3,KEY!$E:$F,2,0),KEY!$B:$C,2,0)</f>
        <v>4426.8</v>
      </c>
      <c r="O9" s="45">
        <f>VLOOKUP(VLOOKUP(O$3,KEY!$E:$F,2,0)&amp;$C9,DEMAND_PLAN!$B:$I,5,0)/VLOOKUP(VLOOKUP(O$3,KEY!$E:$F,2,0),KEY!$B:$C,2,0)</f>
        <v>4426.8</v>
      </c>
      <c r="P9" s="45">
        <f>VLOOKUP(VLOOKUP(P$3,KEY!$E:$F,2,0)&amp;$C9,DEMAND_PLAN!$B:$I,5,0)/VLOOKUP(VLOOKUP(P$3,KEY!$E:$F,2,0),KEY!$B:$C,2,0)</f>
        <v>4426.8</v>
      </c>
      <c r="Q9" s="45">
        <f>VLOOKUP(VLOOKUP(Q$3,KEY!$E:$F,2,0)&amp;$C9,DEMAND_PLAN!$B:$I,5,0)/VLOOKUP(VLOOKUP(Q$3,KEY!$E:$F,2,0),KEY!$B:$C,2,0)</f>
        <v>4426.8</v>
      </c>
      <c r="R9" s="45">
        <f>VLOOKUP(VLOOKUP(R$3,KEY!$E:$F,2,0)&amp;$C9,DEMAND_PLAN!$B:$I,5,0)/VLOOKUP(VLOOKUP(R$3,KEY!$E:$F,2,0),KEY!$B:$C,2,0)</f>
        <v>4426.8</v>
      </c>
      <c r="S9" s="45">
        <f>VLOOKUP(VLOOKUP(S$3,KEY!$E:$F,2,0)&amp;$C9,DEMAND_PLAN!$B:$I,5,0)/VLOOKUP(VLOOKUP(S$3,KEY!$E:$F,2,0),KEY!$B:$C,2,0)</f>
        <v>6527.75</v>
      </c>
      <c r="T9" s="45">
        <f>VLOOKUP(VLOOKUP(T$3,KEY!$E:$F,2,0)&amp;$C9,DEMAND_PLAN!$B:$I,5,0)/VLOOKUP(VLOOKUP(T$3,KEY!$E:$F,2,0),KEY!$B:$C,2,0)</f>
        <v>6527.75</v>
      </c>
      <c r="U9" s="45">
        <f>VLOOKUP(VLOOKUP(U$3,KEY!$E:$F,2,0)&amp;$C9,DEMAND_PLAN!$B:$I,5,0)/VLOOKUP(VLOOKUP(U$3,KEY!$E:$F,2,0),KEY!$B:$C,2,0)</f>
        <v>6527.75</v>
      </c>
      <c r="V9" s="45">
        <f>VLOOKUP(VLOOKUP(V$3,KEY!$E:$F,2,0)&amp;$C9,DEMAND_PLAN!$B:$I,5,0)/VLOOKUP(VLOOKUP(V$3,KEY!$E:$F,2,0),KEY!$B:$C,2,0)</f>
        <v>6527.75</v>
      </c>
      <c r="W9" s="45">
        <f>VLOOKUP(VLOOKUP(W$3,KEY!$E:$F,2,0)&amp;$C9,DEMAND_PLAN!$B:$I,5,0)/VLOOKUP(VLOOKUP(W$3,KEY!$E:$F,2,0),KEY!$B:$C,2,0)</f>
        <v>12375.5</v>
      </c>
      <c r="X9" s="45">
        <f>VLOOKUP(VLOOKUP(X$3,KEY!$E:$F,2,0)&amp;$C9,DEMAND_PLAN!$B:$I,5,0)/VLOOKUP(VLOOKUP(X$3,KEY!$E:$F,2,0),KEY!$B:$C,2,0)</f>
        <v>12375.5</v>
      </c>
      <c r="Y9" s="45">
        <f>VLOOKUP(VLOOKUP(Y$3,KEY!$E:$F,2,0)&amp;$C9,DEMAND_PLAN!$B:$I,5,0)/VLOOKUP(VLOOKUP(Y$3,KEY!$E:$F,2,0),KEY!$B:$C,2,0)</f>
        <v>12375.5</v>
      </c>
      <c r="Z9" s="45">
        <f>VLOOKUP(VLOOKUP(Z$3,KEY!$E:$F,2,0)&amp;$C9,DEMAND_PLAN!$B:$I,5,0)/VLOOKUP(VLOOKUP(Z$3,KEY!$E:$F,2,0),KEY!$B:$C,2,0)</f>
        <v>12375.5</v>
      </c>
      <c r="AA9" s="45">
        <f>VLOOKUP(VLOOKUP(AA$3,KEY!$E:$F,2,0)&amp;$C9,DEMAND_PLAN!$B:$I,5,0)/VLOOKUP(VLOOKUP(AA$3,KEY!$E:$F,2,0),KEY!$B:$C,2,0)</f>
        <v>11600.6</v>
      </c>
      <c r="AB9" s="45">
        <f>VLOOKUP(VLOOKUP(AB$3,KEY!$E:$F,2,0)&amp;$C9,DEMAND_PLAN!$B:$I,5,0)/VLOOKUP(VLOOKUP(AB$3,KEY!$E:$F,2,0),KEY!$B:$C,2,0)</f>
        <v>11600.6</v>
      </c>
      <c r="AC9" s="45">
        <f>VLOOKUP(VLOOKUP(AC$3,KEY!$E:$F,2,0)&amp;$C9,DEMAND_PLAN!$B:$I,5,0)/VLOOKUP(VLOOKUP(AC$3,KEY!$E:$F,2,0),KEY!$B:$C,2,0)</f>
        <v>11600.6</v>
      </c>
      <c r="AD9" s="45">
        <f>VLOOKUP(VLOOKUP(AD$3,KEY!$E:$F,2,0)&amp;$C9,DEMAND_PLAN!$B:$I,5,0)/VLOOKUP(VLOOKUP(AD$3,KEY!$E:$F,2,0),KEY!$B:$C,2,0)</f>
        <v>11600.6</v>
      </c>
      <c r="AE9" s="45">
        <f>VLOOKUP(VLOOKUP(AE$3,KEY!$E:$F,2,0)&amp;$C9,DEMAND_PLAN!$B:$I,5,0)/VLOOKUP(VLOOKUP(AE$3,KEY!$E:$F,2,0),KEY!$B:$C,2,0)</f>
        <v>11600.6</v>
      </c>
      <c r="AF9" s="45">
        <f>VLOOKUP(VLOOKUP(AF$3,KEY!$E:$F,2,0)&amp;$C9,DEMAND_PLAN!$B:$I,5,0)/VLOOKUP(VLOOKUP(AF$3,KEY!$E:$F,2,0),KEY!$B:$C,2,0)</f>
        <v>12031</v>
      </c>
      <c r="AG9" s="45">
        <f>VLOOKUP(VLOOKUP(AG$3,KEY!$E:$F,2,0)&amp;$C9,DEMAND_PLAN!$B:$I,5,0)/VLOOKUP(VLOOKUP(AG$3,KEY!$E:$F,2,0),KEY!$B:$C,2,0)</f>
        <v>12031</v>
      </c>
      <c r="AH9" s="45">
        <f>VLOOKUP(VLOOKUP(AH$3,KEY!$E:$F,2,0)&amp;$C9,DEMAND_PLAN!$B:$I,5,0)/VLOOKUP(VLOOKUP(AH$3,KEY!$E:$F,2,0),KEY!$B:$C,2,0)</f>
        <v>12031</v>
      </c>
      <c r="AI9" s="45">
        <f>VLOOKUP(VLOOKUP(AI$3,KEY!$E:$F,2,0)&amp;$C9,DEMAND_PLAN!$B:$I,5,0)/VLOOKUP(VLOOKUP(AI$3,KEY!$E:$F,2,0),KEY!$B:$C,2,0)</f>
        <v>12031</v>
      </c>
      <c r="AJ9" s="45">
        <f>VLOOKUP(VLOOKUP(AJ$3,KEY!$E:$F,2,0)&amp;$C9,DEMAND_PLAN!$B:$I,5,0)/VLOOKUP(VLOOKUP(AJ$3,KEY!$E:$F,2,0),KEY!$B:$C,2,0)</f>
        <v>4087</v>
      </c>
      <c r="AK9" s="45">
        <f>VLOOKUP(VLOOKUP(AK$3,KEY!$E:$F,2,0)&amp;$C9,DEMAND_PLAN!$B:$I,5,0)/VLOOKUP(VLOOKUP(AK$3,KEY!$E:$F,2,0),KEY!$B:$C,2,0)</f>
        <v>4087</v>
      </c>
      <c r="AL9" s="45">
        <f>VLOOKUP(VLOOKUP(AL$3,KEY!$E:$F,2,0)&amp;$C9,DEMAND_PLAN!$B:$I,5,0)/VLOOKUP(VLOOKUP(AL$3,KEY!$E:$F,2,0),KEY!$B:$C,2,0)</f>
        <v>4087</v>
      </c>
      <c r="AM9" s="45">
        <f>VLOOKUP(VLOOKUP(AM$3,KEY!$E:$F,2,0)&amp;$C9,DEMAND_PLAN!$B:$I,5,0)/VLOOKUP(VLOOKUP(AM$3,KEY!$E:$F,2,0),KEY!$B:$C,2,0)</f>
        <v>4087</v>
      </c>
      <c r="AN9" s="45">
        <f>VLOOKUP(VLOOKUP(AN$3,KEY!$E:$F,2,0)&amp;$C9,DEMAND_PLAN!$B:$I,5,0)/VLOOKUP(VLOOKUP(AN$3,KEY!$E:$F,2,0),KEY!$B:$C,2,0)</f>
        <v>10356.799999999999</v>
      </c>
      <c r="AO9" s="45">
        <f>VLOOKUP(VLOOKUP(AO$3,KEY!$E:$F,2,0)&amp;$C9,DEMAND_PLAN!$B:$I,5,0)/VLOOKUP(VLOOKUP(AO$3,KEY!$E:$F,2,0),KEY!$B:$C,2,0)</f>
        <v>10356.799999999999</v>
      </c>
      <c r="AP9" s="45">
        <f>VLOOKUP(VLOOKUP(AP$3,KEY!$E:$F,2,0)&amp;$C9,DEMAND_PLAN!$B:$I,5,0)/VLOOKUP(VLOOKUP(AP$3,KEY!$E:$F,2,0),KEY!$B:$C,2,0)</f>
        <v>10356.799999999999</v>
      </c>
      <c r="AQ9" s="45">
        <f>VLOOKUP(VLOOKUP(AQ$3,KEY!$E:$F,2,0)&amp;$C9,DEMAND_PLAN!$B:$I,5,0)/VLOOKUP(VLOOKUP(AQ$3,KEY!$E:$F,2,0),KEY!$B:$C,2,0)</f>
        <v>10356.799999999999</v>
      </c>
      <c r="AR9" s="45">
        <f>VLOOKUP(VLOOKUP(AR$3,KEY!$E:$F,2,0)&amp;$C9,DEMAND_PLAN!$B:$I,5,0)/VLOOKUP(VLOOKUP(AR$3,KEY!$E:$F,2,0),KEY!$B:$C,2,0)</f>
        <v>10356.799999999999</v>
      </c>
      <c r="AS9" s="45">
        <f>VLOOKUP(VLOOKUP(AS$3,KEY!$E:$F,2,0)&amp;$C9,DEMAND_PLAN!$B:$I,5,0)/VLOOKUP(VLOOKUP(AS$3,KEY!$E:$F,2,0),KEY!$B:$C,2,0)</f>
        <v>5494.25</v>
      </c>
      <c r="AT9" s="45">
        <f>VLOOKUP(VLOOKUP(AT$3,KEY!$E:$F,2,0)&amp;$C9,DEMAND_PLAN!$B:$I,5,0)/VLOOKUP(VLOOKUP(AT$3,KEY!$E:$F,2,0),KEY!$B:$C,2,0)</f>
        <v>5494.25</v>
      </c>
      <c r="AU9" s="45">
        <f>VLOOKUP(VLOOKUP(AU$3,KEY!$E:$F,2,0)&amp;$C9,DEMAND_PLAN!$B:$I,5,0)/VLOOKUP(VLOOKUP(AU$3,KEY!$E:$F,2,0),KEY!$B:$C,2,0)</f>
        <v>5494.25</v>
      </c>
      <c r="AV9" s="45">
        <f>VLOOKUP(VLOOKUP(AV$3,KEY!$E:$F,2,0)&amp;$C9,DEMAND_PLAN!$B:$I,5,0)/VLOOKUP(VLOOKUP(AV$3,KEY!$E:$F,2,0),KEY!$B:$C,2,0)</f>
        <v>5494.25</v>
      </c>
      <c r="AW9" s="45">
        <f>VLOOKUP(VLOOKUP(AW$3,KEY!$E:$F,2,0)&amp;$C9,DEMAND_PLAN!$B:$I,5,0)/VLOOKUP(VLOOKUP(AW$3,KEY!$E:$F,2,0),KEY!$B:$C,2,0)</f>
        <v>4372</v>
      </c>
      <c r="AX9" s="45">
        <f>VLOOKUP(VLOOKUP(AX$3,KEY!$E:$F,2,0)&amp;$C9,DEMAND_PLAN!$B:$I,5,0)/VLOOKUP(VLOOKUP(AX$3,KEY!$E:$F,2,0),KEY!$B:$C,2,0)</f>
        <v>4372</v>
      </c>
      <c r="AY9" s="45">
        <f>VLOOKUP(VLOOKUP(AY$3,KEY!$E:$F,2,0)&amp;$C9,DEMAND_PLAN!$B:$I,5,0)/VLOOKUP(VLOOKUP(AY$3,KEY!$E:$F,2,0),KEY!$B:$C,2,0)</f>
        <v>4372</v>
      </c>
      <c r="AZ9" s="45">
        <f>VLOOKUP(VLOOKUP(AZ$3,KEY!$E:$F,2,0)&amp;$C9,DEMAND_PLAN!$B:$I,5,0)/VLOOKUP(VLOOKUP(AZ$3,KEY!$E:$F,2,0),KEY!$B:$C,2,0)</f>
        <v>4372</v>
      </c>
      <c r="BA9" s="45">
        <f>VLOOKUP(VLOOKUP(BA$3,KEY!$E:$F,2,0)&amp;$C9,DEMAND_PLAN!$B:$I,5,0)/VLOOKUP(VLOOKUP(BA$3,KEY!$E:$F,2,0),KEY!$B:$C,2,0)</f>
        <v>8139.8</v>
      </c>
      <c r="BB9" s="45">
        <f>VLOOKUP(VLOOKUP(BB$3,KEY!$E:$F,2,0)&amp;$C9,DEMAND_PLAN!$B:$I,5,0)/VLOOKUP(VLOOKUP(BB$3,KEY!$E:$F,2,0),KEY!$B:$C,2,0)</f>
        <v>8139.8</v>
      </c>
      <c r="BC9" s="45">
        <f>VLOOKUP(VLOOKUP(BC$3,KEY!$E:$F,2,0)&amp;$C9,DEMAND_PLAN!$B:$I,5,0)/VLOOKUP(VLOOKUP(BC$3,KEY!$E:$F,2,0),KEY!$B:$C,2,0)</f>
        <v>8139.8</v>
      </c>
      <c r="BD9" s="45">
        <f>VLOOKUP(VLOOKUP(BD$3,KEY!$E:$F,2,0)&amp;$C9,DEMAND_PLAN!$B:$I,5,0)/VLOOKUP(VLOOKUP(BD$3,KEY!$E:$F,2,0),KEY!$B:$C,2,0)</f>
        <v>8139.8</v>
      </c>
      <c r="BE9" s="45">
        <f>VLOOKUP(VLOOKUP(BE$3,KEY!$E:$F,2,0)&amp;$C9,DEMAND_PLAN!$B:$I,5,0)/VLOOKUP(VLOOKUP(BE$3,KEY!$E:$F,2,0),KEY!$B:$C,2,0)</f>
        <v>8139.8</v>
      </c>
      <c r="BF9" s="46">
        <f>IF(FF9&gt;ASSUMPTIONS!$D$7,0,(ASSUMPTIONS!$D$7+2-FF9)*AVERAGE(G9:J9))</f>
        <v>0</v>
      </c>
      <c r="BG9" s="46">
        <f>IF(FG9&gt;ASSUMPTIONS!$D$7,0,(ASSUMPTIONS!$D$7+2-FG9)*AVERAGE(H9:K9))</f>
        <v>0</v>
      </c>
      <c r="BH9" s="46">
        <f>IF(FH9&gt;ASSUMPTIONS!$D$7,0,(ASSUMPTIONS!$D$7+2-FH9)*AVERAGE(I9:L9))</f>
        <v>0</v>
      </c>
      <c r="BI9" s="46">
        <f>IF(FI9&gt;ASSUMPTIONS!$D$7,0,(ASSUMPTIONS!$D$7+2-FI9)*AVERAGE(J9:M9))</f>
        <v>0</v>
      </c>
      <c r="BJ9" s="46">
        <f>IF(FJ9&gt;ASSUMPTIONS!$D$7,0,(ASSUMPTIONS!$D$7+2-FJ9)*AVERAGE(K9:N9))</f>
        <v>0</v>
      </c>
      <c r="BK9" s="46">
        <f>IF(FK9&gt;ASSUMPTIONS!$D$7,0,(ASSUMPTIONS!$D$7+2-FK9)*AVERAGE(L9:O9))</f>
        <v>0</v>
      </c>
      <c r="BL9" s="46">
        <f>IF(FL9&gt;ASSUMPTIONS!$D$7,0,(ASSUMPTIONS!$D$7+2-FL9)*AVERAGE(M9:P9))</f>
        <v>0</v>
      </c>
      <c r="BM9" s="46">
        <f>IF(FM9&gt;ASSUMPTIONS!$D$7,0,(ASSUMPTIONS!$D$7+2-FM9)*AVERAGE(N9:Q9))</f>
        <v>0</v>
      </c>
      <c r="BN9" s="46">
        <f>IF(FN9&gt;ASSUMPTIONS!$D$7,0,(ASSUMPTIONS!$D$7+2-FN9)*AVERAGE(O9:R9))</f>
        <v>0</v>
      </c>
      <c r="BO9" s="46">
        <f>IF(FO9&gt;ASSUMPTIONS!$D$7,0,(ASSUMPTIONS!$D$7+2-FO9)*AVERAGE(P9:S9))</f>
        <v>0</v>
      </c>
      <c r="BP9" s="46">
        <f>IF(FP9&gt;ASSUMPTIONS!$D$7,0,(ASSUMPTIONS!$D$7+2-FP9)*AVERAGE(Q9:T9))</f>
        <v>0</v>
      </c>
      <c r="BQ9" s="46">
        <f>IF(FQ9&gt;ASSUMPTIONS!$D$7,0,(ASSUMPTIONS!$D$7+2-FQ9)*AVERAGE(R9:U9))</f>
        <v>0</v>
      </c>
      <c r="BR9" s="46">
        <f>IF(FR9&gt;ASSUMPTIONS!$D$7,0,(ASSUMPTIONS!$D$7+2-FR9)*AVERAGE(S9:V9))</f>
        <v>0</v>
      </c>
      <c r="BS9" s="46">
        <f>IF(FS9&gt;ASSUMPTIONS!$D$7,0,(ASSUMPTIONS!$D$7+2-FS9)*AVERAGE(T9:W9))</f>
        <v>0</v>
      </c>
      <c r="BT9" s="46">
        <f>IF(FT9&gt;ASSUMPTIONS!$D$7,0,(ASSUMPTIONS!$D$7+2-FT9)*AVERAGE(U9:X9))</f>
        <v>0</v>
      </c>
      <c r="BU9" s="46">
        <f>IF(FU9&gt;ASSUMPTIONS!$D$7,0,(ASSUMPTIONS!$D$7+2-FU9)*AVERAGE(V9:Y9))</f>
        <v>0</v>
      </c>
      <c r="BV9" s="46">
        <f>IF(FV9&gt;ASSUMPTIONS!$D$7,0,(ASSUMPTIONS!$D$7+2-FV9)*AVERAGE(W9:Z9))</f>
        <v>42124.989030023156</v>
      </c>
      <c r="BW9" s="46">
        <f>IF(FW9&gt;ASSUMPTIONS!$D$7,0,(ASSUMPTIONS!$D$7+2-FW9)*AVERAGE(X9:AA9))</f>
        <v>0</v>
      </c>
      <c r="BX9" s="46">
        <f>IF(FX9&gt;ASSUMPTIONS!$D$7,0,(ASSUMPTIONS!$D$7+2-FX9)*AVERAGE(Y9:AB9))</f>
        <v>0</v>
      </c>
      <c r="BY9" s="46">
        <f>IF(FY9&gt;ASSUMPTIONS!$D$7,0,(ASSUMPTIONS!$D$7+2-FY9)*AVERAGE(Z9:AC9))</f>
        <v>25466.999999999989</v>
      </c>
      <c r="BZ9" s="46">
        <f>IF(FZ9&gt;ASSUMPTIONS!$D$7,0,(ASSUMPTIONS!$D$7+2-FZ9)*AVERAGE(AA9:AD9))</f>
        <v>0</v>
      </c>
      <c r="CA9" s="46">
        <f>IF(GA9&gt;ASSUMPTIONS!$D$7,0,(ASSUMPTIONS!$D$7+2-GA9)*AVERAGE(AB9:AE9))</f>
        <v>0</v>
      </c>
      <c r="CB9" s="46">
        <f>IF(GB9&gt;ASSUMPTIONS!$D$7,0,(ASSUMPTIONS!$D$7+2-GB9)*AVERAGE(AC9:AF9))</f>
        <v>35490.350000000035</v>
      </c>
      <c r="CC9" s="46">
        <f>IF(GC9&gt;ASSUMPTIONS!$D$7,0,(ASSUMPTIONS!$D$7+2-GC9)*AVERAGE(AD9:AG9))</f>
        <v>0</v>
      </c>
      <c r="CD9" s="46">
        <f>IF(GD9&gt;ASSUMPTIONS!$D$7,0,(ASSUMPTIONS!$D$7+2-GD9)*AVERAGE(AE9:AH9))</f>
        <v>25353.19999999999</v>
      </c>
      <c r="CE9" s="46">
        <f>IF(GE9&gt;ASSUMPTIONS!$D$7,0,(ASSUMPTIONS!$D$7+2-GE9)*AVERAGE(AF9:AI9))</f>
        <v>0</v>
      </c>
      <c r="CF9" s="46">
        <f>IF(GF9&gt;ASSUMPTIONS!$D$7,0,(ASSUMPTIONS!$D$7+2-GF9)*AVERAGE(AG9:AJ9))</f>
        <v>0</v>
      </c>
      <c r="CG9" s="46">
        <f>IF(GG9&gt;ASSUMPTIONS!$D$7,0,(ASSUMPTIONS!$D$7+2-GG9)*AVERAGE(AH9:AK9))</f>
        <v>0</v>
      </c>
      <c r="CH9" s="46">
        <f>IF(GH9&gt;ASSUMPTIONS!$D$7,0,(ASSUMPTIONS!$D$7+2-GH9)*AVERAGE(AI9:AL9))</f>
        <v>0</v>
      </c>
      <c r="CI9" s="46">
        <f>IF(GI9&gt;ASSUMPTIONS!$D$7,0,(ASSUMPTIONS!$D$7+2-GI9)*AVERAGE(AJ9:AM9))</f>
        <v>0</v>
      </c>
      <c r="CJ9" s="46">
        <f>IF(GJ9&gt;ASSUMPTIONS!$D$7,0,(ASSUMPTIONS!$D$7+2-GJ9)*AVERAGE(AK9:AN9))</f>
        <v>0</v>
      </c>
      <c r="CK9" s="46">
        <f>IF(GK9&gt;ASSUMPTIONS!$D$7,0,(ASSUMPTIONS!$D$7+2-GK9)*AVERAGE(AL9:AO9))</f>
        <v>28397.200000000008</v>
      </c>
      <c r="CL9" s="46">
        <f>IF(GL9&gt;ASSUMPTIONS!$D$7,0,(ASSUMPTIONS!$D$7+2-GL9)*AVERAGE(AM9:AP9))</f>
        <v>19761.499999999985</v>
      </c>
      <c r="CM9" s="46">
        <f>IF(GM9&gt;ASSUMPTIONS!$D$7,0,(ASSUMPTIONS!$D$7+2-GM9)*AVERAGE(AN9:AQ9))</f>
        <v>0</v>
      </c>
      <c r="CN9" s="46">
        <f>IF(GN9&gt;ASSUMPTIONS!$D$7,0,(ASSUMPTIONS!$D$7+2-GN9)*AVERAGE(AO9:AR9))</f>
        <v>23848.500000000004</v>
      </c>
      <c r="CO9" s="46">
        <f>IF(GO9&gt;ASSUMPTIONS!$D$7,0,(ASSUMPTIONS!$D$7+2-GO9)*AVERAGE(AP9:AS9))</f>
        <v>0</v>
      </c>
      <c r="CP9" s="46">
        <f>IF(GP9&gt;ASSUMPTIONS!$D$7,0,(ASSUMPTIONS!$D$7+2-GP9)*AVERAGE(AQ9:AT9))</f>
        <v>0</v>
      </c>
      <c r="CQ9" s="46">
        <f>IF(GQ9&gt;ASSUMPTIONS!$D$7,0,(ASSUMPTIONS!$D$7+2-GQ9)*AVERAGE(AR9:AU9))</f>
        <v>0</v>
      </c>
      <c r="CR9" s="46">
        <f>IF(GR9&gt;ASSUMPTIONS!$D$7,0,(ASSUMPTIONS!$D$7+2-GR9)*AVERAGE(AS9:AV9))</f>
        <v>0</v>
      </c>
      <c r="CS9" s="46">
        <f>IF(GS9&gt;ASSUMPTIONS!$D$7,0,(ASSUMPTIONS!$D$7+2-GS9)*AVERAGE(AT9:AW9))</f>
        <v>0</v>
      </c>
      <c r="CT9" s="46">
        <f>IF(GT9&gt;ASSUMPTIONS!$D$7,0,(ASSUMPTIONS!$D$7+2-GT9)*AVERAGE(AU9:AX9))</f>
        <v>0</v>
      </c>
      <c r="CU9" s="46">
        <f>IF(GU9&gt;ASSUMPTIONS!$D$7,0,(ASSUMPTIONS!$D$7+2-GU9)*AVERAGE(AV9:AY9))</f>
        <v>0</v>
      </c>
      <c r="CV9" s="46">
        <f>IF(GV9&gt;ASSUMPTIONS!$D$7,0,(ASSUMPTIONS!$D$7+2-GV9)*AVERAGE(AW9:AZ9))</f>
        <v>0</v>
      </c>
      <c r="CW9" s="46">
        <f>IF(GW9&gt;ASSUMPTIONS!$D$7,0,(ASSUMPTIONS!$D$7+2-GW9)*AVERAGE(AX9:BA9))</f>
        <v>23332.500000000025</v>
      </c>
      <c r="CX9" s="46">
        <f>IF(GX9&gt;ASSUMPTIONS!$D$7,0,(ASSUMPTIONS!$D$7+2-GX9)*AVERAGE(AY9:BB9))</f>
        <v>13791.499999999995</v>
      </c>
      <c r="CY9" s="46">
        <f>IF(GY9&gt;ASSUMPTIONS!$D$7,0,(ASSUMPTIONS!$D$7+2-GY9)*AVERAGE(AZ9:BC9))</f>
        <v>0</v>
      </c>
      <c r="CZ9" s="46">
        <f>IF(GZ9&gt;ASSUMPTIONS!$D$7,0,(ASSUMPTIONS!$D$7+2-GZ9)*AVERAGE(BA9:BD9))</f>
        <v>27583.000000000007</v>
      </c>
      <c r="DA9" s="46">
        <f>IF(HA9&gt;ASSUMPTIONS!$D$7,0,(ASSUMPTIONS!$D$7+2-HA9)*AVERAGE($BB9:$BE9))</f>
        <v>0</v>
      </c>
      <c r="DB9" s="46">
        <f>IF(HB9&gt;ASSUMPTIONS!$D$7,0,(ASSUMPTIONS!$D$7+2-HB9)*AVERAGE($BB9:$BE9))</f>
        <v>0</v>
      </c>
      <c r="DC9" s="46">
        <f>IF(HC9&gt;ASSUMPTIONS!$D$7,0,(ASSUMPTIONS!$D$7+2-HC9)*AVERAGE($BB9:$BE9))</f>
        <v>20651.600000000006</v>
      </c>
      <c r="DD9" s="46">
        <f>IF(HD9&gt;ASSUMPTIONS!$D$7,0,(ASSUMPTIONS!$D$7+2-HD9)*AVERAGE($BB9:$BE9))</f>
        <v>0</v>
      </c>
      <c r="DE9" s="46">
        <f>IF(HE9&gt;ASSUMPTIONS!$D$7,0,(ASSUMPTIONS!$D$7+2-HE9)*AVERAGE($BB9:$BE9))</f>
        <v>16279.600000000008</v>
      </c>
      <c r="DF9" s="47">
        <f t="shared" si="3"/>
        <v>184948.26096997687</v>
      </c>
      <c r="DG9" s="47">
        <f t="shared" ref="DG9:FE13" si="7">DF9-G9+BG9</f>
        <v>172929.26096997687</v>
      </c>
      <c r="DH9" s="47">
        <f t="shared" si="7"/>
        <v>160910.26096997687</v>
      </c>
      <c r="DI9" s="47">
        <f t="shared" si="7"/>
        <v>148891.26096997687</v>
      </c>
      <c r="DJ9" s="47">
        <f t="shared" si="7"/>
        <v>142505.26096997687</v>
      </c>
      <c r="DK9" s="47">
        <f t="shared" si="7"/>
        <v>136119.26096997687</v>
      </c>
      <c r="DL9" s="47">
        <f t="shared" si="7"/>
        <v>129733.26096997687</v>
      </c>
      <c r="DM9" s="47">
        <f t="shared" si="7"/>
        <v>123347.26096997687</v>
      </c>
      <c r="DN9" s="47">
        <f t="shared" si="7"/>
        <v>118920.46096997686</v>
      </c>
      <c r="DO9" s="47">
        <f t="shared" si="7"/>
        <v>114493.66096997686</v>
      </c>
      <c r="DP9" s="47">
        <f t="shared" si="7"/>
        <v>110066.86096997686</v>
      </c>
      <c r="DQ9" s="47">
        <f t="shared" si="7"/>
        <v>105640.06096997685</v>
      </c>
      <c r="DR9" s="47">
        <f t="shared" si="7"/>
        <v>101213.26096997685</v>
      </c>
      <c r="DS9" s="47">
        <f t="shared" si="7"/>
        <v>94685.510969976851</v>
      </c>
      <c r="DT9" s="47">
        <f t="shared" si="7"/>
        <v>88157.760969976851</v>
      </c>
      <c r="DU9" s="47">
        <f t="shared" si="7"/>
        <v>81630.010969976851</v>
      </c>
      <c r="DV9" s="47">
        <f t="shared" si="7"/>
        <v>117227.25</v>
      </c>
      <c r="DW9" s="47">
        <f t="shared" si="7"/>
        <v>104851.75</v>
      </c>
      <c r="DX9" s="47">
        <f t="shared" si="7"/>
        <v>92476.25</v>
      </c>
      <c r="DY9" s="47">
        <f t="shared" si="7"/>
        <v>105567.74999999999</v>
      </c>
      <c r="DZ9" s="47">
        <f t="shared" si="7"/>
        <v>93192.249999999985</v>
      </c>
      <c r="EA9" s="47">
        <f t="shared" si="7"/>
        <v>81591.64999999998</v>
      </c>
      <c r="EB9" s="47">
        <f t="shared" si="7"/>
        <v>105481.40000000001</v>
      </c>
      <c r="EC9" s="47">
        <f t="shared" si="7"/>
        <v>93880.8</v>
      </c>
      <c r="ED9" s="47">
        <f t="shared" si="7"/>
        <v>107633.4</v>
      </c>
      <c r="EE9" s="47">
        <f t="shared" si="7"/>
        <v>96032.799999999988</v>
      </c>
      <c r="EF9" s="47">
        <f t="shared" si="7"/>
        <v>84001.799999999988</v>
      </c>
      <c r="EG9" s="47">
        <f t="shared" si="7"/>
        <v>71970.799999999988</v>
      </c>
      <c r="EH9" s="47">
        <f t="shared" si="7"/>
        <v>59939.799999999988</v>
      </c>
      <c r="EI9" s="47">
        <f t="shared" si="7"/>
        <v>47908.799999999988</v>
      </c>
      <c r="EJ9" s="47">
        <f t="shared" si="7"/>
        <v>43821.799999999988</v>
      </c>
      <c r="EK9" s="47">
        <f t="shared" si="7"/>
        <v>68132</v>
      </c>
      <c r="EL9" s="47">
        <f t="shared" si="7"/>
        <v>83806.499999999985</v>
      </c>
      <c r="EM9" s="47">
        <f t="shared" si="7"/>
        <v>79719.499999999985</v>
      </c>
      <c r="EN9" s="47">
        <f t="shared" si="7"/>
        <v>93211.199999999983</v>
      </c>
      <c r="EO9" s="47">
        <f t="shared" si="7"/>
        <v>82854.39999999998</v>
      </c>
      <c r="EP9" s="47">
        <f t="shared" si="7"/>
        <v>72497.599999999977</v>
      </c>
      <c r="EQ9" s="47">
        <f t="shared" si="7"/>
        <v>62140.799999999974</v>
      </c>
      <c r="ER9" s="47">
        <f t="shared" si="7"/>
        <v>51783.999999999971</v>
      </c>
      <c r="ES9" s="47">
        <f t="shared" si="7"/>
        <v>46289.749999999971</v>
      </c>
      <c r="ET9" s="47">
        <f t="shared" si="7"/>
        <v>40795.499999999971</v>
      </c>
      <c r="EU9" s="47">
        <f t="shared" si="7"/>
        <v>35301.249999999971</v>
      </c>
      <c r="EV9" s="47">
        <f t="shared" si="7"/>
        <v>29806.999999999971</v>
      </c>
      <c r="EW9" s="47">
        <f t="shared" si="7"/>
        <v>48767.5</v>
      </c>
      <c r="EX9" s="47">
        <f t="shared" si="7"/>
        <v>58186.999999999993</v>
      </c>
      <c r="EY9" s="47">
        <f t="shared" si="7"/>
        <v>53814.999999999993</v>
      </c>
      <c r="EZ9" s="47">
        <f t="shared" si="7"/>
        <v>77026</v>
      </c>
      <c r="FA9" s="47">
        <f t="shared" si="7"/>
        <v>68886.2</v>
      </c>
      <c r="FB9" s="47">
        <f t="shared" si="7"/>
        <v>60746.399999999994</v>
      </c>
      <c r="FC9" s="47">
        <f t="shared" si="7"/>
        <v>73258.2</v>
      </c>
      <c r="FD9" s="47">
        <f t="shared" si="7"/>
        <v>65118.399999999994</v>
      </c>
      <c r="FE9" s="47">
        <f t="shared" si="7"/>
        <v>73258.2</v>
      </c>
      <c r="FF9" s="48">
        <f t="shared" si="4"/>
        <v>18.562991397401397</v>
      </c>
      <c r="FG9" s="48">
        <f t="shared" si="5"/>
        <v>20.097610537351464</v>
      </c>
      <c r="FH9" s="48">
        <f t="shared" si="1"/>
        <v>22.186773707537846</v>
      </c>
      <c r="FI9" s="48">
        <f t="shared" si="1"/>
        <v>25.197347474158608</v>
      </c>
      <c r="FJ9" s="48">
        <f t="shared" si="1"/>
        <v>25.252070989786112</v>
      </c>
      <c r="FK9" s="48">
        <f t="shared" si="1"/>
        <v>26.358623292759855</v>
      </c>
      <c r="FL9" s="48">
        <f t="shared" si="1"/>
        <v>27.685648816250435</v>
      </c>
      <c r="FM9" s="48">
        <f t="shared" si="1"/>
        <v>29.306329847740322</v>
      </c>
      <c r="FN9" s="48">
        <f t="shared" si="1"/>
        <v>27.863752816927999</v>
      </c>
      <c r="FO9" s="48">
        <f t="shared" si="1"/>
        <v>24.014450813423132</v>
      </c>
      <c r="FP9" s="48">
        <f t="shared" si="1"/>
        <v>20.90339830846121</v>
      </c>
      <c r="FQ9" s="48">
        <f t="shared" si="1"/>
        <v>18.336798294043845</v>
      </c>
      <c r="FR9" s="48">
        <f t="shared" si="1"/>
        <v>16.183227141048118</v>
      </c>
      <c r="FS9" s="48">
        <f t="shared" si="1"/>
        <v>12.667987448817849</v>
      </c>
      <c r="FT9" s="48">
        <f t="shared" si="1"/>
        <v>10.017908134313078</v>
      </c>
      <c r="FU9" s="48">
        <f t="shared" si="1"/>
        <v>8.0778170253734149</v>
      </c>
      <c r="FV9" s="48">
        <f t="shared" si="1"/>
        <v>6.5960980138157526</v>
      </c>
      <c r="FW9" s="48">
        <f t="shared" si="1"/>
        <v>9.6231665746576347</v>
      </c>
      <c r="FX9" s="48">
        <f t="shared" si="1"/>
        <v>8.7463557459303232</v>
      </c>
      <c r="FY9" s="48">
        <f t="shared" si="1"/>
        <v>7.8407412039264655</v>
      </c>
      <c r="FZ9" s="48">
        <f t="shared" si="1"/>
        <v>9.1001974035825715</v>
      </c>
      <c r="GA9" s="48">
        <f t="shared" si="1"/>
        <v>8.0333991345275226</v>
      </c>
      <c r="GB9" s="48">
        <f t="shared" si="1"/>
        <v>6.9687612100920697</v>
      </c>
      <c r="GC9" s="48">
        <f t="shared" si="1"/>
        <v>8.9271483945225896</v>
      </c>
      <c r="GD9" s="48">
        <f t="shared" si="1"/>
        <v>7.8736601975946465</v>
      </c>
      <c r="GE9" s="48">
        <f t="shared" si="1"/>
        <v>8.9463386252181856</v>
      </c>
      <c r="GF9" s="48">
        <f t="shared" si="1"/>
        <v>9.5602588352414131</v>
      </c>
      <c r="GG9" s="48">
        <f t="shared" si="1"/>
        <v>10.423352773296934</v>
      </c>
      <c r="GH9" s="48">
        <f t="shared" si="1"/>
        <v>11.850946813765846</v>
      </c>
      <c r="GI9" s="48">
        <f t="shared" si="1"/>
        <v>14.665965255688766</v>
      </c>
      <c r="GJ9" s="48">
        <f t="shared" si="1"/>
        <v>8.4727603922574239</v>
      </c>
      <c r="GK9" s="48">
        <f t="shared" si="1"/>
        <v>6.0679045680499577</v>
      </c>
      <c r="GL9" s="48">
        <f t="shared" ref="GL9:GZ25" si="8">EK9/AVERAGE(AM9:AP9)</f>
        <v>7.7516539903405839</v>
      </c>
      <c r="GM9" s="48">
        <f t="shared" si="8"/>
        <v>8.0919299397497291</v>
      </c>
      <c r="GN9" s="48">
        <f t="shared" si="8"/>
        <v>7.6973099799165761</v>
      </c>
      <c r="GO9" s="48">
        <f t="shared" si="8"/>
        <v>10.196865004861252</v>
      </c>
      <c r="GP9" s="48">
        <f t="shared" si="8"/>
        <v>10.454121335810559</v>
      </c>
      <c r="GQ9" s="48">
        <f t="shared" si="8"/>
        <v>10.804592476401426</v>
      </c>
      <c r="GR9" s="48">
        <f t="shared" si="8"/>
        <v>11.31015152204577</v>
      </c>
      <c r="GS9" s="48">
        <f t="shared" si="8"/>
        <v>9.9323175775302932</v>
      </c>
      <c r="GT9" s="48">
        <f t="shared" si="8"/>
        <v>9.3834536931458192</v>
      </c>
      <c r="GU9" s="48">
        <f t="shared" si="8"/>
        <v>8.7683937615023915</v>
      </c>
      <c r="GV9" s="48">
        <f t="shared" si="8"/>
        <v>8.0743938700823357</v>
      </c>
      <c r="GW9" s="48">
        <f t="shared" si="8"/>
        <v>5.6091984305460105</v>
      </c>
      <c r="GX9" s="48">
        <f t="shared" si="8"/>
        <v>7.7954411035982041</v>
      </c>
      <c r="GY9" s="48">
        <f t="shared" si="8"/>
        <v>8.0839417326007066</v>
      </c>
      <c r="GZ9" s="48">
        <f t="shared" si="8"/>
        <v>6.6113418020098766</v>
      </c>
      <c r="HA9" s="48">
        <f t="shared" si="6"/>
        <v>9.4628860659967078</v>
      </c>
      <c r="HB9" s="48">
        <f t="shared" si="2"/>
        <v>8.4628860659967078</v>
      </c>
      <c r="HC9" s="48">
        <f t="shared" si="2"/>
        <v>7.4628860659967069</v>
      </c>
      <c r="HD9" s="48">
        <f t="shared" si="2"/>
        <v>9</v>
      </c>
      <c r="HE9" s="48">
        <f t="shared" si="2"/>
        <v>7.9999999999999991</v>
      </c>
      <c r="HF9" s="31"/>
    </row>
    <row r="10" spans="1:214" x14ac:dyDescent="0.25">
      <c r="A10" s="29"/>
      <c r="B10" s="13" t="s">
        <v>5</v>
      </c>
      <c r="C10" s="13">
        <v>1022712</v>
      </c>
      <c r="D10" s="13" t="str">
        <f>VLOOKUP(C10,INVENTORY_DATA!$C:$E,2,0)</f>
        <v>PF_0</v>
      </c>
      <c r="E10" s="44">
        <f>VLOOKUP(C10,INVENTORY_DATA!$C:$E,3,0)</f>
        <v>66014.972286374119</v>
      </c>
      <c r="F10" s="45">
        <f>VLOOKUP(VLOOKUP(F$3,KEY!$E:$F,2,0)&amp;$C10,DEMAND_PLAN!$B:$I,5,0)/VLOOKUP(VLOOKUP(F$3,KEY!$E:$F,2,0),KEY!$B:$C,2,0)</f>
        <v>5940.25</v>
      </c>
      <c r="G10" s="45">
        <f>VLOOKUP(VLOOKUP(G$3,KEY!$E:$F,2,0)&amp;$C10,DEMAND_PLAN!$B:$I,5,0)/VLOOKUP(VLOOKUP(G$3,KEY!$E:$F,2,0),KEY!$B:$C,2,0)</f>
        <v>5940.25</v>
      </c>
      <c r="H10" s="45">
        <f>VLOOKUP(VLOOKUP(H$3,KEY!$E:$F,2,0)&amp;$C10,DEMAND_PLAN!$B:$I,5,0)/VLOOKUP(VLOOKUP(H$3,KEY!$E:$F,2,0),KEY!$B:$C,2,0)</f>
        <v>5940.25</v>
      </c>
      <c r="I10" s="45">
        <f>VLOOKUP(VLOOKUP(I$3,KEY!$E:$F,2,0)&amp;$C10,DEMAND_PLAN!$B:$I,5,0)/VLOOKUP(VLOOKUP(I$3,KEY!$E:$F,2,0),KEY!$B:$C,2,0)</f>
        <v>5940.25</v>
      </c>
      <c r="J10" s="45">
        <f>VLOOKUP(VLOOKUP(J$3,KEY!$E:$F,2,0)&amp;$C10,DEMAND_PLAN!$B:$I,5,0)/VLOOKUP(VLOOKUP(J$3,KEY!$E:$F,2,0),KEY!$B:$C,2,0)</f>
        <v>9742.5</v>
      </c>
      <c r="K10" s="45">
        <f>VLOOKUP(VLOOKUP(K$3,KEY!$E:$F,2,0)&amp;$C10,DEMAND_PLAN!$B:$I,5,0)/VLOOKUP(VLOOKUP(K$3,KEY!$E:$F,2,0),KEY!$B:$C,2,0)</f>
        <v>9742.5</v>
      </c>
      <c r="L10" s="45">
        <f>VLOOKUP(VLOOKUP(L$3,KEY!$E:$F,2,0)&amp;$C10,DEMAND_PLAN!$B:$I,5,0)/VLOOKUP(VLOOKUP(L$3,KEY!$E:$F,2,0),KEY!$B:$C,2,0)</f>
        <v>9742.5</v>
      </c>
      <c r="M10" s="45">
        <f>VLOOKUP(VLOOKUP(M$3,KEY!$E:$F,2,0)&amp;$C10,DEMAND_PLAN!$B:$I,5,0)/VLOOKUP(VLOOKUP(M$3,KEY!$E:$F,2,0),KEY!$B:$C,2,0)</f>
        <v>9742.5</v>
      </c>
      <c r="N10" s="45">
        <f>VLOOKUP(VLOOKUP(N$3,KEY!$E:$F,2,0)&amp;$C10,DEMAND_PLAN!$B:$I,5,0)/VLOOKUP(VLOOKUP(N$3,KEY!$E:$F,2,0),KEY!$B:$C,2,0)</f>
        <v>3836</v>
      </c>
      <c r="O10" s="45">
        <f>VLOOKUP(VLOOKUP(O$3,KEY!$E:$F,2,0)&amp;$C10,DEMAND_PLAN!$B:$I,5,0)/VLOOKUP(VLOOKUP(O$3,KEY!$E:$F,2,0),KEY!$B:$C,2,0)</f>
        <v>3836</v>
      </c>
      <c r="P10" s="45">
        <f>VLOOKUP(VLOOKUP(P$3,KEY!$E:$F,2,0)&amp;$C10,DEMAND_PLAN!$B:$I,5,0)/VLOOKUP(VLOOKUP(P$3,KEY!$E:$F,2,0),KEY!$B:$C,2,0)</f>
        <v>3836</v>
      </c>
      <c r="Q10" s="45">
        <f>VLOOKUP(VLOOKUP(Q$3,KEY!$E:$F,2,0)&amp;$C10,DEMAND_PLAN!$B:$I,5,0)/VLOOKUP(VLOOKUP(Q$3,KEY!$E:$F,2,0),KEY!$B:$C,2,0)</f>
        <v>3836</v>
      </c>
      <c r="R10" s="45">
        <f>VLOOKUP(VLOOKUP(R$3,KEY!$E:$F,2,0)&amp;$C10,DEMAND_PLAN!$B:$I,5,0)/VLOOKUP(VLOOKUP(R$3,KEY!$E:$F,2,0),KEY!$B:$C,2,0)</f>
        <v>3836</v>
      </c>
      <c r="S10" s="45">
        <f>VLOOKUP(VLOOKUP(S$3,KEY!$E:$F,2,0)&amp;$C10,DEMAND_PLAN!$B:$I,5,0)/VLOOKUP(VLOOKUP(S$3,KEY!$E:$F,2,0),KEY!$B:$C,2,0)</f>
        <v>4470.75</v>
      </c>
      <c r="T10" s="45">
        <f>VLOOKUP(VLOOKUP(T$3,KEY!$E:$F,2,0)&amp;$C10,DEMAND_PLAN!$B:$I,5,0)/VLOOKUP(VLOOKUP(T$3,KEY!$E:$F,2,0),KEY!$B:$C,2,0)</f>
        <v>4470.75</v>
      </c>
      <c r="U10" s="45">
        <f>VLOOKUP(VLOOKUP(U$3,KEY!$E:$F,2,0)&amp;$C10,DEMAND_PLAN!$B:$I,5,0)/VLOOKUP(VLOOKUP(U$3,KEY!$E:$F,2,0),KEY!$B:$C,2,0)</f>
        <v>4470.75</v>
      </c>
      <c r="V10" s="45">
        <f>VLOOKUP(VLOOKUP(V$3,KEY!$E:$F,2,0)&amp;$C10,DEMAND_PLAN!$B:$I,5,0)/VLOOKUP(VLOOKUP(V$3,KEY!$E:$F,2,0),KEY!$B:$C,2,0)</f>
        <v>4470.75</v>
      </c>
      <c r="W10" s="45">
        <f>VLOOKUP(VLOOKUP(W$3,KEY!$E:$F,2,0)&amp;$C10,DEMAND_PLAN!$B:$I,5,0)/VLOOKUP(VLOOKUP(W$3,KEY!$E:$F,2,0),KEY!$B:$C,2,0)</f>
        <v>7880.5</v>
      </c>
      <c r="X10" s="45">
        <f>VLOOKUP(VLOOKUP(X$3,KEY!$E:$F,2,0)&amp;$C10,DEMAND_PLAN!$B:$I,5,0)/VLOOKUP(VLOOKUP(X$3,KEY!$E:$F,2,0),KEY!$B:$C,2,0)</f>
        <v>7880.5</v>
      </c>
      <c r="Y10" s="45">
        <f>VLOOKUP(VLOOKUP(Y$3,KEY!$E:$F,2,0)&amp;$C10,DEMAND_PLAN!$B:$I,5,0)/VLOOKUP(VLOOKUP(Y$3,KEY!$E:$F,2,0),KEY!$B:$C,2,0)</f>
        <v>7880.5</v>
      </c>
      <c r="Z10" s="45">
        <f>VLOOKUP(VLOOKUP(Z$3,KEY!$E:$F,2,0)&amp;$C10,DEMAND_PLAN!$B:$I,5,0)/VLOOKUP(VLOOKUP(Z$3,KEY!$E:$F,2,0),KEY!$B:$C,2,0)</f>
        <v>7880.5</v>
      </c>
      <c r="AA10" s="45">
        <f>VLOOKUP(VLOOKUP(AA$3,KEY!$E:$F,2,0)&amp;$C10,DEMAND_PLAN!$B:$I,5,0)/VLOOKUP(VLOOKUP(AA$3,KEY!$E:$F,2,0),KEY!$B:$C,2,0)</f>
        <v>10780</v>
      </c>
      <c r="AB10" s="45">
        <f>VLOOKUP(VLOOKUP(AB$3,KEY!$E:$F,2,0)&amp;$C10,DEMAND_PLAN!$B:$I,5,0)/VLOOKUP(VLOOKUP(AB$3,KEY!$E:$F,2,0),KEY!$B:$C,2,0)</f>
        <v>10780</v>
      </c>
      <c r="AC10" s="45">
        <f>VLOOKUP(VLOOKUP(AC$3,KEY!$E:$F,2,0)&amp;$C10,DEMAND_PLAN!$B:$I,5,0)/VLOOKUP(VLOOKUP(AC$3,KEY!$E:$F,2,0),KEY!$B:$C,2,0)</f>
        <v>10780</v>
      </c>
      <c r="AD10" s="45">
        <f>VLOOKUP(VLOOKUP(AD$3,KEY!$E:$F,2,0)&amp;$C10,DEMAND_PLAN!$B:$I,5,0)/VLOOKUP(VLOOKUP(AD$3,KEY!$E:$F,2,0),KEY!$B:$C,2,0)</f>
        <v>10780</v>
      </c>
      <c r="AE10" s="45">
        <f>VLOOKUP(VLOOKUP(AE$3,KEY!$E:$F,2,0)&amp;$C10,DEMAND_PLAN!$B:$I,5,0)/VLOOKUP(VLOOKUP(AE$3,KEY!$E:$F,2,0),KEY!$B:$C,2,0)</f>
        <v>10780</v>
      </c>
      <c r="AF10" s="45">
        <f>VLOOKUP(VLOOKUP(AF$3,KEY!$E:$F,2,0)&amp;$C10,DEMAND_PLAN!$B:$I,5,0)/VLOOKUP(VLOOKUP(AF$3,KEY!$E:$F,2,0),KEY!$B:$C,2,0)</f>
        <v>9359.5</v>
      </c>
      <c r="AG10" s="45">
        <f>VLOOKUP(VLOOKUP(AG$3,KEY!$E:$F,2,0)&amp;$C10,DEMAND_PLAN!$B:$I,5,0)/VLOOKUP(VLOOKUP(AG$3,KEY!$E:$F,2,0),KEY!$B:$C,2,0)</f>
        <v>9359.5</v>
      </c>
      <c r="AH10" s="45">
        <f>VLOOKUP(VLOOKUP(AH$3,KEY!$E:$F,2,0)&amp;$C10,DEMAND_PLAN!$B:$I,5,0)/VLOOKUP(VLOOKUP(AH$3,KEY!$E:$F,2,0),KEY!$B:$C,2,0)</f>
        <v>9359.5</v>
      </c>
      <c r="AI10" s="45">
        <f>VLOOKUP(VLOOKUP(AI$3,KEY!$E:$F,2,0)&amp;$C10,DEMAND_PLAN!$B:$I,5,0)/VLOOKUP(VLOOKUP(AI$3,KEY!$E:$F,2,0),KEY!$B:$C,2,0)</f>
        <v>9359.5</v>
      </c>
      <c r="AJ10" s="45">
        <f>VLOOKUP(VLOOKUP(AJ$3,KEY!$E:$F,2,0)&amp;$C10,DEMAND_PLAN!$B:$I,5,0)/VLOOKUP(VLOOKUP(AJ$3,KEY!$E:$F,2,0),KEY!$B:$C,2,0)</f>
        <v>8923.25</v>
      </c>
      <c r="AK10" s="45">
        <f>VLOOKUP(VLOOKUP(AK$3,KEY!$E:$F,2,0)&amp;$C10,DEMAND_PLAN!$B:$I,5,0)/VLOOKUP(VLOOKUP(AK$3,KEY!$E:$F,2,0),KEY!$B:$C,2,0)</f>
        <v>8923.25</v>
      </c>
      <c r="AL10" s="45">
        <f>VLOOKUP(VLOOKUP(AL$3,KEY!$E:$F,2,0)&amp;$C10,DEMAND_PLAN!$B:$I,5,0)/VLOOKUP(VLOOKUP(AL$3,KEY!$E:$F,2,0),KEY!$B:$C,2,0)</f>
        <v>8923.25</v>
      </c>
      <c r="AM10" s="45">
        <f>VLOOKUP(VLOOKUP(AM$3,KEY!$E:$F,2,0)&amp;$C10,DEMAND_PLAN!$B:$I,5,0)/VLOOKUP(VLOOKUP(AM$3,KEY!$E:$F,2,0),KEY!$B:$C,2,0)</f>
        <v>8923.25</v>
      </c>
      <c r="AN10" s="45">
        <f>VLOOKUP(VLOOKUP(AN$3,KEY!$E:$F,2,0)&amp;$C10,DEMAND_PLAN!$B:$I,5,0)/VLOOKUP(VLOOKUP(AN$3,KEY!$E:$F,2,0),KEY!$B:$C,2,0)</f>
        <v>7931.2</v>
      </c>
      <c r="AO10" s="45">
        <f>VLOOKUP(VLOOKUP(AO$3,KEY!$E:$F,2,0)&amp;$C10,DEMAND_PLAN!$B:$I,5,0)/VLOOKUP(VLOOKUP(AO$3,KEY!$E:$F,2,0),KEY!$B:$C,2,0)</f>
        <v>7931.2</v>
      </c>
      <c r="AP10" s="45">
        <f>VLOOKUP(VLOOKUP(AP$3,KEY!$E:$F,2,0)&amp;$C10,DEMAND_PLAN!$B:$I,5,0)/VLOOKUP(VLOOKUP(AP$3,KEY!$E:$F,2,0),KEY!$B:$C,2,0)</f>
        <v>7931.2</v>
      </c>
      <c r="AQ10" s="45">
        <f>VLOOKUP(VLOOKUP(AQ$3,KEY!$E:$F,2,0)&amp;$C10,DEMAND_PLAN!$B:$I,5,0)/VLOOKUP(VLOOKUP(AQ$3,KEY!$E:$F,2,0),KEY!$B:$C,2,0)</f>
        <v>7931.2</v>
      </c>
      <c r="AR10" s="45">
        <f>VLOOKUP(VLOOKUP(AR$3,KEY!$E:$F,2,0)&amp;$C10,DEMAND_PLAN!$B:$I,5,0)/VLOOKUP(VLOOKUP(AR$3,KEY!$E:$F,2,0),KEY!$B:$C,2,0)</f>
        <v>7931.2</v>
      </c>
      <c r="AS10" s="45">
        <f>VLOOKUP(VLOOKUP(AS$3,KEY!$E:$F,2,0)&amp;$C10,DEMAND_PLAN!$B:$I,5,0)/VLOOKUP(VLOOKUP(AS$3,KEY!$E:$F,2,0),KEY!$B:$C,2,0)</f>
        <v>7572.5</v>
      </c>
      <c r="AT10" s="45">
        <f>VLOOKUP(VLOOKUP(AT$3,KEY!$E:$F,2,0)&amp;$C10,DEMAND_PLAN!$B:$I,5,0)/VLOOKUP(VLOOKUP(AT$3,KEY!$E:$F,2,0),KEY!$B:$C,2,0)</f>
        <v>7572.5</v>
      </c>
      <c r="AU10" s="45">
        <f>VLOOKUP(VLOOKUP(AU$3,KEY!$E:$F,2,0)&amp;$C10,DEMAND_PLAN!$B:$I,5,0)/VLOOKUP(VLOOKUP(AU$3,KEY!$E:$F,2,0),KEY!$B:$C,2,0)</f>
        <v>7572.5</v>
      </c>
      <c r="AV10" s="45">
        <f>VLOOKUP(VLOOKUP(AV$3,KEY!$E:$F,2,0)&amp;$C10,DEMAND_PLAN!$B:$I,5,0)/VLOOKUP(VLOOKUP(AV$3,KEY!$E:$F,2,0),KEY!$B:$C,2,0)</f>
        <v>7572.5</v>
      </c>
      <c r="AW10" s="45">
        <f>VLOOKUP(VLOOKUP(AW$3,KEY!$E:$F,2,0)&amp;$C10,DEMAND_PLAN!$B:$I,5,0)/VLOOKUP(VLOOKUP(AW$3,KEY!$E:$F,2,0),KEY!$B:$C,2,0)</f>
        <v>11842.75</v>
      </c>
      <c r="AX10" s="45">
        <f>VLOOKUP(VLOOKUP(AX$3,KEY!$E:$F,2,0)&amp;$C10,DEMAND_PLAN!$B:$I,5,0)/VLOOKUP(VLOOKUP(AX$3,KEY!$E:$F,2,0),KEY!$B:$C,2,0)</f>
        <v>11842.75</v>
      </c>
      <c r="AY10" s="45">
        <f>VLOOKUP(VLOOKUP(AY$3,KEY!$E:$F,2,0)&amp;$C10,DEMAND_PLAN!$B:$I,5,0)/VLOOKUP(VLOOKUP(AY$3,KEY!$E:$F,2,0),KEY!$B:$C,2,0)</f>
        <v>11842.75</v>
      </c>
      <c r="AZ10" s="45">
        <f>VLOOKUP(VLOOKUP(AZ$3,KEY!$E:$F,2,0)&amp;$C10,DEMAND_PLAN!$B:$I,5,0)/VLOOKUP(VLOOKUP(AZ$3,KEY!$E:$F,2,0),KEY!$B:$C,2,0)</f>
        <v>11842.75</v>
      </c>
      <c r="BA10" s="45">
        <f>VLOOKUP(VLOOKUP(BA$3,KEY!$E:$F,2,0)&amp;$C10,DEMAND_PLAN!$B:$I,5,0)/VLOOKUP(VLOOKUP(BA$3,KEY!$E:$F,2,0),KEY!$B:$C,2,0)</f>
        <v>9928.6</v>
      </c>
      <c r="BB10" s="45">
        <f>VLOOKUP(VLOOKUP(BB$3,KEY!$E:$F,2,0)&amp;$C10,DEMAND_PLAN!$B:$I,5,0)/VLOOKUP(VLOOKUP(BB$3,KEY!$E:$F,2,0),KEY!$B:$C,2,0)</f>
        <v>9928.6</v>
      </c>
      <c r="BC10" s="45">
        <f>VLOOKUP(VLOOKUP(BC$3,KEY!$E:$F,2,0)&amp;$C10,DEMAND_PLAN!$B:$I,5,0)/VLOOKUP(VLOOKUP(BC$3,KEY!$E:$F,2,0),KEY!$B:$C,2,0)</f>
        <v>9928.6</v>
      </c>
      <c r="BD10" s="45">
        <f>VLOOKUP(VLOOKUP(BD$3,KEY!$E:$F,2,0)&amp;$C10,DEMAND_PLAN!$B:$I,5,0)/VLOOKUP(VLOOKUP(BD$3,KEY!$E:$F,2,0),KEY!$B:$C,2,0)</f>
        <v>9928.6</v>
      </c>
      <c r="BE10" s="45">
        <f>VLOOKUP(VLOOKUP(BE$3,KEY!$E:$F,2,0)&amp;$C10,DEMAND_PLAN!$B:$I,5,0)/VLOOKUP(VLOOKUP(BE$3,KEY!$E:$F,2,0),KEY!$B:$C,2,0)</f>
        <v>9928.6</v>
      </c>
      <c r="BF10" s="46">
        <f>IF(FF10&gt;ASSUMPTIONS!$D$7,0,(ASSUMPTIONS!$D$7+2-FF10)*AVERAGE(G10:J10))</f>
        <v>0</v>
      </c>
      <c r="BG10" s="46">
        <f>IF(FG10&gt;ASSUMPTIONS!$D$7,0,(ASSUMPTIONS!$D$7+2-FG10)*AVERAGE(H10:K10))</f>
        <v>18339.027713625881</v>
      </c>
      <c r="BH10" s="46">
        <f>IF(FH10&gt;ASSUMPTIONS!$D$7,0,(ASSUMPTIONS!$D$7+2-FH10)*AVERAGE(I10:L10))</f>
        <v>0</v>
      </c>
      <c r="BI10" s="46">
        <f>IF(FI10&gt;ASSUMPTIONS!$D$7,0,(ASSUMPTIONS!$D$7+2-FI10)*AVERAGE(J10:M10))</f>
        <v>30891.749999999996</v>
      </c>
      <c r="BJ10" s="46">
        <f>IF(FJ10&gt;ASSUMPTIONS!$D$7,0,(ASSUMPTIONS!$D$7+2-FJ10)*AVERAGE(K10:N10))</f>
        <v>0</v>
      </c>
      <c r="BK10" s="46">
        <f>IF(FK10&gt;ASSUMPTIONS!$D$7,0,(ASSUMPTIONS!$D$7+2-FK10)*AVERAGE(L10:O10))</f>
        <v>0</v>
      </c>
      <c r="BL10" s="46">
        <f>IF(FL10&gt;ASSUMPTIONS!$D$7,0,(ASSUMPTIONS!$D$7+2-FL10)*AVERAGE(M10:P10))</f>
        <v>0</v>
      </c>
      <c r="BM10" s="46">
        <f>IF(FM10&gt;ASSUMPTIONS!$D$7,0,(ASSUMPTIONS!$D$7+2-FM10)*AVERAGE(N10:Q10))</f>
        <v>0</v>
      </c>
      <c r="BN10" s="46">
        <f>IF(FN10&gt;ASSUMPTIONS!$D$7,0,(ASSUMPTIONS!$D$7+2-FN10)*AVERAGE(O10:R10))</f>
        <v>0</v>
      </c>
      <c r="BO10" s="46">
        <f>IF(FO10&gt;ASSUMPTIONS!$D$7,0,(ASSUMPTIONS!$D$7+2-FO10)*AVERAGE(P10:S10))</f>
        <v>0</v>
      </c>
      <c r="BP10" s="46">
        <f>IF(FP10&gt;ASSUMPTIONS!$D$7,0,(ASSUMPTIONS!$D$7+2-FP10)*AVERAGE(Q10:T10))</f>
        <v>0</v>
      </c>
      <c r="BQ10" s="46">
        <f>IF(FQ10&gt;ASSUMPTIONS!$D$7,0,(ASSUMPTIONS!$D$7+2-FQ10)*AVERAGE(R10:U10))</f>
        <v>0</v>
      </c>
      <c r="BR10" s="46">
        <f>IF(FR10&gt;ASSUMPTIONS!$D$7,0,(ASSUMPTIONS!$D$7+2-FR10)*AVERAGE(S10:V10))</f>
        <v>0</v>
      </c>
      <c r="BS10" s="46">
        <f>IF(FS10&gt;ASSUMPTIONS!$D$7,0,(ASSUMPTIONS!$D$7+2-FS10)*AVERAGE(T10:W10))</f>
        <v>19897.125</v>
      </c>
      <c r="BT10" s="46">
        <f>IF(FT10&gt;ASSUMPTIONS!$D$7,0,(ASSUMPTIONS!$D$7+2-FT10)*AVERAGE(U10:X10))</f>
        <v>12995.124999999998</v>
      </c>
      <c r="BU10" s="46">
        <f>IF(FU10&gt;ASSUMPTIONS!$D$7,0,(ASSUMPTIONS!$D$7+2-FU10)*AVERAGE(V10:Y10))</f>
        <v>0</v>
      </c>
      <c r="BV10" s="46">
        <f>IF(FV10&gt;ASSUMPTIONS!$D$7,0,(ASSUMPTIONS!$D$7+2-FV10)*AVERAGE(W10:Z10))</f>
        <v>25990.25</v>
      </c>
      <c r="BW10" s="46">
        <f>IF(FW10&gt;ASSUMPTIONS!$D$7,0,(ASSUMPTIONS!$D$7+2-FW10)*AVERAGE(X10:AA10))</f>
        <v>0</v>
      </c>
      <c r="BX10" s="46">
        <f>IF(FX10&gt;ASSUMPTIONS!$D$7,0,(ASSUMPTIONS!$D$7+2-FX10)*AVERAGE(Y10:AB10))</f>
        <v>26848.750000000004</v>
      </c>
      <c r="BY10" s="46">
        <f>IF(FY10&gt;ASSUMPTIONS!$D$7,0,(ASSUMPTIONS!$D$7+2-FY10)*AVERAGE(Z10:AC10))</f>
        <v>0</v>
      </c>
      <c r="BZ10" s="46">
        <f>IF(FZ10&gt;ASSUMPTIONS!$D$7,0,(ASSUMPTIONS!$D$7+2-FZ10)*AVERAGE(AA10:AD10))</f>
        <v>30258.500000000004</v>
      </c>
      <c r="CA10" s="46">
        <f>IF(GA10&gt;ASSUMPTIONS!$D$7,0,(ASSUMPTIONS!$D$7+2-GA10)*AVERAGE(AB10:AE10))</f>
        <v>0</v>
      </c>
      <c r="CB10" s="46">
        <f>IF(GB10&gt;ASSUMPTIONS!$D$7,0,(ASSUMPTIONS!$D$7+2-GB10)*AVERAGE(AC10:AF10))</f>
        <v>0</v>
      </c>
      <c r="CC10" s="46">
        <f>IF(GC10&gt;ASSUMPTIONS!$D$7,0,(ASSUMPTIONS!$D$7+2-GC10)*AVERAGE(AD10:AG10))</f>
        <v>22338</v>
      </c>
      <c r="CD10" s="46">
        <f>IF(GD10&gt;ASSUMPTIONS!$D$7,0,(ASSUMPTIONS!$D$7+2-GD10)*AVERAGE(AE10:AH10))</f>
        <v>0</v>
      </c>
      <c r="CE10" s="46">
        <f>IF(GE10&gt;ASSUMPTIONS!$D$7,0,(ASSUMPTIONS!$D$7+2-GE10)*AVERAGE(AF10:AI10))</f>
        <v>0</v>
      </c>
      <c r="CF10" s="46">
        <f>IF(GF10&gt;ASSUMPTIONS!$D$7,0,(ASSUMPTIONS!$D$7+2-GF10)*AVERAGE(AG10:AJ10))</f>
        <v>24146.875000000004</v>
      </c>
      <c r="CG10" s="46">
        <f>IF(GG10&gt;ASSUMPTIONS!$D$7,0,(ASSUMPTIONS!$D$7+2-GG10)*AVERAGE(AH10:AK10))</f>
        <v>0</v>
      </c>
      <c r="CH10" s="46">
        <f>IF(GH10&gt;ASSUMPTIONS!$D$7,0,(ASSUMPTIONS!$D$7+2-GH10)*AVERAGE(AI10:AL10))</f>
        <v>0</v>
      </c>
      <c r="CI10" s="46">
        <f>IF(GI10&gt;ASSUMPTIONS!$D$7,0,(ASSUMPTIONS!$D$7+2-GI10)*AVERAGE(AJ10:AM10))</f>
        <v>24806.625</v>
      </c>
      <c r="CJ10" s="46">
        <f>IF(GJ10&gt;ASSUMPTIONS!$D$7,0,(ASSUMPTIONS!$D$7+2-GJ10)*AVERAGE(AK10:AN10))</f>
        <v>0</v>
      </c>
      <c r="CK10" s="46">
        <f>IF(GK10&gt;ASSUMPTIONS!$D$7,0,(ASSUMPTIONS!$D$7+2-GK10)*AVERAGE(AL10:AO10))</f>
        <v>0</v>
      </c>
      <c r="CL10" s="46">
        <f>IF(GL10&gt;ASSUMPTIONS!$D$7,0,(ASSUMPTIONS!$D$7+2-GL10)*AVERAGE(AM10:AP10))</f>
        <v>19765.625000000004</v>
      </c>
      <c r="CM10" s="46">
        <f>IF(GM10&gt;ASSUMPTIONS!$D$7,0,(ASSUMPTIONS!$D$7+2-GM10)*AVERAGE(AN10:AQ10))</f>
        <v>0</v>
      </c>
      <c r="CN10" s="46">
        <f>IF(GN10&gt;ASSUMPTIONS!$D$7,0,(ASSUMPTIONS!$D$7+2-GN10)*AVERAGE(AO10:AR10))</f>
        <v>0</v>
      </c>
      <c r="CO10" s="46">
        <f>IF(GO10&gt;ASSUMPTIONS!$D$7,0,(ASSUMPTIONS!$D$7+2-GO10)*AVERAGE(AP10:AS10))</f>
        <v>22400.824999999993</v>
      </c>
      <c r="CP10" s="46">
        <f>IF(GP10&gt;ASSUMPTIONS!$D$7,0,(ASSUMPTIONS!$D$7+2-GP10)*AVERAGE(AQ10:AT10))</f>
        <v>0</v>
      </c>
      <c r="CQ10" s="46">
        <f>IF(GQ10&gt;ASSUMPTIONS!$D$7,0,(ASSUMPTIONS!$D$7+2-GQ10)*AVERAGE(AR10:AU10))</f>
        <v>0</v>
      </c>
      <c r="CR10" s="46">
        <f>IF(GR10&gt;ASSUMPTIONS!$D$7,0,(ASSUMPTIONS!$D$7+2-GR10)*AVERAGE(AS10:AV10))</f>
        <v>21103.349999999991</v>
      </c>
      <c r="CS10" s="46">
        <f>IF(GS10&gt;ASSUMPTIONS!$D$7,0,(ASSUMPTIONS!$D$7+2-GS10)*AVERAGE(AT10:AW10))</f>
        <v>18606.824999999997</v>
      </c>
      <c r="CT10" s="46">
        <f>IF(GT10&gt;ASSUMPTIONS!$D$7,0,(ASSUMPTIONS!$D$7+2-GT10)*AVERAGE(AU10:AX10))</f>
        <v>0</v>
      </c>
      <c r="CU10" s="46">
        <f>IF(GU10&gt;ASSUMPTIONS!$D$7,0,(ASSUMPTIONS!$D$7+2-GU10)*AVERAGE(AV10:AY10))</f>
        <v>36496.249999999993</v>
      </c>
      <c r="CV10" s="46">
        <f>IF(GV10&gt;ASSUMPTIONS!$D$7,0,(ASSUMPTIONS!$D$7+2-GV10)*AVERAGE(AW10:AZ10))</f>
        <v>0</v>
      </c>
      <c r="CW10" s="46">
        <f>IF(GW10&gt;ASSUMPTIONS!$D$7,0,(ASSUMPTIONS!$D$7+2-GW10)*AVERAGE(AX10:BA10))</f>
        <v>0</v>
      </c>
      <c r="CX10" s="46">
        <f>IF(GX10&gt;ASSUMPTIONS!$D$7,0,(ASSUMPTIONS!$D$7+2-GX10)*AVERAGE(AY10:BB10))</f>
        <v>28092.624999999996</v>
      </c>
      <c r="CY10" s="46">
        <f>IF(GY10&gt;ASSUMPTIONS!$D$7,0,(ASSUMPTIONS!$D$7+2-GY10)*AVERAGE(AZ10:BC10))</f>
        <v>0</v>
      </c>
      <c r="CZ10" s="46">
        <f>IF(GZ10&gt;ASSUMPTIONS!$D$7,0,(ASSUMPTIONS!$D$7+2-GZ10)*AVERAGE(BA10:BD10))</f>
        <v>0</v>
      </c>
      <c r="DA10" s="46">
        <f>IF(HA10&gt;ASSUMPTIONS!$D$7,0,(ASSUMPTIONS!$D$7+2-HA10)*AVERAGE($BB10:$BE10))</f>
        <v>25957.500000000004</v>
      </c>
      <c r="DB10" s="46">
        <f>IF(HB10&gt;ASSUMPTIONS!$D$7,0,(ASSUMPTIONS!$D$7+2-HB10)*AVERAGE($BB10:$BE10))</f>
        <v>0</v>
      </c>
      <c r="DC10" s="46">
        <f>IF(HC10&gt;ASSUMPTIONS!$D$7,0,(ASSUMPTIONS!$D$7+2-HC10)*AVERAGE($BB10:$BE10))</f>
        <v>19857.2</v>
      </c>
      <c r="DD10" s="46">
        <f>IF(HD10&gt;ASSUMPTIONS!$D$7,0,(ASSUMPTIONS!$D$7+2-HD10)*AVERAGE($BB10:$BE10))</f>
        <v>0</v>
      </c>
      <c r="DE10" s="46">
        <f>IF(HE10&gt;ASSUMPTIONS!$D$7,0,(ASSUMPTIONS!$D$7+2-HE10)*AVERAGE($BB10:$BE10))</f>
        <v>19857.200000000019</v>
      </c>
      <c r="DF10" s="47">
        <f t="shared" si="3"/>
        <v>60074.722286374119</v>
      </c>
      <c r="DG10" s="47">
        <f t="shared" si="7"/>
        <v>72473.5</v>
      </c>
      <c r="DH10" s="47">
        <f t="shared" si="7"/>
        <v>66533.25</v>
      </c>
      <c r="DI10" s="47">
        <f t="shared" si="7"/>
        <v>91484.75</v>
      </c>
      <c r="DJ10" s="47">
        <f t="shared" si="7"/>
        <v>81742.25</v>
      </c>
      <c r="DK10" s="47">
        <f t="shared" si="7"/>
        <v>71999.75</v>
      </c>
      <c r="DL10" s="47">
        <f t="shared" si="7"/>
        <v>62257.25</v>
      </c>
      <c r="DM10" s="47">
        <f t="shared" si="7"/>
        <v>52514.75</v>
      </c>
      <c r="DN10" s="47">
        <f t="shared" si="7"/>
        <v>48678.75</v>
      </c>
      <c r="DO10" s="47">
        <f t="shared" si="7"/>
        <v>44842.75</v>
      </c>
      <c r="DP10" s="47">
        <f t="shared" si="7"/>
        <v>41006.75</v>
      </c>
      <c r="DQ10" s="47">
        <f t="shared" si="7"/>
        <v>37170.75</v>
      </c>
      <c r="DR10" s="47">
        <f t="shared" si="7"/>
        <v>33334.75</v>
      </c>
      <c r="DS10" s="47">
        <f t="shared" si="7"/>
        <v>48761.125</v>
      </c>
      <c r="DT10" s="47">
        <f t="shared" si="7"/>
        <v>57285.5</v>
      </c>
      <c r="DU10" s="47">
        <f t="shared" si="7"/>
        <v>52814.75</v>
      </c>
      <c r="DV10" s="47">
        <f t="shared" si="7"/>
        <v>74334.25</v>
      </c>
      <c r="DW10" s="47">
        <f t="shared" si="7"/>
        <v>66453.75</v>
      </c>
      <c r="DX10" s="47">
        <f t="shared" si="7"/>
        <v>85422</v>
      </c>
      <c r="DY10" s="47">
        <f t="shared" si="7"/>
        <v>77541.5</v>
      </c>
      <c r="DZ10" s="47">
        <f t="shared" si="7"/>
        <v>99919.5</v>
      </c>
      <c r="EA10" s="47">
        <f t="shared" si="7"/>
        <v>89139.5</v>
      </c>
      <c r="EB10" s="47">
        <f t="shared" si="7"/>
        <v>78359.5</v>
      </c>
      <c r="EC10" s="47">
        <f t="shared" si="7"/>
        <v>89917.5</v>
      </c>
      <c r="ED10" s="47">
        <f t="shared" si="7"/>
        <v>79137.5</v>
      </c>
      <c r="EE10" s="47">
        <f t="shared" si="7"/>
        <v>68357.5</v>
      </c>
      <c r="EF10" s="47">
        <f t="shared" si="7"/>
        <v>83144.875</v>
      </c>
      <c r="EG10" s="47">
        <f t="shared" si="7"/>
        <v>73785.375</v>
      </c>
      <c r="EH10" s="47">
        <f t="shared" si="7"/>
        <v>64425.875</v>
      </c>
      <c r="EI10" s="47">
        <f t="shared" si="7"/>
        <v>79873</v>
      </c>
      <c r="EJ10" s="47">
        <f t="shared" si="7"/>
        <v>70949.75</v>
      </c>
      <c r="EK10" s="47">
        <f t="shared" si="7"/>
        <v>62026.5</v>
      </c>
      <c r="EL10" s="47">
        <f t="shared" si="7"/>
        <v>72868.875</v>
      </c>
      <c r="EM10" s="47">
        <f t="shared" si="7"/>
        <v>63945.625</v>
      </c>
      <c r="EN10" s="47">
        <f t="shared" si="7"/>
        <v>56014.425000000003</v>
      </c>
      <c r="EO10" s="47">
        <f t="shared" si="7"/>
        <v>70484.05</v>
      </c>
      <c r="EP10" s="47">
        <f t="shared" si="7"/>
        <v>62552.850000000006</v>
      </c>
      <c r="EQ10" s="47">
        <f t="shared" si="7"/>
        <v>54621.650000000009</v>
      </c>
      <c r="ER10" s="47">
        <f t="shared" si="7"/>
        <v>67793.8</v>
      </c>
      <c r="ES10" s="47">
        <f t="shared" si="7"/>
        <v>78828.125</v>
      </c>
      <c r="ET10" s="47">
        <f t="shared" si="7"/>
        <v>71255.625</v>
      </c>
      <c r="EU10" s="47">
        <f t="shared" si="7"/>
        <v>100179.375</v>
      </c>
      <c r="EV10" s="47">
        <f t="shared" si="7"/>
        <v>92606.875</v>
      </c>
      <c r="EW10" s="47">
        <f t="shared" si="7"/>
        <v>80764.125</v>
      </c>
      <c r="EX10" s="47">
        <f t="shared" si="7"/>
        <v>97014</v>
      </c>
      <c r="EY10" s="47">
        <f t="shared" si="7"/>
        <v>85171.25</v>
      </c>
      <c r="EZ10" s="47">
        <f t="shared" si="7"/>
        <v>73328.5</v>
      </c>
      <c r="FA10" s="47">
        <f t="shared" si="7"/>
        <v>89357.400000000009</v>
      </c>
      <c r="FB10" s="47">
        <f t="shared" si="7"/>
        <v>79428.800000000003</v>
      </c>
      <c r="FC10" s="47">
        <f t="shared" si="7"/>
        <v>89357.4</v>
      </c>
      <c r="FD10" s="47">
        <f t="shared" si="7"/>
        <v>79428.799999999988</v>
      </c>
      <c r="FE10" s="47">
        <f t="shared" si="7"/>
        <v>89357.4</v>
      </c>
      <c r="FF10" s="48">
        <f t="shared" si="4"/>
        <v>9.5801434571575008</v>
      </c>
      <c r="FG10" s="48">
        <f t="shared" si="5"/>
        <v>7.6612484782801635</v>
      </c>
      <c r="FH10" s="48">
        <f t="shared" si="5"/>
        <v>8.243177342878063</v>
      </c>
      <c r="FI10" s="48">
        <f t="shared" si="5"/>
        <v>6.829176289453426</v>
      </c>
      <c r="FJ10" s="48">
        <f t="shared" si="5"/>
        <v>11.067763545904093</v>
      </c>
      <c r="FK10" s="48">
        <f t="shared" si="5"/>
        <v>12.039952866664212</v>
      </c>
      <c r="FL10" s="48">
        <f t="shared" si="5"/>
        <v>13.552575233523918</v>
      </c>
      <c r="FM10" s="48">
        <f t="shared" si="5"/>
        <v>16.229731491136601</v>
      </c>
      <c r="FN10" s="48">
        <f t="shared" si="5"/>
        <v>13.689976538060479</v>
      </c>
      <c r="FO10" s="48">
        <f t="shared" si="5"/>
        <v>12.185871861065477</v>
      </c>
      <c r="FP10" s="48">
        <f t="shared" si="5"/>
        <v>10.796701477713908</v>
      </c>
      <c r="FQ10" s="48">
        <f t="shared" si="5"/>
        <v>9.5097763541228826</v>
      </c>
      <c r="FR10" s="48">
        <f t="shared" si="5"/>
        <v>8.314209025331321</v>
      </c>
      <c r="FS10" s="48">
        <f t="shared" si="5"/>
        <v>6.2621784410186567</v>
      </c>
      <c r="FT10" s="48">
        <f t="shared" si="5"/>
        <v>7.8957392976419394</v>
      </c>
      <c r="FU10" s="48">
        <f t="shared" si="5"/>
        <v>8.1509662157956058</v>
      </c>
      <c r="FV10" s="48">
        <f t="shared" si="5"/>
        <v>6.7019541907239386</v>
      </c>
      <c r="FW10" s="48">
        <f t="shared" ref="FW10:GK26" si="9">DV10/AVERAGE(X10:AA10)</f>
        <v>8.6381186177243876</v>
      </c>
      <c r="FX10" s="48">
        <f t="shared" si="9"/>
        <v>7.1223975777712276</v>
      </c>
      <c r="FY10" s="48">
        <f t="shared" si="9"/>
        <v>8.4953692768613021</v>
      </c>
      <c r="FZ10" s="48">
        <f t="shared" si="9"/>
        <v>7.1930890538033392</v>
      </c>
      <c r="GA10" s="48">
        <f t="shared" si="9"/>
        <v>9.2689703153988869</v>
      </c>
      <c r="GB10" s="48">
        <f t="shared" si="9"/>
        <v>8.5506540845813497</v>
      </c>
      <c r="GC10" s="48">
        <f t="shared" si="9"/>
        <v>7.781672831996822</v>
      </c>
      <c r="GD10" s="48">
        <f t="shared" si="9"/>
        <v>9.2558899597256712</v>
      </c>
      <c r="GE10" s="48">
        <f t="shared" si="9"/>
        <v>8.4553127838025528</v>
      </c>
      <c r="GF10" s="48">
        <f t="shared" si="9"/>
        <v>7.3896504895038744</v>
      </c>
      <c r="GG10" s="48">
        <f t="shared" si="9"/>
        <v>9.0954451600552435</v>
      </c>
      <c r="GH10" s="48">
        <f t="shared" si="9"/>
        <v>8.1690458561968491</v>
      </c>
      <c r="GI10" s="48">
        <f t="shared" si="9"/>
        <v>7.2200011206679182</v>
      </c>
      <c r="GJ10" s="48">
        <f t="shared" si="9"/>
        <v>9.2070101827183422</v>
      </c>
      <c r="GK10" s="48">
        <f t="shared" si="9"/>
        <v>8.4191118665990281</v>
      </c>
      <c r="GL10" s="48">
        <f t="shared" si="8"/>
        <v>7.5834317790374071</v>
      </c>
      <c r="GM10" s="48">
        <f t="shared" si="8"/>
        <v>9.1876229322170673</v>
      </c>
      <c r="GN10" s="48">
        <f t="shared" si="8"/>
        <v>8.0625409774056891</v>
      </c>
      <c r="GO10" s="48">
        <f t="shared" si="8"/>
        <v>7.1433075836651678</v>
      </c>
      <c r="GP10" s="48">
        <f t="shared" si="8"/>
        <v>9.0925456503931326</v>
      </c>
      <c r="GQ10" s="48">
        <f t="shared" si="8"/>
        <v>8.1638503427551576</v>
      </c>
      <c r="GR10" s="48">
        <f t="shared" si="8"/>
        <v>7.2131594585671852</v>
      </c>
      <c r="GS10" s="48">
        <f t="shared" si="8"/>
        <v>7.8464478700240887</v>
      </c>
      <c r="GT10" s="48">
        <f t="shared" si="8"/>
        <v>8.1202276560950803</v>
      </c>
      <c r="GU10" s="48">
        <f t="shared" si="8"/>
        <v>6.6129359697917094</v>
      </c>
      <c r="GV10" s="48">
        <f t="shared" si="8"/>
        <v>8.459131113972683</v>
      </c>
      <c r="GW10" s="48">
        <f t="shared" si="8"/>
        <v>8.1489918461134021</v>
      </c>
      <c r="GX10" s="48">
        <f t="shared" si="8"/>
        <v>7.4193033505042179</v>
      </c>
      <c r="GY10" s="48">
        <f t="shared" si="8"/>
        <v>9.3218716481837589</v>
      </c>
      <c r="GZ10" s="48">
        <f t="shared" si="8"/>
        <v>8.5783745946054832</v>
      </c>
      <c r="HA10" s="48">
        <f t="shared" si="6"/>
        <v>7.3855830630703219</v>
      </c>
      <c r="HB10" s="48">
        <f t="shared" si="2"/>
        <v>9</v>
      </c>
      <c r="HC10" s="48">
        <f t="shared" si="2"/>
        <v>8</v>
      </c>
      <c r="HD10" s="48">
        <f t="shared" si="2"/>
        <v>8.9999999999999982</v>
      </c>
      <c r="HE10" s="48">
        <f t="shared" si="2"/>
        <v>7.9999999999999982</v>
      </c>
      <c r="HF10" s="31"/>
    </row>
    <row r="11" spans="1:214" x14ac:dyDescent="0.25">
      <c r="A11" s="29"/>
      <c r="B11" s="13" t="s">
        <v>5</v>
      </c>
      <c r="C11" s="13">
        <v>1759024</v>
      </c>
      <c r="D11" s="13" t="str">
        <f>VLOOKUP(C11,INVENTORY_DATA!$C:$E,2,0)</f>
        <v>PF_3</v>
      </c>
      <c r="E11" s="44">
        <f>VLOOKUP(C11,INVENTORY_DATA!$C:$E,3,0)</f>
        <v>181821.62817551964</v>
      </c>
      <c r="F11" s="45">
        <f>VLOOKUP(VLOOKUP(F$3,KEY!$E:$F,2,0)&amp;$C11,DEMAND_PLAN!$B:$I,5,0)/VLOOKUP(VLOOKUP(F$3,KEY!$E:$F,2,0),KEY!$B:$C,2,0)</f>
        <v>6822.25</v>
      </c>
      <c r="G11" s="45">
        <f>VLOOKUP(VLOOKUP(G$3,KEY!$E:$F,2,0)&amp;$C11,DEMAND_PLAN!$B:$I,5,0)/VLOOKUP(VLOOKUP(G$3,KEY!$E:$F,2,0),KEY!$B:$C,2,0)</f>
        <v>6822.25</v>
      </c>
      <c r="H11" s="45">
        <f>VLOOKUP(VLOOKUP(H$3,KEY!$E:$F,2,0)&amp;$C11,DEMAND_PLAN!$B:$I,5,0)/VLOOKUP(VLOOKUP(H$3,KEY!$E:$F,2,0),KEY!$B:$C,2,0)</f>
        <v>6822.25</v>
      </c>
      <c r="I11" s="45">
        <f>VLOOKUP(VLOOKUP(I$3,KEY!$E:$F,2,0)&amp;$C11,DEMAND_PLAN!$B:$I,5,0)/VLOOKUP(VLOOKUP(I$3,KEY!$E:$F,2,0),KEY!$B:$C,2,0)</f>
        <v>6822.25</v>
      </c>
      <c r="J11" s="45">
        <f>VLOOKUP(VLOOKUP(J$3,KEY!$E:$F,2,0)&amp;$C11,DEMAND_PLAN!$B:$I,5,0)/VLOOKUP(VLOOKUP(J$3,KEY!$E:$F,2,0),KEY!$B:$C,2,0)</f>
        <v>5558</v>
      </c>
      <c r="K11" s="45">
        <f>VLOOKUP(VLOOKUP(K$3,KEY!$E:$F,2,0)&amp;$C11,DEMAND_PLAN!$B:$I,5,0)/VLOOKUP(VLOOKUP(K$3,KEY!$E:$F,2,0),KEY!$B:$C,2,0)</f>
        <v>5558</v>
      </c>
      <c r="L11" s="45">
        <f>VLOOKUP(VLOOKUP(L$3,KEY!$E:$F,2,0)&amp;$C11,DEMAND_PLAN!$B:$I,5,0)/VLOOKUP(VLOOKUP(L$3,KEY!$E:$F,2,0),KEY!$B:$C,2,0)</f>
        <v>5558</v>
      </c>
      <c r="M11" s="45">
        <f>VLOOKUP(VLOOKUP(M$3,KEY!$E:$F,2,0)&amp;$C11,DEMAND_PLAN!$B:$I,5,0)/VLOOKUP(VLOOKUP(M$3,KEY!$E:$F,2,0),KEY!$B:$C,2,0)</f>
        <v>5558</v>
      </c>
      <c r="N11" s="45">
        <f>VLOOKUP(VLOOKUP(N$3,KEY!$E:$F,2,0)&amp;$C11,DEMAND_PLAN!$B:$I,5,0)/VLOOKUP(VLOOKUP(N$3,KEY!$E:$F,2,0),KEY!$B:$C,2,0)</f>
        <v>9135</v>
      </c>
      <c r="O11" s="45">
        <f>VLOOKUP(VLOOKUP(O$3,KEY!$E:$F,2,0)&amp;$C11,DEMAND_PLAN!$B:$I,5,0)/VLOOKUP(VLOOKUP(O$3,KEY!$E:$F,2,0),KEY!$B:$C,2,0)</f>
        <v>9135</v>
      </c>
      <c r="P11" s="45">
        <f>VLOOKUP(VLOOKUP(P$3,KEY!$E:$F,2,0)&amp;$C11,DEMAND_PLAN!$B:$I,5,0)/VLOOKUP(VLOOKUP(P$3,KEY!$E:$F,2,0),KEY!$B:$C,2,0)</f>
        <v>9135</v>
      </c>
      <c r="Q11" s="45">
        <f>VLOOKUP(VLOOKUP(Q$3,KEY!$E:$F,2,0)&amp;$C11,DEMAND_PLAN!$B:$I,5,0)/VLOOKUP(VLOOKUP(Q$3,KEY!$E:$F,2,0),KEY!$B:$C,2,0)</f>
        <v>9135</v>
      </c>
      <c r="R11" s="45">
        <f>VLOOKUP(VLOOKUP(R$3,KEY!$E:$F,2,0)&amp;$C11,DEMAND_PLAN!$B:$I,5,0)/VLOOKUP(VLOOKUP(R$3,KEY!$E:$F,2,0),KEY!$B:$C,2,0)</f>
        <v>9135</v>
      </c>
      <c r="S11" s="45">
        <f>VLOOKUP(VLOOKUP(S$3,KEY!$E:$F,2,0)&amp;$C11,DEMAND_PLAN!$B:$I,5,0)/VLOOKUP(VLOOKUP(S$3,KEY!$E:$F,2,0),KEY!$B:$C,2,0)</f>
        <v>4849.5</v>
      </c>
      <c r="T11" s="45">
        <f>VLOOKUP(VLOOKUP(T$3,KEY!$E:$F,2,0)&amp;$C11,DEMAND_PLAN!$B:$I,5,0)/VLOOKUP(VLOOKUP(T$3,KEY!$E:$F,2,0),KEY!$B:$C,2,0)</f>
        <v>4849.5</v>
      </c>
      <c r="U11" s="45">
        <f>VLOOKUP(VLOOKUP(U$3,KEY!$E:$F,2,0)&amp;$C11,DEMAND_PLAN!$B:$I,5,0)/VLOOKUP(VLOOKUP(U$3,KEY!$E:$F,2,0),KEY!$B:$C,2,0)</f>
        <v>4849.5</v>
      </c>
      <c r="V11" s="45">
        <f>VLOOKUP(VLOOKUP(V$3,KEY!$E:$F,2,0)&amp;$C11,DEMAND_PLAN!$B:$I,5,0)/VLOOKUP(VLOOKUP(V$3,KEY!$E:$F,2,0),KEY!$B:$C,2,0)</f>
        <v>4849.5</v>
      </c>
      <c r="W11" s="45">
        <f>VLOOKUP(VLOOKUP(W$3,KEY!$E:$F,2,0)&amp;$C11,DEMAND_PLAN!$B:$I,5,0)/VLOOKUP(VLOOKUP(W$3,KEY!$E:$F,2,0),KEY!$B:$C,2,0)</f>
        <v>9322.25</v>
      </c>
      <c r="X11" s="45">
        <f>VLOOKUP(VLOOKUP(X$3,KEY!$E:$F,2,0)&amp;$C11,DEMAND_PLAN!$B:$I,5,0)/VLOOKUP(VLOOKUP(X$3,KEY!$E:$F,2,0),KEY!$B:$C,2,0)</f>
        <v>9322.25</v>
      </c>
      <c r="Y11" s="45">
        <f>VLOOKUP(VLOOKUP(Y$3,KEY!$E:$F,2,0)&amp;$C11,DEMAND_PLAN!$B:$I,5,0)/VLOOKUP(VLOOKUP(Y$3,KEY!$E:$F,2,0),KEY!$B:$C,2,0)</f>
        <v>9322.25</v>
      </c>
      <c r="Z11" s="45">
        <f>VLOOKUP(VLOOKUP(Z$3,KEY!$E:$F,2,0)&amp;$C11,DEMAND_PLAN!$B:$I,5,0)/VLOOKUP(VLOOKUP(Z$3,KEY!$E:$F,2,0),KEY!$B:$C,2,0)</f>
        <v>9322.25</v>
      </c>
      <c r="AA11" s="45">
        <f>VLOOKUP(VLOOKUP(AA$3,KEY!$E:$F,2,0)&amp;$C11,DEMAND_PLAN!$B:$I,5,0)/VLOOKUP(VLOOKUP(AA$3,KEY!$E:$F,2,0),KEY!$B:$C,2,0)</f>
        <v>9258.2000000000007</v>
      </c>
      <c r="AB11" s="45">
        <f>VLOOKUP(VLOOKUP(AB$3,KEY!$E:$F,2,0)&amp;$C11,DEMAND_PLAN!$B:$I,5,0)/VLOOKUP(VLOOKUP(AB$3,KEY!$E:$F,2,0),KEY!$B:$C,2,0)</f>
        <v>9258.2000000000007</v>
      </c>
      <c r="AC11" s="45">
        <f>VLOOKUP(VLOOKUP(AC$3,KEY!$E:$F,2,0)&amp;$C11,DEMAND_PLAN!$B:$I,5,0)/VLOOKUP(VLOOKUP(AC$3,KEY!$E:$F,2,0),KEY!$B:$C,2,0)</f>
        <v>9258.2000000000007</v>
      </c>
      <c r="AD11" s="45">
        <f>VLOOKUP(VLOOKUP(AD$3,KEY!$E:$F,2,0)&amp;$C11,DEMAND_PLAN!$B:$I,5,0)/VLOOKUP(VLOOKUP(AD$3,KEY!$E:$F,2,0),KEY!$B:$C,2,0)</f>
        <v>9258.2000000000007</v>
      </c>
      <c r="AE11" s="45">
        <f>VLOOKUP(VLOOKUP(AE$3,KEY!$E:$F,2,0)&amp;$C11,DEMAND_PLAN!$B:$I,5,0)/VLOOKUP(VLOOKUP(AE$3,KEY!$E:$F,2,0),KEY!$B:$C,2,0)</f>
        <v>9258.2000000000007</v>
      </c>
      <c r="AF11" s="45">
        <f>VLOOKUP(VLOOKUP(AF$3,KEY!$E:$F,2,0)&amp;$C11,DEMAND_PLAN!$B:$I,5,0)/VLOOKUP(VLOOKUP(AF$3,KEY!$E:$F,2,0),KEY!$B:$C,2,0)</f>
        <v>7009</v>
      </c>
      <c r="AG11" s="45">
        <f>VLOOKUP(VLOOKUP(AG$3,KEY!$E:$F,2,0)&amp;$C11,DEMAND_PLAN!$B:$I,5,0)/VLOOKUP(VLOOKUP(AG$3,KEY!$E:$F,2,0),KEY!$B:$C,2,0)</f>
        <v>7009</v>
      </c>
      <c r="AH11" s="45">
        <f>VLOOKUP(VLOOKUP(AH$3,KEY!$E:$F,2,0)&amp;$C11,DEMAND_PLAN!$B:$I,5,0)/VLOOKUP(VLOOKUP(AH$3,KEY!$E:$F,2,0),KEY!$B:$C,2,0)</f>
        <v>7009</v>
      </c>
      <c r="AI11" s="45">
        <f>VLOOKUP(VLOOKUP(AI$3,KEY!$E:$F,2,0)&amp;$C11,DEMAND_PLAN!$B:$I,5,0)/VLOOKUP(VLOOKUP(AI$3,KEY!$E:$F,2,0),KEY!$B:$C,2,0)</f>
        <v>7009</v>
      </c>
      <c r="AJ11" s="45">
        <f>VLOOKUP(VLOOKUP(AJ$3,KEY!$E:$F,2,0)&amp;$C11,DEMAND_PLAN!$B:$I,5,0)/VLOOKUP(VLOOKUP(AJ$3,KEY!$E:$F,2,0),KEY!$B:$C,2,0)</f>
        <v>5159</v>
      </c>
      <c r="AK11" s="45">
        <f>VLOOKUP(VLOOKUP(AK$3,KEY!$E:$F,2,0)&amp;$C11,DEMAND_PLAN!$B:$I,5,0)/VLOOKUP(VLOOKUP(AK$3,KEY!$E:$F,2,0),KEY!$B:$C,2,0)</f>
        <v>5159</v>
      </c>
      <c r="AL11" s="45">
        <f>VLOOKUP(VLOOKUP(AL$3,KEY!$E:$F,2,0)&amp;$C11,DEMAND_PLAN!$B:$I,5,0)/VLOOKUP(VLOOKUP(AL$3,KEY!$E:$F,2,0),KEY!$B:$C,2,0)</f>
        <v>5159</v>
      </c>
      <c r="AM11" s="45">
        <f>VLOOKUP(VLOOKUP(AM$3,KEY!$E:$F,2,0)&amp;$C11,DEMAND_PLAN!$B:$I,5,0)/VLOOKUP(VLOOKUP(AM$3,KEY!$E:$F,2,0),KEY!$B:$C,2,0)</f>
        <v>5159</v>
      </c>
      <c r="AN11" s="45">
        <f>VLOOKUP(VLOOKUP(AN$3,KEY!$E:$F,2,0)&amp;$C11,DEMAND_PLAN!$B:$I,5,0)/VLOOKUP(VLOOKUP(AN$3,KEY!$E:$F,2,0),KEY!$B:$C,2,0)</f>
        <v>4255</v>
      </c>
      <c r="AO11" s="45">
        <f>VLOOKUP(VLOOKUP(AO$3,KEY!$E:$F,2,0)&amp;$C11,DEMAND_PLAN!$B:$I,5,0)/VLOOKUP(VLOOKUP(AO$3,KEY!$E:$F,2,0),KEY!$B:$C,2,0)</f>
        <v>4255</v>
      </c>
      <c r="AP11" s="45">
        <f>VLOOKUP(VLOOKUP(AP$3,KEY!$E:$F,2,0)&amp;$C11,DEMAND_PLAN!$B:$I,5,0)/VLOOKUP(VLOOKUP(AP$3,KEY!$E:$F,2,0),KEY!$B:$C,2,0)</f>
        <v>4255</v>
      </c>
      <c r="AQ11" s="45">
        <f>VLOOKUP(VLOOKUP(AQ$3,KEY!$E:$F,2,0)&amp;$C11,DEMAND_PLAN!$B:$I,5,0)/VLOOKUP(VLOOKUP(AQ$3,KEY!$E:$F,2,0),KEY!$B:$C,2,0)</f>
        <v>4255</v>
      </c>
      <c r="AR11" s="45">
        <f>VLOOKUP(VLOOKUP(AR$3,KEY!$E:$F,2,0)&amp;$C11,DEMAND_PLAN!$B:$I,5,0)/VLOOKUP(VLOOKUP(AR$3,KEY!$E:$F,2,0),KEY!$B:$C,2,0)</f>
        <v>4255</v>
      </c>
      <c r="AS11" s="45">
        <f>VLOOKUP(VLOOKUP(AS$3,KEY!$E:$F,2,0)&amp;$C11,DEMAND_PLAN!$B:$I,5,0)/VLOOKUP(VLOOKUP(AS$3,KEY!$E:$F,2,0),KEY!$B:$C,2,0)</f>
        <v>3714.5</v>
      </c>
      <c r="AT11" s="45">
        <f>VLOOKUP(VLOOKUP(AT$3,KEY!$E:$F,2,0)&amp;$C11,DEMAND_PLAN!$B:$I,5,0)/VLOOKUP(VLOOKUP(AT$3,KEY!$E:$F,2,0),KEY!$B:$C,2,0)</f>
        <v>3714.5</v>
      </c>
      <c r="AU11" s="45">
        <f>VLOOKUP(VLOOKUP(AU$3,KEY!$E:$F,2,0)&amp;$C11,DEMAND_PLAN!$B:$I,5,0)/VLOOKUP(VLOOKUP(AU$3,KEY!$E:$F,2,0),KEY!$B:$C,2,0)</f>
        <v>3714.5</v>
      </c>
      <c r="AV11" s="45">
        <f>VLOOKUP(VLOOKUP(AV$3,KEY!$E:$F,2,0)&amp;$C11,DEMAND_PLAN!$B:$I,5,0)/VLOOKUP(VLOOKUP(AV$3,KEY!$E:$F,2,0),KEY!$B:$C,2,0)</f>
        <v>3714.5</v>
      </c>
      <c r="AW11" s="45">
        <f>VLOOKUP(VLOOKUP(AW$3,KEY!$E:$F,2,0)&amp;$C11,DEMAND_PLAN!$B:$I,5,0)/VLOOKUP(VLOOKUP(AW$3,KEY!$E:$F,2,0),KEY!$B:$C,2,0)</f>
        <v>4065.5</v>
      </c>
      <c r="AX11" s="45">
        <f>VLOOKUP(VLOOKUP(AX$3,KEY!$E:$F,2,0)&amp;$C11,DEMAND_PLAN!$B:$I,5,0)/VLOOKUP(VLOOKUP(AX$3,KEY!$E:$F,2,0),KEY!$B:$C,2,0)</f>
        <v>4065.5</v>
      </c>
      <c r="AY11" s="45">
        <f>VLOOKUP(VLOOKUP(AY$3,KEY!$E:$F,2,0)&amp;$C11,DEMAND_PLAN!$B:$I,5,0)/VLOOKUP(VLOOKUP(AY$3,KEY!$E:$F,2,0),KEY!$B:$C,2,0)</f>
        <v>4065.5</v>
      </c>
      <c r="AZ11" s="45">
        <f>VLOOKUP(VLOOKUP(AZ$3,KEY!$E:$F,2,0)&amp;$C11,DEMAND_PLAN!$B:$I,5,0)/VLOOKUP(VLOOKUP(AZ$3,KEY!$E:$F,2,0),KEY!$B:$C,2,0)</f>
        <v>4065.5</v>
      </c>
      <c r="BA11" s="45">
        <f>VLOOKUP(VLOOKUP(BA$3,KEY!$E:$F,2,0)&amp;$C11,DEMAND_PLAN!$B:$I,5,0)/VLOOKUP(VLOOKUP(BA$3,KEY!$E:$F,2,0),KEY!$B:$C,2,0)</f>
        <v>5946.4</v>
      </c>
      <c r="BB11" s="45">
        <f>VLOOKUP(VLOOKUP(BB$3,KEY!$E:$F,2,0)&amp;$C11,DEMAND_PLAN!$B:$I,5,0)/VLOOKUP(VLOOKUP(BB$3,KEY!$E:$F,2,0),KEY!$B:$C,2,0)</f>
        <v>5946.4</v>
      </c>
      <c r="BC11" s="45">
        <f>VLOOKUP(VLOOKUP(BC$3,KEY!$E:$F,2,0)&amp;$C11,DEMAND_PLAN!$B:$I,5,0)/VLOOKUP(VLOOKUP(BC$3,KEY!$E:$F,2,0),KEY!$B:$C,2,0)</f>
        <v>5946.4</v>
      </c>
      <c r="BD11" s="45">
        <f>VLOOKUP(VLOOKUP(BD$3,KEY!$E:$F,2,0)&amp;$C11,DEMAND_PLAN!$B:$I,5,0)/VLOOKUP(VLOOKUP(BD$3,KEY!$E:$F,2,0),KEY!$B:$C,2,0)</f>
        <v>5946.4</v>
      </c>
      <c r="BE11" s="45">
        <f>VLOOKUP(VLOOKUP(BE$3,KEY!$E:$F,2,0)&amp;$C11,DEMAND_PLAN!$B:$I,5,0)/VLOOKUP(VLOOKUP(BE$3,KEY!$E:$F,2,0),KEY!$B:$C,2,0)</f>
        <v>5946.4</v>
      </c>
      <c r="BF11" s="46">
        <f>IF(FF11&gt;ASSUMPTIONS!$D$7,0,(ASSUMPTIONS!$D$7+2-FF11)*AVERAGE(G11:J11))</f>
        <v>0</v>
      </c>
      <c r="BG11" s="46">
        <f>IF(FG11&gt;ASSUMPTIONS!$D$7,0,(ASSUMPTIONS!$D$7+2-FG11)*AVERAGE(H11:K11))</f>
        <v>0</v>
      </c>
      <c r="BH11" s="46">
        <f>IF(FH11&gt;ASSUMPTIONS!$D$7,0,(ASSUMPTIONS!$D$7+2-FH11)*AVERAGE(I11:L11))</f>
        <v>0</v>
      </c>
      <c r="BI11" s="46">
        <f>IF(FI11&gt;ASSUMPTIONS!$D$7,0,(ASSUMPTIONS!$D$7+2-FI11)*AVERAGE(J11:M11))</f>
        <v>0</v>
      </c>
      <c r="BJ11" s="46">
        <f>IF(FJ11&gt;ASSUMPTIONS!$D$7,0,(ASSUMPTIONS!$D$7+2-FJ11)*AVERAGE(K11:N11))</f>
        <v>0</v>
      </c>
      <c r="BK11" s="46">
        <f>IF(FK11&gt;ASSUMPTIONS!$D$7,0,(ASSUMPTIONS!$D$7+2-FK11)*AVERAGE(L11:O11))</f>
        <v>0</v>
      </c>
      <c r="BL11" s="46">
        <f>IF(FL11&gt;ASSUMPTIONS!$D$7,0,(ASSUMPTIONS!$D$7+2-FL11)*AVERAGE(M11:P11))</f>
        <v>0</v>
      </c>
      <c r="BM11" s="46">
        <f>IF(FM11&gt;ASSUMPTIONS!$D$7,0,(ASSUMPTIONS!$D$7+2-FM11)*AVERAGE(N11:Q11))</f>
        <v>0</v>
      </c>
      <c r="BN11" s="46">
        <f>IF(FN11&gt;ASSUMPTIONS!$D$7,0,(ASSUMPTIONS!$D$7+2-FN11)*AVERAGE(O11:R11))</f>
        <v>0</v>
      </c>
      <c r="BO11" s="46">
        <f>IF(FO11&gt;ASSUMPTIONS!$D$7,0,(ASSUMPTIONS!$D$7+2-FO11)*AVERAGE(P11:S11))</f>
        <v>0</v>
      </c>
      <c r="BP11" s="46">
        <f>IF(FP11&gt;ASSUMPTIONS!$D$7,0,(ASSUMPTIONS!$D$7+2-FP11)*AVERAGE(Q11:T11))</f>
        <v>0</v>
      </c>
      <c r="BQ11" s="46">
        <f>IF(FQ11&gt;ASSUMPTIONS!$D$7,0,(ASSUMPTIONS!$D$7+2-FQ11)*AVERAGE(R11:U11))</f>
        <v>0</v>
      </c>
      <c r="BR11" s="46">
        <f>IF(FR11&gt;ASSUMPTIONS!$D$7,0,(ASSUMPTIONS!$D$7+2-FR11)*AVERAGE(S11:V11))</f>
        <v>0</v>
      </c>
      <c r="BS11" s="46">
        <f>IF(FS11&gt;ASSUMPTIONS!$D$7,0,(ASSUMPTIONS!$D$7+2-FS11)*AVERAGE(T11:W11))</f>
        <v>0</v>
      </c>
      <c r="BT11" s="46">
        <f>IF(FT11&gt;ASSUMPTIONS!$D$7,0,(ASSUMPTIONS!$D$7+2-FT11)*AVERAGE(U11:X11))</f>
        <v>0</v>
      </c>
      <c r="BU11" s="46">
        <f>IF(FU11&gt;ASSUMPTIONS!$D$7,0,(ASSUMPTIONS!$D$7+2-FU11)*AVERAGE(V11:Y11))</f>
        <v>0</v>
      </c>
      <c r="BV11" s="46">
        <f>IF(FV11&gt;ASSUMPTIONS!$D$7,0,(ASSUMPTIONS!$D$7+2-FV11)*AVERAGE(W11:Z11))</f>
        <v>21145.371824480364</v>
      </c>
      <c r="BW11" s="46">
        <f>IF(FW11&gt;ASSUMPTIONS!$D$7,0,(ASSUMPTIONS!$D$7+2-FW11)*AVERAGE(X11:AA11))</f>
        <v>0</v>
      </c>
      <c r="BX11" s="46">
        <f>IF(FX11&gt;ASSUMPTIONS!$D$7,0,(ASSUMPTIONS!$D$7+2-FX11)*AVERAGE(Y11:AB11))</f>
        <v>0</v>
      </c>
      <c r="BY11" s="46">
        <f>IF(FY11&gt;ASSUMPTIONS!$D$7,0,(ASSUMPTIONS!$D$7+2-FY11)*AVERAGE(Z11:AC11))</f>
        <v>23013.625000000015</v>
      </c>
      <c r="BZ11" s="46">
        <f>IF(FZ11&gt;ASSUMPTIONS!$D$7,0,(ASSUMPTIONS!$D$7+2-FZ11)*AVERAGE(AA11:AD11))</f>
        <v>0</v>
      </c>
      <c r="CA11" s="46">
        <f>IF(GA11&gt;ASSUMPTIONS!$D$7,0,(ASSUMPTIONS!$D$7+2-GA11)*AVERAGE(AB11:AE11))</f>
        <v>0</v>
      </c>
      <c r="CB11" s="46">
        <f>IF(GB11&gt;ASSUMPTIONS!$D$7,0,(ASSUMPTIONS!$D$7+2-GB11)*AVERAGE(AC11:AF11))</f>
        <v>22119.574999999997</v>
      </c>
      <c r="CC11" s="46">
        <f>IF(GC11&gt;ASSUMPTIONS!$D$7,0,(ASSUMPTIONS!$D$7+2-GC11)*AVERAGE(AD11:AG11))</f>
        <v>0</v>
      </c>
      <c r="CD11" s="46">
        <f>IF(GD11&gt;ASSUMPTIONS!$D$7,0,(ASSUMPTIONS!$D$7+2-GD11)*AVERAGE(AE11:AH11))</f>
        <v>0</v>
      </c>
      <c r="CE11" s="46">
        <f>IF(GE11&gt;ASSUMPTIONS!$D$7,0,(ASSUMPTIONS!$D$7+2-GE11)*AVERAGE(AF11:AI11))</f>
        <v>0</v>
      </c>
      <c r="CF11" s="46">
        <f>IF(GF11&gt;ASSUMPTIONS!$D$7,0,(ASSUMPTIONS!$D$7+2-GF11)*AVERAGE(AG11:AJ11))</f>
        <v>15538.799999999976</v>
      </c>
      <c r="CG11" s="46">
        <f>IF(GG11&gt;ASSUMPTIONS!$D$7,0,(ASSUMPTIONS!$D$7+2-GG11)*AVERAGE(AH11:AK11))</f>
        <v>0</v>
      </c>
      <c r="CH11" s="46">
        <f>IF(GH11&gt;ASSUMPTIONS!$D$7,0,(ASSUMPTIONS!$D$7+2-GH11)*AVERAGE(AI11:AL11))</f>
        <v>0</v>
      </c>
      <c r="CI11" s="46">
        <f>IF(GI11&gt;ASSUMPTIONS!$D$7,0,(ASSUMPTIONS!$D$7+2-GI11)*AVERAGE(AJ11:AM11))</f>
        <v>0</v>
      </c>
      <c r="CJ11" s="46">
        <f>IF(GJ11&gt;ASSUMPTIONS!$D$7,0,(ASSUMPTIONS!$D$7+2-GJ11)*AVERAGE(AK11:AN11))</f>
        <v>11901.000000000002</v>
      </c>
      <c r="CK11" s="46">
        <f>IF(GK11&gt;ASSUMPTIONS!$D$7,0,(ASSUMPTIONS!$D$7+2-GK11)*AVERAGE(AL11:AO11))</f>
        <v>0</v>
      </c>
      <c r="CL11" s="46">
        <f>IF(GL11&gt;ASSUMPTIONS!$D$7,0,(ASSUMPTIONS!$D$7+2-GL11)*AVERAGE(AM11:AP11))</f>
        <v>0</v>
      </c>
      <c r="CM11" s="46">
        <f>IF(GM11&gt;ASSUMPTIONS!$D$7,0,(ASSUMPTIONS!$D$7+2-GM11)*AVERAGE(AN11:AQ11))</f>
        <v>8696.9999999999982</v>
      </c>
      <c r="CN11" s="46">
        <f>IF(GN11&gt;ASSUMPTIONS!$D$7,0,(ASSUMPTIONS!$D$7+2-GN11)*AVERAGE(AO11:AR11))</f>
        <v>0</v>
      </c>
      <c r="CO11" s="46">
        <f>IF(GO11&gt;ASSUMPTIONS!$D$7,0,(ASSUMPTIONS!$D$7+2-GO11)*AVERAGE(AP11:AS11))</f>
        <v>0</v>
      </c>
      <c r="CP11" s="46">
        <f>IF(GP11&gt;ASSUMPTIONS!$D$7,0,(ASSUMPTIONS!$D$7+2-GP11)*AVERAGE(AQ11:AT11))</f>
        <v>10966.5</v>
      </c>
      <c r="CQ11" s="46">
        <f>IF(GQ11&gt;ASSUMPTIONS!$D$7,0,(ASSUMPTIONS!$D$7+2-GQ11)*AVERAGE(AR11:AU11))</f>
        <v>0</v>
      </c>
      <c r="CR11" s="46">
        <f>IF(GR11&gt;ASSUMPTIONS!$D$7,0,(ASSUMPTIONS!$D$7+2-GR11)*AVERAGE(AS11:AV11))</f>
        <v>0</v>
      </c>
      <c r="CS11" s="46">
        <f>IF(GS11&gt;ASSUMPTIONS!$D$7,0,(ASSUMPTIONS!$D$7+2-GS11)*AVERAGE(AT11:AW11))</f>
        <v>10940.000000000002</v>
      </c>
      <c r="CT11" s="46">
        <f>IF(GT11&gt;ASSUMPTIONS!$D$7,0,(ASSUMPTIONS!$D$7+2-GT11)*AVERAGE(AU11:AX11))</f>
        <v>0</v>
      </c>
      <c r="CU11" s="46">
        <f>IF(GU11&gt;ASSUMPTIONS!$D$7,0,(ASSUMPTIONS!$D$7+2-GU11)*AVERAGE(AV11:AY11))</f>
        <v>9183.9999999999982</v>
      </c>
      <c r="CV11" s="46">
        <f>IF(GV11&gt;ASSUMPTIONS!$D$7,0,(ASSUMPTIONS!$D$7+2-GV11)*AVERAGE(AW11:AZ11))</f>
        <v>0</v>
      </c>
      <c r="CW11" s="46">
        <f>IF(GW11&gt;ASSUMPTIONS!$D$7,0,(ASSUMPTIONS!$D$7+2-GW11)*AVERAGE(AX11:BA11))</f>
        <v>13008.750000000005</v>
      </c>
      <c r="CX11" s="46">
        <f>IF(GX11&gt;ASSUMPTIONS!$D$7,0,(ASSUMPTIONS!$D$7+2-GX11)*AVERAGE(AY11:BB11))</f>
        <v>0</v>
      </c>
      <c r="CY11" s="46">
        <f>IF(GY11&gt;ASSUMPTIONS!$D$7,0,(ASSUMPTIONS!$D$7+2-GY11)*AVERAGE(AZ11:BC11))</f>
        <v>17535.499999999985</v>
      </c>
      <c r="CZ11" s="46">
        <f>IF(GZ11&gt;ASSUMPTIONS!$D$7,0,(ASSUMPTIONS!$D$7+2-GZ11)*AVERAGE(BA11:BD11))</f>
        <v>0</v>
      </c>
      <c r="DA11" s="46">
        <f>IF(HA11&gt;ASSUMPTIONS!$D$7,0,(ASSUMPTIONS!$D$7+2-HA11)*AVERAGE($BB11:$BE11))</f>
        <v>12833.250000000004</v>
      </c>
      <c r="DB11" s="46">
        <f>IF(HB11&gt;ASSUMPTIONS!$D$7,0,(ASSUMPTIONS!$D$7+2-HB11)*AVERAGE($BB11:$BE11))</f>
        <v>0</v>
      </c>
      <c r="DC11" s="46">
        <f>IF(HC11&gt;ASSUMPTIONS!$D$7,0,(ASSUMPTIONS!$D$7+2-HC11)*AVERAGE($BB11:$BE11))</f>
        <v>11892.800000000005</v>
      </c>
      <c r="DD11" s="46">
        <f>IF(HD11&gt;ASSUMPTIONS!$D$7,0,(ASSUMPTIONS!$D$7+2-HD11)*AVERAGE($BB11:$BE11))</f>
        <v>0</v>
      </c>
      <c r="DE11" s="46">
        <f>IF(HE11&gt;ASSUMPTIONS!$D$7,0,(ASSUMPTIONS!$D$7+2-HE11)*AVERAGE($BB11:$BE11))</f>
        <v>11892.800000000005</v>
      </c>
      <c r="DF11" s="47">
        <f t="shared" si="3"/>
        <v>174999.37817551964</v>
      </c>
      <c r="DG11" s="47">
        <f t="shared" si="7"/>
        <v>168177.12817551964</v>
      </c>
      <c r="DH11" s="47">
        <f t="shared" si="7"/>
        <v>161354.87817551964</v>
      </c>
      <c r="DI11" s="47">
        <f t="shared" si="7"/>
        <v>154532.62817551964</v>
      </c>
      <c r="DJ11" s="47">
        <f t="shared" si="7"/>
        <v>148974.62817551964</v>
      </c>
      <c r="DK11" s="47">
        <f t="shared" si="7"/>
        <v>143416.62817551964</v>
      </c>
      <c r="DL11" s="47">
        <f t="shared" si="7"/>
        <v>137858.62817551964</v>
      </c>
      <c r="DM11" s="47">
        <f t="shared" si="7"/>
        <v>132300.62817551964</v>
      </c>
      <c r="DN11" s="47">
        <f t="shared" si="7"/>
        <v>123165.62817551964</v>
      </c>
      <c r="DO11" s="47">
        <f t="shared" si="7"/>
        <v>114030.62817551964</v>
      </c>
      <c r="DP11" s="47">
        <f t="shared" si="7"/>
        <v>104895.62817551964</v>
      </c>
      <c r="DQ11" s="47">
        <f t="shared" si="7"/>
        <v>95760.62817551964</v>
      </c>
      <c r="DR11" s="47">
        <f t="shared" si="7"/>
        <v>86625.62817551964</v>
      </c>
      <c r="DS11" s="47">
        <f t="shared" si="7"/>
        <v>81776.12817551964</v>
      </c>
      <c r="DT11" s="47">
        <f t="shared" si="7"/>
        <v>76926.62817551964</v>
      </c>
      <c r="DU11" s="47">
        <f t="shared" si="7"/>
        <v>72077.12817551964</v>
      </c>
      <c r="DV11" s="47">
        <f t="shared" si="7"/>
        <v>88373</v>
      </c>
      <c r="DW11" s="47">
        <f t="shared" si="7"/>
        <v>79050.75</v>
      </c>
      <c r="DX11" s="47">
        <f t="shared" si="7"/>
        <v>69728.5</v>
      </c>
      <c r="DY11" s="47">
        <f t="shared" si="7"/>
        <v>83419.875000000015</v>
      </c>
      <c r="DZ11" s="47">
        <f t="shared" si="7"/>
        <v>74097.625000000015</v>
      </c>
      <c r="EA11" s="47">
        <f t="shared" si="7"/>
        <v>64839.425000000017</v>
      </c>
      <c r="EB11" s="47">
        <f t="shared" si="7"/>
        <v>77700.800000000017</v>
      </c>
      <c r="EC11" s="47">
        <f t="shared" si="7"/>
        <v>68442.60000000002</v>
      </c>
      <c r="ED11" s="47">
        <f t="shared" si="7"/>
        <v>59184.400000000023</v>
      </c>
      <c r="EE11" s="47">
        <f t="shared" si="7"/>
        <v>49926.200000000026</v>
      </c>
      <c r="EF11" s="47">
        <f t="shared" si="7"/>
        <v>58456</v>
      </c>
      <c r="EG11" s="47">
        <f t="shared" si="7"/>
        <v>51447</v>
      </c>
      <c r="EH11" s="47">
        <f t="shared" si="7"/>
        <v>44438</v>
      </c>
      <c r="EI11" s="47">
        <f t="shared" si="7"/>
        <v>37429</v>
      </c>
      <c r="EJ11" s="47">
        <f t="shared" si="7"/>
        <v>44171</v>
      </c>
      <c r="EK11" s="47">
        <f t="shared" si="7"/>
        <v>39012</v>
      </c>
      <c r="EL11" s="47">
        <f t="shared" si="7"/>
        <v>33853</v>
      </c>
      <c r="EM11" s="47">
        <f t="shared" si="7"/>
        <v>37391</v>
      </c>
      <c r="EN11" s="47">
        <f t="shared" si="7"/>
        <v>33136</v>
      </c>
      <c r="EO11" s="47">
        <f t="shared" si="7"/>
        <v>28881</v>
      </c>
      <c r="EP11" s="47">
        <f t="shared" si="7"/>
        <v>35592.5</v>
      </c>
      <c r="EQ11" s="47">
        <f t="shared" si="7"/>
        <v>31337.5</v>
      </c>
      <c r="ER11" s="47">
        <f t="shared" si="7"/>
        <v>27082.5</v>
      </c>
      <c r="ES11" s="47">
        <f t="shared" si="7"/>
        <v>34308</v>
      </c>
      <c r="ET11" s="47">
        <f t="shared" si="7"/>
        <v>30593.5</v>
      </c>
      <c r="EU11" s="47">
        <f t="shared" si="7"/>
        <v>36063</v>
      </c>
      <c r="EV11" s="47">
        <f t="shared" si="7"/>
        <v>32348.5</v>
      </c>
      <c r="EW11" s="47">
        <f t="shared" si="7"/>
        <v>41291.750000000007</v>
      </c>
      <c r="EX11" s="47">
        <f t="shared" si="7"/>
        <v>37226.250000000007</v>
      </c>
      <c r="EY11" s="47">
        <f t="shared" si="7"/>
        <v>50696.249999999993</v>
      </c>
      <c r="EZ11" s="47">
        <f t="shared" si="7"/>
        <v>46630.749999999993</v>
      </c>
      <c r="FA11" s="47">
        <f t="shared" si="7"/>
        <v>53517.599999999991</v>
      </c>
      <c r="FB11" s="47">
        <f t="shared" si="7"/>
        <v>47571.19999999999</v>
      </c>
      <c r="FC11" s="47">
        <f t="shared" si="7"/>
        <v>53517.599999999991</v>
      </c>
      <c r="FD11" s="47">
        <f t="shared" si="7"/>
        <v>47571.19999999999</v>
      </c>
      <c r="FE11" s="47">
        <f t="shared" si="7"/>
        <v>53517.599999999991</v>
      </c>
      <c r="FF11" s="48">
        <f t="shared" si="4"/>
        <v>27.945955780634918</v>
      </c>
      <c r="FG11" s="48">
        <f t="shared" si="5"/>
        <v>28.270734141155412</v>
      </c>
      <c r="FH11" s="48">
        <f t="shared" si="5"/>
        <v>28.630462848415323</v>
      </c>
      <c r="FI11" s="48">
        <f t="shared" si="5"/>
        <v>29.031104385663841</v>
      </c>
      <c r="FJ11" s="48">
        <f t="shared" si="5"/>
        <v>23.950192285717328</v>
      </c>
      <c r="FK11" s="48">
        <f t="shared" si="5"/>
        <v>20.278313234263887</v>
      </c>
      <c r="FL11" s="48">
        <f t="shared" si="5"/>
        <v>17.403346561359054</v>
      </c>
      <c r="FM11" s="48">
        <f t="shared" si="5"/>
        <v>15.091256505256666</v>
      </c>
      <c r="FN11" s="48">
        <f t="shared" si="5"/>
        <v>14.48282738648272</v>
      </c>
      <c r="FO11" s="48">
        <f t="shared" si="5"/>
        <v>15.274225695703811</v>
      </c>
      <c r="FP11" s="48">
        <f t="shared" si="5"/>
        <v>16.308145185815672</v>
      </c>
      <c r="FQ11" s="48">
        <f t="shared" si="5"/>
        <v>17.71623757899291</v>
      </c>
      <c r="FR11" s="48">
        <f t="shared" si="5"/>
        <v>19.746495138781242</v>
      </c>
      <c r="FS11" s="48">
        <f t="shared" si="5"/>
        <v>14.515778209820745</v>
      </c>
      <c r="FT11" s="48">
        <f t="shared" si="5"/>
        <v>11.540724070847938</v>
      </c>
      <c r="FU11" s="48">
        <f t="shared" si="5"/>
        <v>9.3766506746529092</v>
      </c>
      <c r="FV11" s="48">
        <f t="shared" si="5"/>
        <v>7.7317308777944849</v>
      </c>
      <c r="FW11" s="48">
        <f t="shared" si="9"/>
        <v>9.4961040914762815</v>
      </c>
      <c r="FX11" s="48">
        <f t="shared" si="9"/>
        <v>8.5090242701333931</v>
      </c>
      <c r="FY11" s="48">
        <f t="shared" si="9"/>
        <v>7.5185359403830772</v>
      </c>
      <c r="FZ11" s="48">
        <f t="shared" si="9"/>
        <v>9.0103772871616528</v>
      </c>
      <c r="GA11" s="48">
        <f t="shared" si="9"/>
        <v>8.0034590957205509</v>
      </c>
      <c r="GB11" s="48">
        <f t="shared" si="9"/>
        <v>7.4563213698409605</v>
      </c>
      <c r="GC11" s="48">
        <f t="shared" si="9"/>
        <v>9.5530638339726579</v>
      </c>
      <c r="GD11" s="48">
        <f t="shared" si="9"/>
        <v>9.0397421843012449</v>
      </c>
      <c r="GE11" s="48">
        <f t="shared" si="9"/>
        <v>8.4440576401769185</v>
      </c>
      <c r="GF11" s="48">
        <f t="shared" si="9"/>
        <v>7.6263957840067249</v>
      </c>
      <c r="GG11" s="48">
        <f t="shared" si="9"/>
        <v>9.6081525312294538</v>
      </c>
      <c r="GH11" s="48">
        <f t="shared" si="9"/>
        <v>9.1518278039669134</v>
      </c>
      <c r="GI11" s="48">
        <f t="shared" si="9"/>
        <v>8.613684822640046</v>
      </c>
      <c r="GJ11" s="48">
        <f t="shared" si="9"/>
        <v>7.5874721264950331</v>
      </c>
      <c r="GK11" s="48">
        <f t="shared" si="9"/>
        <v>9.3841087741661351</v>
      </c>
      <c r="GL11" s="48">
        <f t="shared" si="8"/>
        <v>8.7060923900914968</v>
      </c>
      <c r="GM11" s="48">
        <f t="shared" si="8"/>
        <v>7.9560517038777911</v>
      </c>
      <c r="GN11" s="48">
        <f t="shared" si="8"/>
        <v>8.7875440658049353</v>
      </c>
      <c r="GO11" s="48">
        <f t="shared" si="8"/>
        <v>8.0429624685214964</v>
      </c>
      <c r="GP11" s="48">
        <f t="shared" si="8"/>
        <v>7.2478825522303785</v>
      </c>
      <c r="GQ11" s="48">
        <f t="shared" si="8"/>
        <v>9.2457057505601199</v>
      </c>
      <c r="GR11" s="48">
        <f t="shared" si="8"/>
        <v>8.4365325077399387</v>
      </c>
      <c r="GS11" s="48">
        <f t="shared" si="8"/>
        <v>7.1227562627391672</v>
      </c>
      <c r="GT11" s="48">
        <f t="shared" si="8"/>
        <v>8.8195372750642669</v>
      </c>
      <c r="GU11" s="48">
        <f t="shared" si="8"/>
        <v>7.6911570611526621</v>
      </c>
      <c r="GV11" s="48">
        <f t="shared" si="8"/>
        <v>8.8704956339933592</v>
      </c>
      <c r="GW11" s="48">
        <f t="shared" si="8"/>
        <v>7.1319359088128129</v>
      </c>
      <c r="GX11" s="48">
        <f t="shared" si="8"/>
        <v>8.2485342442493454</v>
      </c>
      <c r="GY11" s="48">
        <f t="shared" si="8"/>
        <v>6.7978561678543894</v>
      </c>
      <c r="GZ11" s="48">
        <f t="shared" si="8"/>
        <v>8.5255364590340363</v>
      </c>
      <c r="HA11" s="48">
        <f t="shared" si="6"/>
        <v>7.8418454863446785</v>
      </c>
      <c r="HB11" s="48">
        <f t="shared" si="2"/>
        <v>8.9999999999999982</v>
      </c>
      <c r="HC11" s="48">
        <f t="shared" si="2"/>
        <v>7.9999999999999991</v>
      </c>
      <c r="HD11" s="48">
        <f t="shared" si="2"/>
        <v>8.9999999999999982</v>
      </c>
      <c r="HE11" s="48">
        <f t="shared" si="2"/>
        <v>7.9999999999999991</v>
      </c>
      <c r="HF11" s="31"/>
    </row>
    <row r="12" spans="1:214" x14ac:dyDescent="0.25">
      <c r="A12" s="29"/>
      <c r="B12" s="13" t="s">
        <v>5</v>
      </c>
      <c r="C12" s="13">
        <v>1661410</v>
      </c>
      <c r="D12" s="13" t="str">
        <f>VLOOKUP(C12,INVENTORY_DATA!$C:$E,2,0)</f>
        <v>PF_1</v>
      </c>
      <c r="E12" s="44">
        <f>VLOOKUP(C12,INVENTORY_DATA!$C:$E,3,0)</f>
        <v>198071.74133949188</v>
      </c>
      <c r="F12" s="45">
        <f>VLOOKUP(VLOOKUP(F$3,KEY!$E:$F,2,0)&amp;$C12,DEMAND_PLAN!$B:$I,5,0)/VLOOKUP(VLOOKUP(F$3,KEY!$E:$F,2,0),KEY!$B:$C,2,0)</f>
        <v>9602</v>
      </c>
      <c r="G12" s="45">
        <f>VLOOKUP(VLOOKUP(G$3,KEY!$E:$F,2,0)&amp;$C12,DEMAND_PLAN!$B:$I,5,0)/VLOOKUP(VLOOKUP(G$3,KEY!$E:$F,2,0),KEY!$B:$C,2,0)</f>
        <v>9602</v>
      </c>
      <c r="H12" s="45">
        <f>VLOOKUP(VLOOKUP(H$3,KEY!$E:$F,2,0)&amp;$C12,DEMAND_PLAN!$B:$I,5,0)/VLOOKUP(VLOOKUP(H$3,KEY!$E:$F,2,0),KEY!$B:$C,2,0)</f>
        <v>9602</v>
      </c>
      <c r="I12" s="45">
        <f>VLOOKUP(VLOOKUP(I$3,KEY!$E:$F,2,0)&amp;$C12,DEMAND_PLAN!$B:$I,5,0)/VLOOKUP(VLOOKUP(I$3,KEY!$E:$F,2,0),KEY!$B:$C,2,0)</f>
        <v>9602</v>
      </c>
      <c r="J12" s="45">
        <f>VLOOKUP(VLOOKUP(J$3,KEY!$E:$F,2,0)&amp;$C12,DEMAND_PLAN!$B:$I,5,0)/VLOOKUP(VLOOKUP(J$3,KEY!$E:$F,2,0),KEY!$B:$C,2,0)</f>
        <v>5388.5</v>
      </c>
      <c r="K12" s="45">
        <f>VLOOKUP(VLOOKUP(K$3,KEY!$E:$F,2,0)&amp;$C12,DEMAND_PLAN!$B:$I,5,0)/VLOOKUP(VLOOKUP(K$3,KEY!$E:$F,2,0),KEY!$B:$C,2,0)</f>
        <v>5388.5</v>
      </c>
      <c r="L12" s="45">
        <f>VLOOKUP(VLOOKUP(L$3,KEY!$E:$F,2,0)&amp;$C12,DEMAND_PLAN!$B:$I,5,0)/VLOOKUP(VLOOKUP(L$3,KEY!$E:$F,2,0),KEY!$B:$C,2,0)</f>
        <v>5388.5</v>
      </c>
      <c r="M12" s="45">
        <f>VLOOKUP(VLOOKUP(M$3,KEY!$E:$F,2,0)&amp;$C12,DEMAND_PLAN!$B:$I,5,0)/VLOOKUP(VLOOKUP(M$3,KEY!$E:$F,2,0),KEY!$B:$C,2,0)</f>
        <v>5388.5</v>
      </c>
      <c r="N12" s="45">
        <f>VLOOKUP(VLOOKUP(N$3,KEY!$E:$F,2,0)&amp;$C12,DEMAND_PLAN!$B:$I,5,0)/VLOOKUP(VLOOKUP(N$3,KEY!$E:$F,2,0),KEY!$B:$C,2,0)</f>
        <v>5216.2</v>
      </c>
      <c r="O12" s="45">
        <f>VLOOKUP(VLOOKUP(O$3,KEY!$E:$F,2,0)&amp;$C12,DEMAND_PLAN!$B:$I,5,0)/VLOOKUP(VLOOKUP(O$3,KEY!$E:$F,2,0),KEY!$B:$C,2,0)</f>
        <v>5216.2</v>
      </c>
      <c r="P12" s="45">
        <f>VLOOKUP(VLOOKUP(P$3,KEY!$E:$F,2,0)&amp;$C12,DEMAND_PLAN!$B:$I,5,0)/VLOOKUP(VLOOKUP(P$3,KEY!$E:$F,2,0),KEY!$B:$C,2,0)</f>
        <v>5216.2</v>
      </c>
      <c r="Q12" s="45">
        <f>VLOOKUP(VLOOKUP(Q$3,KEY!$E:$F,2,0)&amp;$C12,DEMAND_PLAN!$B:$I,5,0)/VLOOKUP(VLOOKUP(Q$3,KEY!$E:$F,2,0),KEY!$B:$C,2,0)</f>
        <v>5216.2</v>
      </c>
      <c r="R12" s="45">
        <f>VLOOKUP(VLOOKUP(R$3,KEY!$E:$F,2,0)&amp;$C12,DEMAND_PLAN!$B:$I,5,0)/VLOOKUP(VLOOKUP(R$3,KEY!$E:$F,2,0),KEY!$B:$C,2,0)</f>
        <v>5216.2</v>
      </c>
      <c r="S12" s="45">
        <f>VLOOKUP(VLOOKUP(S$3,KEY!$E:$F,2,0)&amp;$C12,DEMAND_PLAN!$B:$I,5,0)/VLOOKUP(VLOOKUP(S$3,KEY!$E:$F,2,0),KEY!$B:$C,2,0)</f>
        <v>6176.75</v>
      </c>
      <c r="T12" s="45">
        <f>VLOOKUP(VLOOKUP(T$3,KEY!$E:$F,2,0)&amp;$C12,DEMAND_PLAN!$B:$I,5,0)/VLOOKUP(VLOOKUP(T$3,KEY!$E:$F,2,0),KEY!$B:$C,2,0)</f>
        <v>6176.75</v>
      </c>
      <c r="U12" s="45">
        <f>VLOOKUP(VLOOKUP(U$3,KEY!$E:$F,2,0)&amp;$C12,DEMAND_PLAN!$B:$I,5,0)/VLOOKUP(VLOOKUP(U$3,KEY!$E:$F,2,0),KEY!$B:$C,2,0)</f>
        <v>6176.75</v>
      </c>
      <c r="V12" s="45">
        <f>VLOOKUP(VLOOKUP(V$3,KEY!$E:$F,2,0)&amp;$C12,DEMAND_PLAN!$B:$I,5,0)/VLOOKUP(VLOOKUP(V$3,KEY!$E:$F,2,0),KEY!$B:$C,2,0)</f>
        <v>6176.75</v>
      </c>
      <c r="W12" s="45">
        <f>VLOOKUP(VLOOKUP(W$3,KEY!$E:$F,2,0)&amp;$C12,DEMAND_PLAN!$B:$I,5,0)/VLOOKUP(VLOOKUP(W$3,KEY!$E:$F,2,0),KEY!$B:$C,2,0)</f>
        <v>4004</v>
      </c>
      <c r="X12" s="45">
        <f>VLOOKUP(VLOOKUP(X$3,KEY!$E:$F,2,0)&amp;$C12,DEMAND_PLAN!$B:$I,5,0)/VLOOKUP(VLOOKUP(X$3,KEY!$E:$F,2,0),KEY!$B:$C,2,0)</f>
        <v>4004</v>
      </c>
      <c r="Y12" s="45">
        <f>VLOOKUP(VLOOKUP(Y$3,KEY!$E:$F,2,0)&amp;$C12,DEMAND_PLAN!$B:$I,5,0)/VLOOKUP(VLOOKUP(Y$3,KEY!$E:$F,2,0),KEY!$B:$C,2,0)</f>
        <v>4004</v>
      </c>
      <c r="Z12" s="45">
        <f>VLOOKUP(VLOOKUP(Z$3,KEY!$E:$F,2,0)&amp;$C12,DEMAND_PLAN!$B:$I,5,0)/VLOOKUP(VLOOKUP(Z$3,KEY!$E:$F,2,0),KEY!$B:$C,2,0)</f>
        <v>4004</v>
      </c>
      <c r="AA12" s="45">
        <f>VLOOKUP(VLOOKUP(AA$3,KEY!$E:$F,2,0)&amp;$C12,DEMAND_PLAN!$B:$I,5,0)/VLOOKUP(VLOOKUP(AA$3,KEY!$E:$F,2,0),KEY!$B:$C,2,0)</f>
        <v>5819</v>
      </c>
      <c r="AB12" s="45">
        <f>VLOOKUP(VLOOKUP(AB$3,KEY!$E:$F,2,0)&amp;$C12,DEMAND_PLAN!$B:$I,5,0)/VLOOKUP(VLOOKUP(AB$3,KEY!$E:$F,2,0),KEY!$B:$C,2,0)</f>
        <v>5819</v>
      </c>
      <c r="AC12" s="45">
        <f>VLOOKUP(VLOOKUP(AC$3,KEY!$E:$F,2,0)&amp;$C12,DEMAND_PLAN!$B:$I,5,0)/VLOOKUP(VLOOKUP(AC$3,KEY!$E:$F,2,0),KEY!$B:$C,2,0)</f>
        <v>5819</v>
      </c>
      <c r="AD12" s="45">
        <f>VLOOKUP(VLOOKUP(AD$3,KEY!$E:$F,2,0)&amp;$C12,DEMAND_PLAN!$B:$I,5,0)/VLOOKUP(VLOOKUP(AD$3,KEY!$E:$F,2,0),KEY!$B:$C,2,0)</f>
        <v>5819</v>
      </c>
      <c r="AE12" s="45">
        <f>VLOOKUP(VLOOKUP(AE$3,KEY!$E:$F,2,0)&amp;$C12,DEMAND_PLAN!$B:$I,5,0)/VLOOKUP(VLOOKUP(AE$3,KEY!$E:$F,2,0),KEY!$B:$C,2,0)</f>
        <v>5819</v>
      </c>
      <c r="AF12" s="45">
        <f>VLOOKUP(VLOOKUP(AF$3,KEY!$E:$F,2,0)&amp;$C12,DEMAND_PLAN!$B:$I,5,0)/VLOOKUP(VLOOKUP(AF$3,KEY!$E:$F,2,0),KEY!$B:$C,2,0)</f>
        <v>8120</v>
      </c>
      <c r="AG12" s="45">
        <f>VLOOKUP(VLOOKUP(AG$3,KEY!$E:$F,2,0)&amp;$C12,DEMAND_PLAN!$B:$I,5,0)/VLOOKUP(VLOOKUP(AG$3,KEY!$E:$F,2,0),KEY!$B:$C,2,0)</f>
        <v>8120</v>
      </c>
      <c r="AH12" s="45">
        <f>VLOOKUP(VLOOKUP(AH$3,KEY!$E:$F,2,0)&amp;$C12,DEMAND_PLAN!$B:$I,5,0)/VLOOKUP(VLOOKUP(AH$3,KEY!$E:$F,2,0),KEY!$B:$C,2,0)</f>
        <v>8120</v>
      </c>
      <c r="AI12" s="45">
        <f>VLOOKUP(VLOOKUP(AI$3,KEY!$E:$F,2,0)&amp;$C12,DEMAND_PLAN!$B:$I,5,0)/VLOOKUP(VLOOKUP(AI$3,KEY!$E:$F,2,0),KEY!$B:$C,2,0)</f>
        <v>8120</v>
      </c>
      <c r="AJ12" s="45">
        <f>VLOOKUP(VLOOKUP(AJ$3,KEY!$E:$F,2,0)&amp;$C12,DEMAND_PLAN!$B:$I,5,0)/VLOOKUP(VLOOKUP(AJ$3,KEY!$E:$F,2,0),KEY!$B:$C,2,0)</f>
        <v>6953</v>
      </c>
      <c r="AK12" s="45">
        <f>VLOOKUP(VLOOKUP(AK$3,KEY!$E:$F,2,0)&amp;$C12,DEMAND_PLAN!$B:$I,5,0)/VLOOKUP(VLOOKUP(AK$3,KEY!$E:$F,2,0),KEY!$B:$C,2,0)</f>
        <v>6953</v>
      </c>
      <c r="AL12" s="45">
        <f>VLOOKUP(VLOOKUP(AL$3,KEY!$E:$F,2,0)&amp;$C12,DEMAND_PLAN!$B:$I,5,0)/VLOOKUP(VLOOKUP(AL$3,KEY!$E:$F,2,0),KEY!$B:$C,2,0)</f>
        <v>6953</v>
      </c>
      <c r="AM12" s="45">
        <f>VLOOKUP(VLOOKUP(AM$3,KEY!$E:$F,2,0)&amp;$C12,DEMAND_PLAN!$B:$I,5,0)/VLOOKUP(VLOOKUP(AM$3,KEY!$E:$F,2,0),KEY!$B:$C,2,0)</f>
        <v>6953</v>
      </c>
      <c r="AN12" s="45">
        <f>VLOOKUP(VLOOKUP(AN$3,KEY!$E:$F,2,0)&amp;$C12,DEMAND_PLAN!$B:$I,5,0)/VLOOKUP(VLOOKUP(AN$3,KEY!$E:$F,2,0),KEY!$B:$C,2,0)</f>
        <v>11609</v>
      </c>
      <c r="AO12" s="45">
        <f>VLOOKUP(VLOOKUP(AO$3,KEY!$E:$F,2,0)&amp;$C12,DEMAND_PLAN!$B:$I,5,0)/VLOOKUP(VLOOKUP(AO$3,KEY!$E:$F,2,0),KEY!$B:$C,2,0)</f>
        <v>11609</v>
      </c>
      <c r="AP12" s="45">
        <f>VLOOKUP(VLOOKUP(AP$3,KEY!$E:$F,2,0)&amp;$C12,DEMAND_PLAN!$B:$I,5,0)/VLOOKUP(VLOOKUP(AP$3,KEY!$E:$F,2,0),KEY!$B:$C,2,0)</f>
        <v>11609</v>
      </c>
      <c r="AQ12" s="45">
        <f>VLOOKUP(VLOOKUP(AQ$3,KEY!$E:$F,2,0)&amp;$C12,DEMAND_PLAN!$B:$I,5,0)/VLOOKUP(VLOOKUP(AQ$3,KEY!$E:$F,2,0),KEY!$B:$C,2,0)</f>
        <v>11609</v>
      </c>
      <c r="AR12" s="45">
        <f>VLOOKUP(VLOOKUP(AR$3,KEY!$E:$F,2,0)&amp;$C12,DEMAND_PLAN!$B:$I,5,0)/VLOOKUP(VLOOKUP(AR$3,KEY!$E:$F,2,0),KEY!$B:$C,2,0)</f>
        <v>11609</v>
      </c>
      <c r="AS12" s="45">
        <f>VLOOKUP(VLOOKUP(AS$3,KEY!$E:$F,2,0)&amp;$C12,DEMAND_PLAN!$B:$I,5,0)/VLOOKUP(VLOOKUP(AS$3,KEY!$E:$F,2,0),KEY!$B:$C,2,0)</f>
        <v>6018.75</v>
      </c>
      <c r="AT12" s="45">
        <f>VLOOKUP(VLOOKUP(AT$3,KEY!$E:$F,2,0)&amp;$C12,DEMAND_PLAN!$B:$I,5,0)/VLOOKUP(VLOOKUP(AT$3,KEY!$E:$F,2,0),KEY!$B:$C,2,0)</f>
        <v>6018.75</v>
      </c>
      <c r="AU12" s="45">
        <f>VLOOKUP(VLOOKUP(AU$3,KEY!$E:$F,2,0)&amp;$C12,DEMAND_PLAN!$B:$I,5,0)/VLOOKUP(VLOOKUP(AU$3,KEY!$E:$F,2,0),KEY!$B:$C,2,0)</f>
        <v>6018.75</v>
      </c>
      <c r="AV12" s="45">
        <f>VLOOKUP(VLOOKUP(AV$3,KEY!$E:$F,2,0)&amp;$C12,DEMAND_PLAN!$B:$I,5,0)/VLOOKUP(VLOOKUP(AV$3,KEY!$E:$F,2,0),KEY!$B:$C,2,0)</f>
        <v>6018.75</v>
      </c>
      <c r="AW12" s="45">
        <f>VLOOKUP(VLOOKUP(AW$3,KEY!$E:$F,2,0)&amp;$C12,DEMAND_PLAN!$B:$I,5,0)/VLOOKUP(VLOOKUP(AW$3,KEY!$E:$F,2,0),KEY!$B:$C,2,0)</f>
        <v>10578.25</v>
      </c>
      <c r="AX12" s="45">
        <f>VLOOKUP(VLOOKUP(AX$3,KEY!$E:$F,2,0)&amp;$C12,DEMAND_PLAN!$B:$I,5,0)/VLOOKUP(VLOOKUP(AX$3,KEY!$E:$F,2,0),KEY!$B:$C,2,0)</f>
        <v>10578.25</v>
      </c>
      <c r="AY12" s="45">
        <f>VLOOKUP(VLOOKUP(AY$3,KEY!$E:$F,2,0)&amp;$C12,DEMAND_PLAN!$B:$I,5,0)/VLOOKUP(VLOOKUP(AY$3,KEY!$E:$F,2,0),KEY!$B:$C,2,0)</f>
        <v>10578.25</v>
      </c>
      <c r="AZ12" s="45">
        <f>VLOOKUP(VLOOKUP(AZ$3,KEY!$E:$F,2,0)&amp;$C12,DEMAND_PLAN!$B:$I,5,0)/VLOOKUP(VLOOKUP(AZ$3,KEY!$E:$F,2,0),KEY!$B:$C,2,0)</f>
        <v>10578.25</v>
      </c>
      <c r="BA12" s="45">
        <f>VLOOKUP(VLOOKUP(BA$3,KEY!$E:$F,2,0)&amp;$C12,DEMAND_PLAN!$B:$I,5,0)/VLOOKUP(VLOOKUP(BA$3,KEY!$E:$F,2,0),KEY!$B:$C,2,0)</f>
        <v>8799</v>
      </c>
      <c r="BB12" s="45">
        <f>VLOOKUP(VLOOKUP(BB$3,KEY!$E:$F,2,0)&amp;$C12,DEMAND_PLAN!$B:$I,5,0)/VLOOKUP(VLOOKUP(BB$3,KEY!$E:$F,2,0),KEY!$B:$C,2,0)</f>
        <v>8799</v>
      </c>
      <c r="BC12" s="45">
        <f>VLOOKUP(VLOOKUP(BC$3,KEY!$E:$F,2,0)&amp;$C12,DEMAND_PLAN!$B:$I,5,0)/VLOOKUP(VLOOKUP(BC$3,KEY!$E:$F,2,0),KEY!$B:$C,2,0)</f>
        <v>8799</v>
      </c>
      <c r="BD12" s="45">
        <f>VLOOKUP(VLOOKUP(BD$3,KEY!$E:$F,2,0)&amp;$C12,DEMAND_PLAN!$B:$I,5,0)/VLOOKUP(VLOOKUP(BD$3,KEY!$E:$F,2,0),KEY!$B:$C,2,0)</f>
        <v>8799</v>
      </c>
      <c r="BE12" s="45">
        <f>VLOOKUP(VLOOKUP(BE$3,KEY!$E:$F,2,0)&amp;$C12,DEMAND_PLAN!$B:$I,5,0)/VLOOKUP(VLOOKUP(BE$3,KEY!$E:$F,2,0),KEY!$B:$C,2,0)</f>
        <v>8799</v>
      </c>
      <c r="BF12" s="46">
        <f>IF(FF12&gt;ASSUMPTIONS!$D$7,0,(ASSUMPTIONS!$D$7+2-FF12)*AVERAGE(G12:J12))</f>
        <v>0</v>
      </c>
      <c r="BG12" s="46">
        <f>IF(FG12&gt;ASSUMPTIONS!$D$7,0,(ASSUMPTIONS!$D$7+2-FG12)*AVERAGE(H12:K12))</f>
        <v>0</v>
      </c>
      <c r="BH12" s="46">
        <f>IF(FH12&gt;ASSUMPTIONS!$D$7,0,(ASSUMPTIONS!$D$7+2-FH12)*AVERAGE(I12:L12))</f>
        <v>0</v>
      </c>
      <c r="BI12" s="46">
        <f>IF(FI12&gt;ASSUMPTIONS!$D$7,0,(ASSUMPTIONS!$D$7+2-FI12)*AVERAGE(J12:M12))</f>
        <v>0</v>
      </c>
      <c r="BJ12" s="46">
        <f>IF(FJ12&gt;ASSUMPTIONS!$D$7,0,(ASSUMPTIONS!$D$7+2-FJ12)*AVERAGE(K12:N12))</f>
        <v>0</v>
      </c>
      <c r="BK12" s="46">
        <f>IF(FK12&gt;ASSUMPTIONS!$D$7,0,(ASSUMPTIONS!$D$7+2-FK12)*AVERAGE(L12:O12))</f>
        <v>0</v>
      </c>
      <c r="BL12" s="46">
        <f>IF(FL12&gt;ASSUMPTIONS!$D$7,0,(ASSUMPTIONS!$D$7+2-FL12)*AVERAGE(M12:P12))</f>
        <v>0</v>
      </c>
      <c r="BM12" s="46">
        <f>IF(FM12&gt;ASSUMPTIONS!$D$7,0,(ASSUMPTIONS!$D$7+2-FM12)*AVERAGE(N12:Q12))</f>
        <v>0</v>
      </c>
      <c r="BN12" s="46">
        <f>IF(FN12&gt;ASSUMPTIONS!$D$7,0,(ASSUMPTIONS!$D$7+2-FN12)*AVERAGE(O12:R12))</f>
        <v>0</v>
      </c>
      <c r="BO12" s="46">
        <f>IF(FO12&gt;ASSUMPTIONS!$D$7,0,(ASSUMPTIONS!$D$7+2-FO12)*AVERAGE(P12:S12))</f>
        <v>0</v>
      </c>
      <c r="BP12" s="46">
        <f>IF(FP12&gt;ASSUMPTIONS!$D$7,0,(ASSUMPTIONS!$D$7+2-FP12)*AVERAGE(Q12:T12))</f>
        <v>0</v>
      </c>
      <c r="BQ12" s="46">
        <f>IF(FQ12&gt;ASSUMPTIONS!$D$7,0,(ASSUMPTIONS!$D$7+2-FQ12)*AVERAGE(R12:U12))</f>
        <v>0</v>
      </c>
      <c r="BR12" s="46">
        <f>IF(FR12&gt;ASSUMPTIONS!$D$7,0,(ASSUMPTIONS!$D$7+2-FR12)*AVERAGE(S12:V12))</f>
        <v>0</v>
      </c>
      <c r="BS12" s="46">
        <f>IF(FS12&gt;ASSUMPTIONS!$D$7,0,(ASSUMPTIONS!$D$7+2-FS12)*AVERAGE(T12:W12))</f>
        <v>0</v>
      </c>
      <c r="BT12" s="46">
        <f>IF(FT12&gt;ASSUMPTIONS!$D$7,0,(ASSUMPTIONS!$D$7+2-FT12)*AVERAGE(U12:X12))</f>
        <v>0</v>
      </c>
      <c r="BU12" s="46">
        <f>IF(FU12&gt;ASSUMPTIONS!$D$7,0,(ASSUMPTIONS!$D$7+2-FU12)*AVERAGE(V12:Y12))</f>
        <v>0</v>
      </c>
      <c r="BV12" s="46">
        <f>IF(FV12&gt;ASSUMPTIONS!$D$7,0,(ASSUMPTIONS!$D$7+2-FV12)*AVERAGE(W12:Z12))</f>
        <v>0</v>
      </c>
      <c r="BW12" s="46">
        <f>IF(FW12&gt;ASSUMPTIONS!$D$7,0,(ASSUMPTIONS!$D$7+2-FW12)*AVERAGE(X12:AA12))</f>
        <v>0</v>
      </c>
      <c r="BX12" s="46">
        <f>IF(FX12&gt;ASSUMPTIONS!$D$7,0,(ASSUMPTIONS!$D$7+2-FX12)*AVERAGE(Y12:AB12))</f>
        <v>0</v>
      </c>
      <c r="BY12" s="46">
        <f>IF(FY12&gt;ASSUMPTIONS!$D$7,0,(ASSUMPTIONS!$D$7+2-FY12)*AVERAGE(Z12:AC12))</f>
        <v>0</v>
      </c>
      <c r="BZ12" s="46">
        <f>IF(FZ12&gt;ASSUMPTIONS!$D$7,0,(ASSUMPTIONS!$D$7+2-FZ12)*AVERAGE(AA12:AD12))</f>
        <v>0</v>
      </c>
      <c r="CA12" s="46">
        <f>IF(GA12&gt;ASSUMPTIONS!$D$7,0,(ASSUMPTIONS!$D$7+2-GA12)*AVERAGE(AB12:AE12))</f>
        <v>0</v>
      </c>
      <c r="CB12" s="46">
        <f>IF(GB12&gt;ASSUMPTIONS!$D$7,0,(ASSUMPTIONS!$D$7+2-GB12)*AVERAGE(AC12:AF12))</f>
        <v>0</v>
      </c>
      <c r="CC12" s="46">
        <f>IF(GC12&gt;ASSUMPTIONS!$D$7,0,(ASSUMPTIONS!$D$7+2-GC12)*AVERAGE(AD12:AG12))</f>
        <v>0</v>
      </c>
      <c r="CD12" s="46">
        <f>IF(GD12&gt;ASSUMPTIONS!$D$7,0,(ASSUMPTIONS!$D$7+2-GD12)*AVERAGE(AE12:AH12))</f>
        <v>21598.758660508112</v>
      </c>
      <c r="CE12" s="46">
        <f>IF(GE12&gt;ASSUMPTIONS!$D$7,0,(ASSUMPTIONS!$D$7+2-GE12)*AVERAGE(AF12:AI12))</f>
        <v>0</v>
      </c>
      <c r="CF12" s="46">
        <f>IF(GF12&gt;ASSUMPTIONS!$D$7,0,(ASSUMPTIONS!$D$7+2-GF12)*AVERAGE(AG12:AJ12))</f>
        <v>0</v>
      </c>
      <c r="CG12" s="46">
        <f>IF(GG12&gt;ASSUMPTIONS!$D$7,0,(ASSUMPTIONS!$D$7+2-GG12)*AVERAGE(AH12:AK12))</f>
        <v>19675.499999999996</v>
      </c>
      <c r="CH12" s="46">
        <f>IF(GH12&gt;ASSUMPTIONS!$D$7,0,(ASSUMPTIONS!$D$7+2-GH12)*AVERAGE(AI12:AL12))</f>
        <v>0</v>
      </c>
      <c r="CI12" s="46">
        <f>IF(GI12&gt;ASSUMPTIONS!$D$7,0,(ASSUMPTIONS!$D$7+2-GI12)*AVERAGE(AJ12:AM12))</f>
        <v>0</v>
      </c>
      <c r="CJ12" s="46">
        <f>IF(GJ12&gt;ASSUMPTIONS!$D$7,0,(ASSUMPTIONS!$D$7+2-GJ12)*AVERAGE(AK12:AN12))</f>
        <v>30165.000000000004</v>
      </c>
      <c r="CK12" s="46">
        <f>IF(GK12&gt;ASSUMPTIONS!$D$7,0,(ASSUMPTIONS!$D$7+2-GK12)*AVERAGE(AL12:AO12))</f>
        <v>18592.999999999996</v>
      </c>
      <c r="CL12" s="46">
        <f>IF(GL12&gt;ASSUMPTIONS!$D$7,0,(ASSUMPTIONS!$D$7+2-GL12)*AVERAGE(AM12:AP12))</f>
        <v>0</v>
      </c>
      <c r="CM12" s="46">
        <f>IF(GM12&gt;ASSUMPTIONS!$D$7,0,(ASSUMPTIONS!$D$7+2-GM12)*AVERAGE(AN12:AQ12))</f>
        <v>37186</v>
      </c>
      <c r="CN12" s="46">
        <f>IF(GN12&gt;ASSUMPTIONS!$D$7,0,(ASSUMPTIONS!$D$7+2-GN12)*AVERAGE(AO12:AR12))</f>
        <v>0</v>
      </c>
      <c r="CO12" s="46">
        <f>IF(GO12&gt;ASSUMPTIONS!$D$7,0,(ASSUMPTIONS!$D$7+2-GO12)*AVERAGE(AP12:AS12))</f>
        <v>0</v>
      </c>
      <c r="CP12" s="46">
        <f>IF(GP12&gt;ASSUMPTIONS!$D$7,0,(ASSUMPTIONS!$D$7+2-GP12)*AVERAGE(AQ12:AT12))</f>
        <v>0</v>
      </c>
      <c r="CQ12" s="46">
        <f>IF(GQ12&gt;ASSUMPTIONS!$D$7,0,(ASSUMPTIONS!$D$7+2-GQ12)*AVERAGE(AR12:AU12))</f>
        <v>0</v>
      </c>
      <c r="CR12" s="46">
        <f>IF(GR12&gt;ASSUMPTIONS!$D$7,0,(ASSUMPTIONS!$D$7+2-GR12)*AVERAGE(AS12:AV12))</f>
        <v>0</v>
      </c>
      <c r="CS12" s="46">
        <f>IF(GS12&gt;ASSUMPTIONS!$D$7,0,(ASSUMPTIONS!$D$7+2-GS12)*AVERAGE(AT12:AW12))</f>
        <v>20494.25</v>
      </c>
      <c r="CT12" s="46">
        <f>IF(GT12&gt;ASSUMPTIONS!$D$7,0,(ASSUMPTIONS!$D$7+2-GT12)*AVERAGE(AU12:AX12))</f>
        <v>17417.5</v>
      </c>
      <c r="CU12" s="46">
        <f>IF(GU12&gt;ASSUMPTIONS!$D$7,0,(ASSUMPTIONS!$D$7+2-GU12)*AVERAGE(AV12:AY12))</f>
        <v>0</v>
      </c>
      <c r="CV12" s="46">
        <f>IF(GV12&gt;ASSUMPTIONS!$D$7,0,(ASSUMPTIONS!$D$7+2-GV12)*AVERAGE(AW12:AZ12))</f>
        <v>34834.999999999993</v>
      </c>
      <c r="CW12" s="46">
        <f>IF(GW12&gt;ASSUMPTIONS!$D$7,0,(ASSUMPTIONS!$D$7+2-GW12)*AVERAGE(AX12:BA12))</f>
        <v>0</v>
      </c>
      <c r="CX12" s="46">
        <f>IF(GX12&gt;ASSUMPTIONS!$D$7,0,(ASSUMPTIONS!$D$7+2-GX12)*AVERAGE(AY12:BB12))</f>
        <v>0</v>
      </c>
      <c r="CY12" s="46">
        <f>IF(GY12&gt;ASSUMPTIONS!$D$7,0,(ASSUMPTIONS!$D$7+2-GY12)*AVERAGE(AZ12:BC12))</f>
        <v>0</v>
      </c>
      <c r="CZ12" s="46">
        <f>IF(GZ12&gt;ASSUMPTIONS!$D$7,0,(ASSUMPTIONS!$D$7+2-GZ12)*AVERAGE(BA12:BD12))</f>
        <v>19961</v>
      </c>
      <c r="DA12" s="46">
        <f>IF(HA12&gt;ASSUMPTIONS!$D$7,0,(ASSUMPTIONS!$D$7+2-HA12)*AVERAGE($BB12:$BE12))</f>
        <v>0</v>
      </c>
      <c r="DB12" s="46">
        <f>IF(HB12&gt;ASSUMPTIONS!$D$7,0,(ASSUMPTIONS!$D$7+2-HB12)*AVERAGE($BB12:$BE12))</f>
        <v>19377.25</v>
      </c>
      <c r="DC12" s="46">
        <f>IF(HC12&gt;ASSUMPTIONS!$D$7,0,(ASSUMPTIONS!$D$7+2-HC12)*AVERAGE($BB12:$BE12))</f>
        <v>0</v>
      </c>
      <c r="DD12" s="46">
        <f>IF(HD12&gt;ASSUMPTIONS!$D$7,0,(ASSUMPTIONS!$D$7+2-HD12)*AVERAGE($BB12:$BE12))</f>
        <v>17598</v>
      </c>
      <c r="DE12" s="46">
        <f>IF(HE12&gt;ASSUMPTIONS!$D$7,0,(ASSUMPTIONS!$D$7+2-HE12)*AVERAGE($BB12:$BE12))</f>
        <v>0</v>
      </c>
      <c r="DF12" s="47">
        <f t="shared" si="3"/>
        <v>188469.74133949188</v>
      </c>
      <c r="DG12" s="47">
        <f t="shared" si="7"/>
        <v>178867.74133949188</v>
      </c>
      <c r="DH12" s="47">
        <f t="shared" si="7"/>
        <v>169265.74133949188</v>
      </c>
      <c r="DI12" s="47">
        <f t="shared" si="7"/>
        <v>159663.74133949188</v>
      </c>
      <c r="DJ12" s="47">
        <f t="shared" si="7"/>
        <v>154275.24133949188</v>
      </c>
      <c r="DK12" s="47">
        <f t="shared" si="7"/>
        <v>148886.74133949188</v>
      </c>
      <c r="DL12" s="47">
        <f t="shared" si="7"/>
        <v>143498.24133949188</v>
      </c>
      <c r="DM12" s="47">
        <f t="shared" si="7"/>
        <v>138109.74133949188</v>
      </c>
      <c r="DN12" s="47">
        <f t="shared" si="7"/>
        <v>132893.54133949187</v>
      </c>
      <c r="DO12" s="47">
        <f t="shared" si="7"/>
        <v>127677.34133949188</v>
      </c>
      <c r="DP12" s="47">
        <f t="shared" si="7"/>
        <v>122461.14133949188</v>
      </c>
      <c r="DQ12" s="47">
        <f t="shared" si="7"/>
        <v>117244.94133949188</v>
      </c>
      <c r="DR12" s="47">
        <f t="shared" si="7"/>
        <v>112028.74133949188</v>
      </c>
      <c r="DS12" s="47">
        <f t="shared" si="7"/>
        <v>105851.99133949188</v>
      </c>
      <c r="DT12" s="47">
        <f t="shared" si="7"/>
        <v>99675.241339491884</v>
      </c>
      <c r="DU12" s="47">
        <f t="shared" si="7"/>
        <v>93498.491339491884</v>
      </c>
      <c r="DV12" s="47">
        <f t="shared" si="7"/>
        <v>87321.741339491884</v>
      </c>
      <c r="DW12" s="47">
        <f t="shared" si="7"/>
        <v>83317.741339491884</v>
      </c>
      <c r="DX12" s="47">
        <f t="shared" si="7"/>
        <v>79313.741339491884</v>
      </c>
      <c r="DY12" s="47">
        <f t="shared" si="7"/>
        <v>75309.741339491884</v>
      </c>
      <c r="DZ12" s="47">
        <f t="shared" si="7"/>
        <v>71305.741339491884</v>
      </c>
      <c r="EA12" s="47">
        <f t="shared" si="7"/>
        <v>65486.741339491884</v>
      </c>
      <c r="EB12" s="47">
        <f t="shared" si="7"/>
        <v>59667.741339491884</v>
      </c>
      <c r="EC12" s="47">
        <f t="shared" si="7"/>
        <v>53848.741339491884</v>
      </c>
      <c r="ED12" s="47">
        <f t="shared" si="7"/>
        <v>69628.5</v>
      </c>
      <c r="EE12" s="47">
        <f t="shared" si="7"/>
        <v>63809.5</v>
      </c>
      <c r="EF12" s="47">
        <f t="shared" si="7"/>
        <v>55689.5</v>
      </c>
      <c r="EG12" s="47">
        <f t="shared" si="7"/>
        <v>67245</v>
      </c>
      <c r="EH12" s="47">
        <f t="shared" si="7"/>
        <v>59125</v>
      </c>
      <c r="EI12" s="47">
        <f t="shared" si="7"/>
        <v>51005</v>
      </c>
      <c r="EJ12" s="47">
        <f t="shared" si="7"/>
        <v>74217</v>
      </c>
      <c r="EK12" s="47">
        <f t="shared" si="7"/>
        <v>85857</v>
      </c>
      <c r="EL12" s="47">
        <f t="shared" si="7"/>
        <v>78904</v>
      </c>
      <c r="EM12" s="47">
        <f t="shared" si="7"/>
        <v>109137</v>
      </c>
      <c r="EN12" s="47">
        <f t="shared" si="7"/>
        <v>97528</v>
      </c>
      <c r="EO12" s="47">
        <f t="shared" si="7"/>
        <v>85919</v>
      </c>
      <c r="EP12" s="47">
        <f t="shared" si="7"/>
        <v>74310</v>
      </c>
      <c r="EQ12" s="47">
        <f t="shared" si="7"/>
        <v>62701</v>
      </c>
      <c r="ER12" s="47">
        <f t="shared" si="7"/>
        <v>51092</v>
      </c>
      <c r="ES12" s="47">
        <f t="shared" si="7"/>
        <v>65567.5</v>
      </c>
      <c r="ET12" s="47">
        <f t="shared" si="7"/>
        <v>76966.25</v>
      </c>
      <c r="EU12" s="47">
        <f t="shared" si="7"/>
        <v>70947.5</v>
      </c>
      <c r="EV12" s="47">
        <f t="shared" si="7"/>
        <v>99763.75</v>
      </c>
      <c r="EW12" s="47">
        <f t="shared" si="7"/>
        <v>89185.5</v>
      </c>
      <c r="EX12" s="47">
        <f t="shared" si="7"/>
        <v>78607.25</v>
      </c>
      <c r="EY12" s="47">
        <f t="shared" si="7"/>
        <v>68029</v>
      </c>
      <c r="EZ12" s="47">
        <f t="shared" si="7"/>
        <v>77411.75</v>
      </c>
      <c r="FA12" s="47">
        <f t="shared" si="7"/>
        <v>68612.75</v>
      </c>
      <c r="FB12" s="47">
        <f t="shared" si="7"/>
        <v>79191</v>
      </c>
      <c r="FC12" s="47">
        <f t="shared" si="7"/>
        <v>70392</v>
      </c>
      <c r="FD12" s="47">
        <f t="shared" si="7"/>
        <v>79191</v>
      </c>
      <c r="FE12" s="47">
        <f t="shared" si="7"/>
        <v>70392</v>
      </c>
      <c r="FF12" s="48">
        <f t="shared" si="4"/>
        <v>23.170011708256226</v>
      </c>
      <c r="FG12" s="48">
        <f t="shared" si="5"/>
        <v>25.145224153896386</v>
      </c>
      <c r="FH12" s="48">
        <f t="shared" si="5"/>
        <v>27.766409832462113</v>
      </c>
      <c r="FI12" s="48">
        <f t="shared" si="5"/>
        <v>31.412404442700545</v>
      </c>
      <c r="FJ12" s="48">
        <f t="shared" si="5"/>
        <v>29.869232350934094</v>
      </c>
      <c r="FK12" s="48">
        <f t="shared" si="5"/>
        <v>29.095635206935015</v>
      </c>
      <c r="FL12" s="48">
        <f t="shared" si="5"/>
        <v>28.309366089335864</v>
      </c>
      <c r="FM12" s="48">
        <f t="shared" si="5"/>
        <v>27.510111065429218</v>
      </c>
      <c r="FN12" s="48">
        <f t="shared" si="5"/>
        <v>26.477079356522353</v>
      </c>
      <c r="FO12" s="48">
        <f t="shared" si="5"/>
        <v>24.355814012511484</v>
      </c>
      <c r="FP12" s="48">
        <f t="shared" si="5"/>
        <v>22.413394483341342</v>
      </c>
      <c r="FQ12" s="48">
        <f t="shared" si="5"/>
        <v>20.628117691611482</v>
      </c>
      <c r="FR12" s="48">
        <f t="shared" si="5"/>
        <v>18.981655618163579</v>
      </c>
      <c r="FS12" s="48">
        <f t="shared" si="5"/>
        <v>19.885949847808003</v>
      </c>
      <c r="FT12" s="48">
        <f t="shared" si="5"/>
        <v>20.794537011417013</v>
      </c>
      <c r="FU12" s="48">
        <f t="shared" si="5"/>
        <v>21.920196019955608</v>
      </c>
      <c r="FV12" s="48">
        <f t="shared" si="5"/>
        <v>23.351271563309663</v>
      </c>
      <c r="FW12" s="48">
        <f t="shared" si="9"/>
        <v>19.588747987099296</v>
      </c>
      <c r="FX12" s="48">
        <f t="shared" si="9"/>
        <v>16.96380766354309</v>
      </c>
      <c r="FY12" s="48">
        <f t="shared" si="9"/>
        <v>14.782860321418738</v>
      </c>
      <c r="FZ12" s="48">
        <f t="shared" si="9"/>
        <v>12.942041818094498</v>
      </c>
      <c r="GA12" s="48">
        <f t="shared" si="9"/>
        <v>12.253951080854423</v>
      </c>
      <c r="GB12" s="48">
        <f t="shared" si="9"/>
        <v>10.241504686162081</v>
      </c>
      <c r="GC12" s="48">
        <f t="shared" si="9"/>
        <v>8.5612657062187942</v>
      </c>
      <c r="GD12" s="48">
        <f t="shared" si="9"/>
        <v>7.1372466071761007</v>
      </c>
      <c r="GE12" s="48">
        <f t="shared" si="9"/>
        <v>8.574938423645321</v>
      </c>
      <c r="GF12" s="48">
        <f t="shared" si="9"/>
        <v>8.1511832146392873</v>
      </c>
      <c r="GG12" s="48">
        <f t="shared" si="9"/>
        <v>7.3893053804816562</v>
      </c>
      <c r="GH12" s="48">
        <f t="shared" si="9"/>
        <v>9.281893785154768</v>
      </c>
      <c r="GI12" s="48">
        <f t="shared" si="9"/>
        <v>8.5035236588522931</v>
      </c>
      <c r="GJ12" s="48">
        <f t="shared" si="9"/>
        <v>6.283725514352593</v>
      </c>
      <c r="GK12" s="48">
        <f t="shared" si="9"/>
        <v>7.9966598426893656</v>
      </c>
      <c r="GL12" s="48">
        <f t="shared" si="8"/>
        <v>8.2199138343705123</v>
      </c>
      <c r="GM12" s="48">
        <f t="shared" si="8"/>
        <v>6.7967955896287364</v>
      </c>
      <c r="GN12" s="48">
        <f t="shared" si="8"/>
        <v>9.4010681367904212</v>
      </c>
      <c r="GO12" s="48">
        <f t="shared" si="8"/>
        <v>9.5508590245007134</v>
      </c>
      <c r="GP12" s="48">
        <f t="shared" si="8"/>
        <v>9.7481527704897104</v>
      </c>
      <c r="GQ12" s="48">
        <f t="shared" si="8"/>
        <v>10.019804316498259</v>
      </c>
      <c r="GR12" s="48">
        <f t="shared" si="8"/>
        <v>10.417611630321911</v>
      </c>
      <c r="GS12" s="48">
        <f t="shared" si="8"/>
        <v>7.1371247970105989</v>
      </c>
      <c r="GT12" s="48">
        <f t="shared" si="8"/>
        <v>7.9011267096463218</v>
      </c>
      <c r="GU12" s="48">
        <f t="shared" si="8"/>
        <v>8.1546081820228586</v>
      </c>
      <c r="GV12" s="48">
        <f t="shared" si="8"/>
        <v>6.706922222484816</v>
      </c>
      <c r="GW12" s="48">
        <f t="shared" si="8"/>
        <v>9.8450057051222739</v>
      </c>
      <c r="GX12" s="48">
        <f t="shared" si="8"/>
        <v>9.2051761730895763</v>
      </c>
      <c r="GY12" s="48">
        <f t="shared" si="8"/>
        <v>8.5037694133237771</v>
      </c>
      <c r="GZ12" s="48">
        <f t="shared" si="8"/>
        <v>7.7314467553131037</v>
      </c>
      <c r="HA12" s="48">
        <f t="shared" si="6"/>
        <v>8.7977895215365383</v>
      </c>
      <c r="HB12" s="48">
        <f t="shared" si="2"/>
        <v>7.7977895215365383</v>
      </c>
      <c r="HC12" s="48">
        <f t="shared" si="2"/>
        <v>9</v>
      </c>
      <c r="HD12" s="48">
        <f t="shared" si="2"/>
        <v>8</v>
      </c>
      <c r="HE12" s="48">
        <f t="shared" si="2"/>
        <v>9</v>
      </c>
      <c r="HF12" s="31"/>
    </row>
    <row r="13" spans="1:214" x14ac:dyDescent="0.25">
      <c r="A13" s="29"/>
      <c r="B13" s="13" t="s">
        <v>5</v>
      </c>
      <c r="C13" s="13">
        <v>1202924</v>
      </c>
      <c r="D13" s="13" t="str">
        <f>VLOOKUP(C13,INVENTORY_DATA!$C:$E,2,0)</f>
        <v>PF_4</v>
      </c>
      <c r="E13" s="44">
        <f>VLOOKUP(C13,INVENTORY_DATA!$C:$E,3,0)</f>
        <v>90337.792147806002</v>
      </c>
      <c r="F13" s="45">
        <f>VLOOKUP(VLOOKUP(F$3,KEY!$E:$F,2,0)&amp;$C13,DEMAND_PLAN!$B:$I,5,0)/VLOOKUP(VLOOKUP(F$3,KEY!$E:$F,2,0),KEY!$B:$C,2,0)</f>
        <v>7254.5</v>
      </c>
      <c r="G13" s="45">
        <f>VLOOKUP(VLOOKUP(G$3,KEY!$E:$F,2,0)&amp;$C13,DEMAND_PLAN!$B:$I,5,0)/VLOOKUP(VLOOKUP(G$3,KEY!$E:$F,2,0),KEY!$B:$C,2,0)</f>
        <v>7254.5</v>
      </c>
      <c r="H13" s="45">
        <f>VLOOKUP(VLOOKUP(H$3,KEY!$E:$F,2,0)&amp;$C13,DEMAND_PLAN!$B:$I,5,0)/VLOOKUP(VLOOKUP(H$3,KEY!$E:$F,2,0),KEY!$B:$C,2,0)</f>
        <v>7254.5</v>
      </c>
      <c r="I13" s="45">
        <f>VLOOKUP(VLOOKUP(I$3,KEY!$E:$F,2,0)&amp;$C13,DEMAND_PLAN!$B:$I,5,0)/VLOOKUP(VLOOKUP(I$3,KEY!$E:$F,2,0),KEY!$B:$C,2,0)</f>
        <v>7254.5</v>
      </c>
      <c r="J13" s="45">
        <f>VLOOKUP(VLOOKUP(J$3,KEY!$E:$F,2,0)&amp;$C13,DEMAND_PLAN!$B:$I,5,0)/VLOOKUP(VLOOKUP(J$3,KEY!$E:$F,2,0),KEY!$B:$C,2,0)</f>
        <v>12461.5</v>
      </c>
      <c r="K13" s="45">
        <f>VLOOKUP(VLOOKUP(K$3,KEY!$E:$F,2,0)&amp;$C13,DEMAND_PLAN!$B:$I,5,0)/VLOOKUP(VLOOKUP(K$3,KEY!$E:$F,2,0),KEY!$B:$C,2,0)</f>
        <v>12461.5</v>
      </c>
      <c r="L13" s="45">
        <f>VLOOKUP(VLOOKUP(L$3,KEY!$E:$F,2,0)&amp;$C13,DEMAND_PLAN!$B:$I,5,0)/VLOOKUP(VLOOKUP(L$3,KEY!$E:$F,2,0),KEY!$B:$C,2,0)</f>
        <v>12461.5</v>
      </c>
      <c r="M13" s="45">
        <f>VLOOKUP(VLOOKUP(M$3,KEY!$E:$F,2,0)&amp;$C13,DEMAND_PLAN!$B:$I,5,0)/VLOOKUP(VLOOKUP(M$3,KEY!$E:$F,2,0),KEY!$B:$C,2,0)</f>
        <v>12461.5</v>
      </c>
      <c r="N13" s="45">
        <f>VLOOKUP(VLOOKUP(N$3,KEY!$E:$F,2,0)&amp;$C13,DEMAND_PLAN!$B:$I,5,0)/VLOOKUP(VLOOKUP(N$3,KEY!$E:$F,2,0),KEY!$B:$C,2,0)</f>
        <v>11198</v>
      </c>
      <c r="O13" s="45">
        <f>VLOOKUP(VLOOKUP(O$3,KEY!$E:$F,2,0)&amp;$C13,DEMAND_PLAN!$B:$I,5,0)/VLOOKUP(VLOOKUP(O$3,KEY!$E:$F,2,0),KEY!$B:$C,2,0)</f>
        <v>11198</v>
      </c>
      <c r="P13" s="45">
        <f>VLOOKUP(VLOOKUP(P$3,KEY!$E:$F,2,0)&amp;$C13,DEMAND_PLAN!$B:$I,5,0)/VLOOKUP(VLOOKUP(P$3,KEY!$E:$F,2,0),KEY!$B:$C,2,0)</f>
        <v>11198</v>
      </c>
      <c r="Q13" s="45">
        <f>VLOOKUP(VLOOKUP(Q$3,KEY!$E:$F,2,0)&amp;$C13,DEMAND_PLAN!$B:$I,5,0)/VLOOKUP(VLOOKUP(Q$3,KEY!$E:$F,2,0),KEY!$B:$C,2,0)</f>
        <v>11198</v>
      </c>
      <c r="R13" s="45">
        <f>VLOOKUP(VLOOKUP(R$3,KEY!$E:$F,2,0)&amp;$C13,DEMAND_PLAN!$B:$I,5,0)/VLOOKUP(VLOOKUP(R$3,KEY!$E:$F,2,0),KEY!$B:$C,2,0)</f>
        <v>11198</v>
      </c>
      <c r="S13" s="45">
        <f>VLOOKUP(VLOOKUP(S$3,KEY!$E:$F,2,0)&amp;$C13,DEMAND_PLAN!$B:$I,5,0)/VLOOKUP(VLOOKUP(S$3,KEY!$E:$F,2,0),KEY!$B:$C,2,0)</f>
        <v>6784</v>
      </c>
      <c r="T13" s="45">
        <f>VLOOKUP(VLOOKUP(T$3,KEY!$E:$F,2,0)&amp;$C13,DEMAND_PLAN!$B:$I,5,0)/VLOOKUP(VLOOKUP(T$3,KEY!$E:$F,2,0),KEY!$B:$C,2,0)</f>
        <v>6784</v>
      </c>
      <c r="U13" s="45">
        <f>VLOOKUP(VLOOKUP(U$3,KEY!$E:$F,2,0)&amp;$C13,DEMAND_PLAN!$B:$I,5,0)/VLOOKUP(VLOOKUP(U$3,KEY!$E:$F,2,0),KEY!$B:$C,2,0)</f>
        <v>6784</v>
      </c>
      <c r="V13" s="45">
        <f>VLOOKUP(VLOOKUP(V$3,KEY!$E:$F,2,0)&amp;$C13,DEMAND_PLAN!$B:$I,5,0)/VLOOKUP(VLOOKUP(V$3,KEY!$E:$F,2,0),KEY!$B:$C,2,0)</f>
        <v>6784</v>
      </c>
      <c r="W13" s="45">
        <f>VLOOKUP(VLOOKUP(W$3,KEY!$E:$F,2,0)&amp;$C13,DEMAND_PLAN!$B:$I,5,0)/VLOOKUP(VLOOKUP(W$3,KEY!$E:$F,2,0),KEY!$B:$C,2,0)</f>
        <v>4616.75</v>
      </c>
      <c r="X13" s="45">
        <f>VLOOKUP(VLOOKUP(X$3,KEY!$E:$F,2,0)&amp;$C13,DEMAND_PLAN!$B:$I,5,0)/VLOOKUP(VLOOKUP(X$3,KEY!$E:$F,2,0),KEY!$B:$C,2,0)</f>
        <v>4616.75</v>
      </c>
      <c r="Y13" s="45">
        <f>VLOOKUP(VLOOKUP(Y$3,KEY!$E:$F,2,0)&amp;$C13,DEMAND_PLAN!$B:$I,5,0)/VLOOKUP(VLOOKUP(Y$3,KEY!$E:$F,2,0),KEY!$B:$C,2,0)</f>
        <v>4616.75</v>
      </c>
      <c r="Z13" s="45">
        <f>VLOOKUP(VLOOKUP(Z$3,KEY!$E:$F,2,0)&amp;$C13,DEMAND_PLAN!$B:$I,5,0)/VLOOKUP(VLOOKUP(Z$3,KEY!$E:$F,2,0),KEY!$B:$C,2,0)</f>
        <v>4616.75</v>
      </c>
      <c r="AA13" s="45">
        <f>VLOOKUP(VLOOKUP(AA$3,KEY!$E:$F,2,0)&amp;$C13,DEMAND_PLAN!$B:$I,5,0)/VLOOKUP(VLOOKUP(AA$3,KEY!$E:$F,2,0),KEY!$B:$C,2,0)</f>
        <v>7665.2</v>
      </c>
      <c r="AB13" s="45">
        <f>VLOOKUP(VLOOKUP(AB$3,KEY!$E:$F,2,0)&amp;$C13,DEMAND_PLAN!$B:$I,5,0)/VLOOKUP(VLOOKUP(AB$3,KEY!$E:$F,2,0),KEY!$B:$C,2,0)</f>
        <v>7665.2</v>
      </c>
      <c r="AC13" s="45">
        <f>VLOOKUP(VLOOKUP(AC$3,KEY!$E:$F,2,0)&amp;$C13,DEMAND_PLAN!$B:$I,5,0)/VLOOKUP(VLOOKUP(AC$3,KEY!$E:$F,2,0),KEY!$B:$C,2,0)</f>
        <v>7665.2</v>
      </c>
      <c r="AD13" s="45">
        <f>VLOOKUP(VLOOKUP(AD$3,KEY!$E:$F,2,0)&amp;$C13,DEMAND_PLAN!$B:$I,5,0)/VLOOKUP(VLOOKUP(AD$3,KEY!$E:$F,2,0),KEY!$B:$C,2,0)</f>
        <v>7665.2</v>
      </c>
      <c r="AE13" s="45">
        <f>VLOOKUP(VLOOKUP(AE$3,KEY!$E:$F,2,0)&amp;$C13,DEMAND_PLAN!$B:$I,5,0)/VLOOKUP(VLOOKUP(AE$3,KEY!$E:$F,2,0),KEY!$B:$C,2,0)</f>
        <v>7665.2</v>
      </c>
      <c r="AF13" s="45">
        <f>VLOOKUP(VLOOKUP(AF$3,KEY!$E:$F,2,0)&amp;$C13,DEMAND_PLAN!$B:$I,5,0)/VLOOKUP(VLOOKUP(AF$3,KEY!$E:$F,2,0),KEY!$B:$C,2,0)</f>
        <v>6900</v>
      </c>
      <c r="AG13" s="45">
        <f>VLOOKUP(VLOOKUP(AG$3,KEY!$E:$F,2,0)&amp;$C13,DEMAND_PLAN!$B:$I,5,0)/VLOOKUP(VLOOKUP(AG$3,KEY!$E:$F,2,0),KEY!$B:$C,2,0)</f>
        <v>6900</v>
      </c>
      <c r="AH13" s="45">
        <f>VLOOKUP(VLOOKUP(AH$3,KEY!$E:$F,2,0)&amp;$C13,DEMAND_PLAN!$B:$I,5,0)/VLOOKUP(VLOOKUP(AH$3,KEY!$E:$F,2,0),KEY!$B:$C,2,0)</f>
        <v>6900</v>
      </c>
      <c r="AI13" s="45">
        <f>VLOOKUP(VLOOKUP(AI$3,KEY!$E:$F,2,0)&amp;$C13,DEMAND_PLAN!$B:$I,5,0)/VLOOKUP(VLOOKUP(AI$3,KEY!$E:$F,2,0),KEY!$B:$C,2,0)</f>
        <v>6900</v>
      </c>
      <c r="AJ13" s="45">
        <f>VLOOKUP(VLOOKUP(AJ$3,KEY!$E:$F,2,0)&amp;$C13,DEMAND_PLAN!$B:$I,5,0)/VLOOKUP(VLOOKUP(AJ$3,KEY!$E:$F,2,0),KEY!$B:$C,2,0)</f>
        <v>4118.5</v>
      </c>
      <c r="AK13" s="45">
        <f>VLOOKUP(VLOOKUP(AK$3,KEY!$E:$F,2,0)&amp;$C13,DEMAND_PLAN!$B:$I,5,0)/VLOOKUP(VLOOKUP(AK$3,KEY!$E:$F,2,0),KEY!$B:$C,2,0)</f>
        <v>4118.5</v>
      </c>
      <c r="AL13" s="45">
        <f>VLOOKUP(VLOOKUP(AL$3,KEY!$E:$F,2,0)&amp;$C13,DEMAND_PLAN!$B:$I,5,0)/VLOOKUP(VLOOKUP(AL$3,KEY!$E:$F,2,0),KEY!$B:$C,2,0)</f>
        <v>4118.5</v>
      </c>
      <c r="AM13" s="45">
        <f>VLOOKUP(VLOOKUP(AM$3,KEY!$E:$F,2,0)&amp;$C13,DEMAND_PLAN!$B:$I,5,0)/VLOOKUP(VLOOKUP(AM$3,KEY!$E:$F,2,0),KEY!$B:$C,2,0)</f>
        <v>4118.5</v>
      </c>
      <c r="AN13" s="45">
        <f>VLOOKUP(VLOOKUP(AN$3,KEY!$E:$F,2,0)&amp;$C13,DEMAND_PLAN!$B:$I,5,0)/VLOOKUP(VLOOKUP(AN$3,KEY!$E:$F,2,0),KEY!$B:$C,2,0)</f>
        <v>9796</v>
      </c>
      <c r="AO13" s="45">
        <f>VLOOKUP(VLOOKUP(AO$3,KEY!$E:$F,2,0)&amp;$C13,DEMAND_PLAN!$B:$I,5,0)/VLOOKUP(VLOOKUP(AO$3,KEY!$E:$F,2,0),KEY!$B:$C,2,0)</f>
        <v>9796</v>
      </c>
      <c r="AP13" s="45">
        <f>VLOOKUP(VLOOKUP(AP$3,KEY!$E:$F,2,0)&amp;$C13,DEMAND_PLAN!$B:$I,5,0)/VLOOKUP(VLOOKUP(AP$3,KEY!$E:$F,2,0),KEY!$B:$C,2,0)</f>
        <v>9796</v>
      </c>
      <c r="AQ13" s="45">
        <f>VLOOKUP(VLOOKUP(AQ$3,KEY!$E:$F,2,0)&amp;$C13,DEMAND_PLAN!$B:$I,5,0)/VLOOKUP(VLOOKUP(AQ$3,KEY!$E:$F,2,0),KEY!$B:$C,2,0)</f>
        <v>9796</v>
      </c>
      <c r="AR13" s="45">
        <f>VLOOKUP(VLOOKUP(AR$3,KEY!$E:$F,2,0)&amp;$C13,DEMAND_PLAN!$B:$I,5,0)/VLOOKUP(VLOOKUP(AR$3,KEY!$E:$F,2,0),KEY!$B:$C,2,0)</f>
        <v>9796</v>
      </c>
      <c r="AS13" s="45">
        <f>VLOOKUP(VLOOKUP(AS$3,KEY!$E:$F,2,0)&amp;$C13,DEMAND_PLAN!$B:$I,5,0)/VLOOKUP(VLOOKUP(AS$3,KEY!$E:$F,2,0),KEY!$B:$C,2,0)</f>
        <v>11142</v>
      </c>
      <c r="AT13" s="45">
        <f>VLOOKUP(VLOOKUP(AT$3,KEY!$E:$F,2,0)&amp;$C13,DEMAND_PLAN!$B:$I,5,0)/VLOOKUP(VLOOKUP(AT$3,KEY!$E:$F,2,0),KEY!$B:$C,2,0)</f>
        <v>11142</v>
      </c>
      <c r="AU13" s="45">
        <f>VLOOKUP(VLOOKUP(AU$3,KEY!$E:$F,2,0)&amp;$C13,DEMAND_PLAN!$B:$I,5,0)/VLOOKUP(VLOOKUP(AU$3,KEY!$E:$F,2,0),KEY!$B:$C,2,0)</f>
        <v>11142</v>
      </c>
      <c r="AV13" s="45">
        <f>VLOOKUP(VLOOKUP(AV$3,KEY!$E:$F,2,0)&amp;$C13,DEMAND_PLAN!$B:$I,5,0)/VLOOKUP(VLOOKUP(AV$3,KEY!$E:$F,2,0),KEY!$B:$C,2,0)</f>
        <v>11142</v>
      </c>
      <c r="AW13" s="45">
        <f>VLOOKUP(VLOOKUP(AW$3,KEY!$E:$F,2,0)&amp;$C13,DEMAND_PLAN!$B:$I,5,0)/VLOOKUP(VLOOKUP(AW$3,KEY!$E:$F,2,0),KEY!$B:$C,2,0)</f>
        <v>7929.25</v>
      </c>
      <c r="AX13" s="45">
        <f>VLOOKUP(VLOOKUP(AX$3,KEY!$E:$F,2,0)&amp;$C13,DEMAND_PLAN!$B:$I,5,0)/VLOOKUP(VLOOKUP(AX$3,KEY!$E:$F,2,0),KEY!$B:$C,2,0)</f>
        <v>7929.25</v>
      </c>
      <c r="AY13" s="45">
        <f>VLOOKUP(VLOOKUP(AY$3,KEY!$E:$F,2,0)&amp;$C13,DEMAND_PLAN!$B:$I,5,0)/VLOOKUP(VLOOKUP(AY$3,KEY!$E:$F,2,0),KEY!$B:$C,2,0)</f>
        <v>7929.25</v>
      </c>
      <c r="AZ13" s="45">
        <f>VLOOKUP(VLOOKUP(AZ$3,KEY!$E:$F,2,0)&amp;$C13,DEMAND_PLAN!$B:$I,5,0)/VLOOKUP(VLOOKUP(AZ$3,KEY!$E:$F,2,0),KEY!$B:$C,2,0)</f>
        <v>7929.25</v>
      </c>
      <c r="BA13" s="45">
        <f>VLOOKUP(VLOOKUP(BA$3,KEY!$E:$F,2,0)&amp;$C13,DEMAND_PLAN!$B:$I,5,0)/VLOOKUP(VLOOKUP(BA$3,KEY!$E:$F,2,0),KEY!$B:$C,2,0)</f>
        <v>10471.6</v>
      </c>
      <c r="BB13" s="45">
        <f>VLOOKUP(VLOOKUP(BB$3,KEY!$E:$F,2,0)&amp;$C13,DEMAND_PLAN!$B:$I,5,0)/VLOOKUP(VLOOKUP(BB$3,KEY!$E:$F,2,0),KEY!$B:$C,2,0)</f>
        <v>10471.6</v>
      </c>
      <c r="BC13" s="45">
        <f>VLOOKUP(VLOOKUP(BC$3,KEY!$E:$F,2,0)&amp;$C13,DEMAND_PLAN!$B:$I,5,0)/VLOOKUP(VLOOKUP(BC$3,KEY!$E:$F,2,0),KEY!$B:$C,2,0)</f>
        <v>10471.6</v>
      </c>
      <c r="BD13" s="45">
        <f>VLOOKUP(VLOOKUP(BD$3,KEY!$E:$F,2,0)&amp;$C13,DEMAND_PLAN!$B:$I,5,0)/VLOOKUP(VLOOKUP(BD$3,KEY!$E:$F,2,0),KEY!$B:$C,2,0)</f>
        <v>10471.6</v>
      </c>
      <c r="BE13" s="45">
        <f>VLOOKUP(VLOOKUP(BE$3,KEY!$E:$F,2,0)&amp;$C13,DEMAND_PLAN!$B:$I,5,0)/VLOOKUP(VLOOKUP(BE$3,KEY!$E:$F,2,0),KEY!$B:$C,2,0)</f>
        <v>10471.6</v>
      </c>
      <c r="BF13" s="46">
        <f>IF(FF13&gt;ASSUMPTIONS!$D$7,0,(ASSUMPTIONS!$D$7+2-FF13)*AVERAGE(G13:J13))</f>
        <v>0</v>
      </c>
      <c r="BG13" s="46">
        <f>IF(FG13&gt;ASSUMPTIONS!$D$7,0,(ASSUMPTIONS!$D$7+2-FG13)*AVERAGE(H13:K13))</f>
        <v>0</v>
      </c>
      <c r="BH13" s="46">
        <f>IF(FH13&gt;ASSUMPTIONS!$D$7,0,(ASSUMPTIONS!$D$7+2-FH13)*AVERAGE(I13:L13))</f>
        <v>35768.707852193998</v>
      </c>
      <c r="BI13" s="46">
        <f>IF(FI13&gt;ASSUMPTIONS!$D$7,0,(ASSUMPTIONS!$D$7+2-FI13)*AVERAGE(J13:M13))</f>
        <v>0</v>
      </c>
      <c r="BJ13" s="46">
        <f>IF(FJ13&gt;ASSUMPTIONS!$D$7,0,(ASSUMPTIONS!$D$7+2-FJ13)*AVERAGE(K13:N13))</f>
        <v>24367.750000000004</v>
      </c>
      <c r="BK13" s="46">
        <f>IF(FK13&gt;ASSUMPTIONS!$D$7,0,(ASSUMPTIONS!$D$7+2-FK13)*AVERAGE(L13:O13))</f>
        <v>0</v>
      </c>
      <c r="BL13" s="46">
        <f>IF(FL13&gt;ASSUMPTIONS!$D$7,0,(ASSUMPTIONS!$D$7+2-FL13)*AVERAGE(M13:P13))</f>
        <v>0</v>
      </c>
      <c r="BM13" s="46">
        <f>IF(FM13&gt;ASSUMPTIONS!$D$7,0,(ASSUMPTIONS!$D$7+2-FM13)*AVERAGE(N13:Q13))</f>
        <v>27908.249999999996</v>
      </c>
      <c r="BN13" s="46">
        <f>IF(FN13&gt;ASSUMPTIONS!$D$7,0,(ASSUMPTIONS!$D$7+2-FN13)*AVERAGE(O13:R13))</f>
        <v>0</v>
      </c>
      <c r="BO13" s="46">
        <f>IF(FO13&gt;ASSUMPTIONS!$D$7,0,(ASSUMPTIONS!$D$7+2-FO13)*AVERAGE(P13:S13))</f>
        <v>0</v>
      </c>
      <c r="BP13" s="46">
        <f>IF(FP13&gt;ASSUMPTIONS!$D$7,0,(ASSUMPTIONS!$D$7+2-FP13)*AVERAGE(Q13:T13))</f>
        <v>0</v>
      </c>
      <c r="BQ13" s="46">
        <f>IF(FQ13&gt;ASSUMPTIONS!$D$7,0,(ASSUMPTIONS!$D$7+2-FQ13)*AVERAGE(R13:U13))</f>
        <v>0</v>
      </c>
      <c r="BR13" s="46">
        <f>IF(FR13&gt;ASSUMPTIONS!$D$7,0,(ASSUMPTIONS!$D$7+2-FR13)*AVERAGE(S13:V13))</f>
        <v>0</v>
      </c>
      <c r="BS13" s="46">
        <f>IF(FS13&gt;ASSUMPTIONS!$D$7,0,(ASSUMPTIONS!$D$7+2-FS13)*AVERAGE(T13:W13))</f>
        <v>18893.375000000004</v>
      </c>
      <c r="BT13" s="46">
        <f>IF(FT13&gt;ASSUMPTIONS!$D$7,0,(ASSUMPTIONS!$D$7+2-FT13)*AVERAGE(U13:X13))</f>
        <v>0</v>
      </c>
      <c r="BU13" s="46">
        <f>IF(FU13&gt;ASSUMPTIONS!$D$7,0,(ASSUMPTIONS!$D$7+2-FU13)*AVERAGE(V13:Y13))</f>
        <v>0</v>
      </c>
      <c r="BV13" s="46">
        <f>IF(FV13&gt;ASSUMPTIONS!$D$7,0,(ASSUMPTIONS!$D$7+2-FV13)*AVERAGE(W13:Z13))</f>
        <v>0</v>
      </c>
      <c r="BW13" s="46">
        <f>IF(FW13&gt;ASSUMPTIONS!$D$7,0,(ASSUMPTIONS!$D$7+2-FW13)*AVERAGE(X13:AA13))</f>
        <v>18502.750000000004</v>
      </c>
      <c r="BX13" s="46">
        <f>IF(FX13&gt;ASSUMPTIONS!$D$7,0,(ASSUMPTIONS!$D$7+2-FX13)*AVERAGE(Y13:AB13))</f>
        <v>0</v>
      </c>
      <c r="BY13" s="46">
        <f>IF(FY13&gt;ASSUMPTIONS!$D$7,0,(ASSUMPTIONS!$D$7+2-FY13)*AVERAGE(Z13:AC13))</f>
        <v>24475.750000000004</v>
      </c>
      <c r="BZ13" s="46">
        <f>IF(FZ13&gt;ASSUMPTIONS!$D$7,0,(ASSUMPTIONS!$D$7+2-FZ13)*AVERAGE(AA13:AD13))</f>
        <v>0</v>
      </c>
      <c r="CA13" s="46">
        <f>IF(GA13&gt;ASSUMPTIONS!$D$7,0,(ASSUMPTIONS!$D$7+2-GA13)*AVERAGE(AB13:AE13))</f>
        <v>16854.624999999996</v>
      </c>
      <c r="CB13" s="46">
        <f>IF(GB13&gt;ASSUMPTIONS!$D$7,0,(ASSUMPTIONS!$D$7+2-GB13)*AVERAGE(AC13:AF13))</f>
        <v>0</v>
      </c>
      <c r="CC13" s="46">
        <f>IF(GC13&gt;ASSUMPTIONS!$D$7,0,(ASSUMPTIONS!$D$7+2-GC13)*AVERAGE(AD13:AG13))</f>
        <v>0</v>
      </c>
      <c r="CD13" s="46">
        <f>IF(GD13&gt;ASSUMPTIONS!$D$7,0,(ASSUMPTIONS!$D$7+2-GD13)*AVERAGE(AE13:AH13))</f>
        <v>17256.599999999995</v>
      </c>
      <c r="CE13" s="46">
        <f>IF(GE13&gt;ASSUMPTIONS!$D$7,0,(ASSUMPTIONS!$D$7+2-GE13)*AVERAGE(AF13:AI13))</f>
        <v>0</v>
      </c>
      <c r="CF13" s="46">
        <f>IF(GF13&gt;ASSUMPTIONS!$D$7,0,(ASSUMPTIONS!$D$7+2-GF13)*AVERAGE(AG13:AJ13))</f>
        <v>0</v>
      </c>
      <c r="CG13" s="46">
        <f>IF(GG13&gt;ASSUMPTIONS!$D$7,0,(ASSUMPTIONS!$D$7+2-GG13)*AVERAGE(AH13:AK13))</f>
        <v>0</v>
      </c>
      <c r="CH13" s="46">
        <f>IF(GH13&gt;ASSUMPTIONS!$D$7,0,(ASSUMPTIONS!$D$7+2-GH13)*AVERAGE(AI13:AL13))</f>
        <v>0</v>
      </c>
      <c r="CI13" s="46">
        <f>IF(GI13&gt;ASSUMPTIONS!$D$7,0,(ASSUMPTIONS!$D$7+2-GI13)*AVERAGE(AJ13:AM13))</f>
        <v>0</v>
      </c>
      <c r="CJ13" s="46">
        <f>IF(GJ13&gt;ASSUMPTIONS!$D$7,0,(ASSUMPTIONS!$D$7+2-GJ13)*AVERAGE(AK13:AN13))</f>
        <v>27396.149999999994</v>
      </c>
      <c r="CK13" s="46">
        <f>IF(GK13&gt;ASSUMPTIONS!$D$7,0,(ASSUMPTIONS!$D$7+2-GK13)*AVERAGE(AL13:AO13))</f>
        <v>18312.25</v>
      </c>
      <c r="CL13" s="46">
        <f>IF(GL13&gt;ASSUMPTIONS!$D$7,0,(ASSUMPTIONS!$D$7+2-GL13)*AVERAGE(AM13:AP13))</f>
        <v>18312.250000000004</v>
      </c>
      <c r="CM13" s="46">
        <f>IF(GM13&gt;ASSUMPTIONS!$D$7,0,(ASSUMPTIONS!$D$7+2-GM13)*AVERAGE(AN13:AQ13))</f>
        <v>0</v>
      </c>
      <c r="CN13" s="46">
        <f>IF(GN13&gt;ASSUMPTIONS!$D$7,0,(ASSUMPTIONS!$D$7+2-GN13)*AVERAGE(AO13:AR13))</f>
        <v>22430.75</v>
      </c>
      <c r="CO13" s="46">
        <f>IF(GO13&gt;ASSUMPTIONS!$D$7,0,(ASSUMPTIONS!$D$7+2-GO13)*AVERAGE(AP13:AS13))</f>
        <v>0</v>
      </c>
      <c r="CP13" s="46">
        <f>IF(GP13&gt;ASSUMPTIONS!$D$7,0,(ASSUMPTIONS!$D$7+2-GP13)*AVERAGE(AQ13:AT13))</f>
        <v>26322</v>
      </c>
      <c r="CQ13" s="46">
        <f>IF(GQ13&gt;ASSUMPTIONS!$D$7,0,(ASSUMPTIONS!$D$7+2-GQ13)*AVERAGE(AR13:AU13))</f>
        <v>0</v>
      </c>
      <c r="CR13" s="46">
        <f>IF(GR13&gt;ASSUMPTIONS!$D$7,0,(ASSUMPTIONS!$D$7+2-GR13)*AVERAGE(AS13:AV13))</f>
        <v>26322</v>
      </c>
      <c r="CS13" s="46">
        <f>IF(GS13&gt;ASSUMPTIONS!$D$7,0,(ASSUMPTIONS!$D$7+2-GS13)*AVERAGE(AT13:AW13))</f>
        <v>0</v>
      </c>
      <c r="CT13" s="46">
        <f>IF(GT13&gt;ASSUMPTIONS!$D$7,0,(ASSUMPTIONS!$D$7+2-GT13)*AVERAGE(AU13:AX13))</f>
        <v>0</v>
      </c>
      <c r="CU13" s="46">
        <f>IF(GU13&gt;ASSUMPTIONS!$D$7,0,(ASSUMPTIONS!$D$7+2-GU13)*AVERAGE(AV13:AY13))</f>
        <v>0</v>
      </c>
      <c r="CV13" s="46">
        <f>IF(GV13&gt;ASSUMPTIONS!$D$7,0,(ASSUMPTIONS!$D$7+2-GV13)*AVERAGE(AW13:AZ13))</f>
        <v>0</v>
      </c>
      <c r="CW13" s="46">
        <f>IF(GW13&gt;ASSUMPTIONS!$D$7,0,(ASSUMPTIONS!$D$7+2-GW13)*AVERAGE(AX13:BA13))</f>
        <v>28592.374999999996</v>
      </c>
      <c r="CX13" s="46">
        <f>IF(GX13&gt;ASSUMPTIONS!$D$7,0,(ASSUMPTIONS!$D$7+2-GX13)*AVERAGE(AY13:BB13))</f>
        <v>0</v>
      </c>
      <c r="CY13" s="46">
        <f>IF(GY13&gt;ASSUMPTIONS!$D$7,0,(ASSUMPTIONS!$D$7+2-GY13)*AVERAGE(AZ13:BC13))</f>
        <v>28570.249999999985</v>
      </c>
      <c r="CZ13" s="46">
        <f>IF(GZ13&gt;ASSUMPTIONS!$D$7,0,(ASSUMPTIONS!$D$7+2-GZ13)*AVERAGE(BA13:BD13))</f>
        <v>0</v>
      </c>
      <c r="DA13" s="46">
        <f>IF(HA13&gt;ASSUMPTIONS!$D$7,0,(ASSUMPTIONS!$D$7+2-HA13)*AVERAGE($BB13:$BE13))</f>
        <v>22214.375000000018</v>
      </c>
      <c r="DB13" s="46">
        <f>IF(HB13&gt;ASSUMPTIONS!$D$7,0,(ASSUMPTIONS!$D$7+2-HB13)*AVERAGE($BB13:$BE13))</f>
        <v>0</v>
      </c>
      <c r="DC13" s="46">
        <f>IF(HC13&gt;ASSUMPTIONS!$D$7,0,(ASSUMPTIONS!$D$7+2-HC13)*AVERAGE($BB13:$BE13))</f>
        <v>20943.200000000019</v>
      </c>
      <c r="DD13" s="46">
        <f>IF(HD13&gt;ASSUMPTIONS!$D$7,0,(ASSUMPTIONS!$D$7+2-HD13)*AVERAGE($BB13:$BE13))</f>
        <v>0</v>
      </c>
      <c r="DE13" s="46">
        <f>IF(HE13&gt;ASSUMPTIONS!$D$7,0,(ASSUMPTIONS!$D$7+2-HE13)*AVERAGE($BB13:$BE13))</f>
        <v>20943.200000000019</v>
      </c>
      <c r="DF13" s="47">
        <f t="shared" si="3"/>
        <v>83083.292147806002</v>
      </c>
      <c r="DG13" s="47">
        <f t="shared" si="7"/>
        <v>75828.792147806002</v>
      </c>
      <c r="DH13" s="47">
        <f t="shared" si="7"/>
        <v>104343</v>
      </c>
      <c r="DI13" s="47">
        <f t="shared" si="7"/>
        <v>97088.5</v>
      </c>
      <c r="DJ13" s="47">
        <f t="shared" si="7"/>
        <v>108994.75</v>
      </c>
      <c r="DK13" s="47">
        <f t="shared" si="7"/>
        <v>96533.25</v>
      </c>
      <c r="DL13" s="47">
        <f t="shared" si="7"/>
        <v>84071.75</v>
      </c>
      <c r="DM13" s="47">
        <f t="shared" si="7"/>
        <v>99518.5</v>
      </c>
      <c r="DN13" s="47">
        <f t="shared" si="7"/>
        <v>88320.5</v>
      </c>
      <c r="DO13" s="47">
        <f t="shared" si="7"/>
        <v>77122.5</v>
      </c>
      <c r="DP13" s="47">
        <f t="shared" si="7"/>
        <v>65924.5</v>
      </c>
      <c r="DQ13" s="47">
        <f t="shared" si="7"/>
        <v>54726.5</v>
      </c>
      <c r="DR13" s="47">
        <f t="shared" si="7"/>
        <v>43528.5</v>
      </c>
      <c r="DS13" s="47">
        <f t="shared" si="7"/>
        <v>55637.875</v>
      </c>
      <c r="DT13" s="47">
        <f t="shared" si="7"/>
        <v>48853.875</v>
      </c>
      <c r="DU13" s="47">
        <f t="shared" si="7"/>
        <v>42069.875</v>
      </c>
      <c r="DV13" s="47">
        <f t="shared" si="7"/>
        <v>35285.875</v>
      </c>
      <c r="DW13" s="47">
        <f t="shared" si="7"/>
        <v>49171.875</v>
      </c>
      <c r="DX13" s="47">
        <f t="shared" si="7"/>
        <v>44555.125</v>
      </c>
      <c r="DY13" s="47">
        <f t="shared" si="7"/>
        <v>64414.125</v>
      </c>
      <c r="DZ13" s="47">
        <f t="shared" si="7"/>
        <v>59797.375</v>
      </c>
      <c r="EA13" s="47">
        <f t="shared" si="7"/>
        <v>68986.8</v>
      </c>
      <c r="EB13" s="47">
        <f t="shared" si="7"/>
        <v>61321.600000000006</v>
      </c>
      <c r="EC13" s="47">
        <f t="shared" si="7"/>
        <v>53656.400000000009</v>
      </c>
      <c r="ED13" s="47">
        <f t="shared" si="7"/>
        <v>63247.8</v>
      </c>
      <c r="EE13" s="47">
        <f t="shared" si="7"/>
        <v>55582.600000000006</v>
      </c>
      <c r="EF13" s="47">
        <f t="shared" si="7"/>
        <v>48682.600000000006</v>
      </c>
      <c r="EG13" s="47">
        <f t="shared" si="7"/>
        <v>41782.600000000006</v>
      </c>
      <c r="EH13" s="47">
        <f t="shared" si="7"/>
        <v>34882.600000000006</v>
      </c>
      <c r="EI13" s="47">
        <f t="shared" si="7"/>
        <v>27982.600000000006</v>
      </c>
      <c r="EJ13" s="47">
        <f t="shared" si="7"/>
        <v>51260.25</v>
      </c>
      <c r="EK13" s="47">
        <f t="shared" si="7"/>
        <v>65454</v>
      </c>
      <c r="EL13" s="47">
        <f t="shared" si="7"/>
        <v>79647.75</v>
      </c>
      <c r="EM13" s="47">
        <f t="shared" si="7"/>
        <v>75529.25</v>
      </c>
      <c r="EN13" s="47">
        <f t="shared" si="7"/>
        <v>88164</v>
      </c>
      <c r="EO13" s="47">
        <f t="shared" si="7"/>
        <v>78368</v>
      </c>
      <c r="EP13" s="47">
        <f t="shared" si="7"/>
        <v>94894</v>
      </c>
      <c r="EQ13" s="47">
        <f t="shared" si="7"/>
        <v>85098</v>
      </c>
      <c r="ER13" s="47">
        <f t="shared" si="7"/>
        <v>101624</v>
      </c>
      <c r="ES13" s="47">
        <f t="shared" si="7"/>
        <v>90482</v>
      </c>
      <c r="ET13" s="47">
        <f t="shared" si="7"/>
        <v>79340</v>
      </c>
      <c r="EU13" s="47">
        <f t="shared" si="7"/>
        <v>68198</v>
      </c>
      <c r="EV13" s="47">
        <f t="shared" si="7"/>
        <v>57056</v>
      </c>
      <c r="EW13" s="47">
        <f t="shared" si="7"/>
        <v>77719.125</v>
      </c>
      <c r="EX13" s="47">
        <f t="shared" si="7"/>
        <v>69789.875</v>
      </c>
      <c r="EY13" s="47">
        <f t="shared" si="7"/>
        <v>90430.874999999985</v>
      </c>
      <c r="EZ13" s="47">
        <f t="shared" si="7"/>
        <v>82501.624999999985</v>
      </c>
      <c r="FA13" s="47">
        <f t="shared" si="7"/>
        <v>94244.4</v>
      </c>
      <c r="FB13" s="47">
        <f t="shared" si="7"/>
        <v>83772.799999999988</v>
      </c>
      <c r="FC13" s="47">
        <f t="shared" si="7"/>
        <v>94244.4</v>
      </c>
      <c r="FD13" s="47">
        <f t="shared" si="7"/>
        <v>83772.799999999988</v>
      </c>
      <c r="FE13" s="47">
        <f t="shared" si="7"/>
        <v>94244.4</v>
      </c>
      <c r="FF13" s="48">
        <f t="shared" si="4"/>
        <v>10.55810572947331</v>
      </c>
      <c r="FG13" s="48">
        <f t="shared" si="5"/>
        <v>8.4280069129444115</v>
      </c>
      <c r="FH13" s="48">
        <f t="shared" si="5"/>
        <v>6.7948468512113624</v>
      </c>
      <c r="FI13" s="48">
        <f t="shared" si="5"/>
        <v>8.3732295470047742</v>
      </c>
      <c r="FJ13" s="48">
        <f t="shared" si="5"/>
        <v>7.9937014357021559</v>
      </c>
      <c r="FK13" s="48">
        <f t="shared" si="5"/>
        <v>9.2136139816986837</v>
      </c>
      <c r="FL13" s="48">
        <f t="shared" si="5"/>
        <v>8.3840800772980426</v>
      </c>
      <c r="FM13" s="48">
        <f t="shared" si="5"/>
        <v>7.5077469190926953</v>
      </c>
      <c r="FN13" s="48">
        <f t="shared" si="5"/>
        <v>8.8871673513127352</v>
      </c>
      <c r="FO13" s="48">
        <f t="shared" si="5"/>
        <v>8.7493684679776109</v>
      </c>
      <c r="FP13" s="48">
        <f t="shared" si="5"/>
        <v>8.5777444110777452</v>
      </c>
      <c r="FQ13" s="48">
        <f t="shared" si="5"/>
        <v>8.3580982567353406</v>
      </c>
      <c r="FR13" s="48">
        <f t="shared" si="5"/>
        <v>8.0669958726415096</v>
      </c>
      <c r="FS13" s="48">
        <f t="shared" si="5"/>
        <v>6.9732765957446805</v>
      </c>
      <c r="FT13" s="48">
        <f t="shared" si="5"/>
        <v>9.7603885709273506</v>
      </c>
      <c r="FU13" s="48">
        <f t="shared" si="5"/>
        <v>9.4704435586464246</v>
      </c>
      <c r="FV13" s="48">
        <f t="shared" si="5"/>
        <v>9.1124438187036336</v>
      </c>
      <c r="FW13" s="48">
        <f t="shared" si="9"/>
        <v>6.5600998352346798</v>
      </c>
      <c r="FX13" s="48">
        <f t="shared" si="9"/>
        <v>8.0071771990604095</v>
      </c>
      <c r="FY13" s="48">
        <f t="shared" si="9"/>
        <v>6.4543763931718958</v>
      </c>
      <c r="FZ13" s="48">
        <f t="shared" si="9"/>
        <v>8.4034500078275851</v>
      </c>
      <c r="GA13" s="48">
        <f t="shared" si="9"/>
        <v>7.8011500026091953</v>
      </c>
      <c r="GB13" s="48">
        <f t="shared" si="9"/>
        <v>9.2303616585718302</v>
      </c>
      <c r="GC13" s="48">
        <f t="shared" si="9"/>
        <v>8.4202894570620384</v>
      </c>
      <c r="GD13" s="48">
        <f t="shared" si="9"/>
        <v>7.5665110769534509</v>
      </c>
      <c r="GE13" s="48">
        <f t="shared" si="9"/>
        <v>9.1663478260869571</v>
      </c>
      <c r="GF13" s="48">
        <f t="shared" si="9"/>
        <v>8.9582529161714053</v>
      </c>
      <c r="GG13" s="48">
        <f t="shared" si="9"/>
        <v>8.836520397513274</v>
      </c>
      <c r="GH13" s="48">
        <f t="shared" si="9"/>
        <v>8.6796188102100711</v>
      </c>
      <c r="GI13" s="48">
        <f t="shared" si="9"/>
        <v>8.4697341265023685</v>
      </c>
      <c r="GJ13" s="48">
        <f t="shared" si="9"/>
        <v>5.0529490102250421</v>
      </c>
      <c r="GK13" s="48">
        <f t="shared" si="9"/>
        <v>7.36788961155629</v>
      </c>
      <c r="GL13" s="48">
        <f t="shared" si="8"/>
        <v>7.8138868577738645</v>
      </c>
      <c r="GM13" s="48">
        <f t="shared" si="8"/>
        <v>8.1306400571661896</v>
      </c>
      <c r="GN13" s="48">
        <f t="shared" si="8"/>
        <v>7.7102133523887302</v>
      </c>
      <c r="GO13" s="48">
        <f t="shared" si="8"/>
        <v>8.7011102886750553</v>
      </c>
      <c r="GP13" s="48">
        <f t="shared" si="8"/>
        <v>7.4857197440061132</v>
      </c>
      <c r="GQ13" s="48">
        <f t="shared" si="8"/>
        <v>8.7820091620008327</v>
      </c>
      <c r="GR13" s="48">
        <f t="shared" si="8"/>
        <v>7.6375875067312871</v>
      </c>
      <c r="GS13" s="48">
        <f t="shared" si="8"/>
        <v>9.8293687016763283</v>
      </c>
      <c r="GT13" s="48">
        <f t="shared" si="8"/>
        <v>9.4888379104673266</v>
      </c>
      <c r="GU13" s="48">
        <f t="shared" si="8"/>
        <v>9.0856647986315391</v>
      </c>
      <c r="GV13" s="48">
        <f t="shared" si="8"/>
        <v>8.6008134438944417</v>
      </c>
      <c r="GW13" s="48">
        <f t="shared" si="8"/>
        <v>6.6616558691276984</v>
      </c>
      <c r="GX13" s="48">
        <f t="shared" si="8"/>
        <v>8.4473407478458888</v>
      </c>
      <c r="GY13" s="48">
        <f t="shared" si="8"/>
        <v>7.095342243617524</v>
      </c>
      <c r="GZ13" s="48">
        <f t="shared" si="8"/>
        <v>8.635822128423543</v>
      </c>
      <c r="HA13" s="48">
        <f t="shared" si="6"/>
        <v>7.8786073761411801</v>
      </c>
      <c r="HB13" s="48">
        <f t="shared" si="2"/>
        <v>9</v>
      </c>
      <c r="HC13" s="48">
        <f t="shared" si="2"/>
        <v>7.9999999999999982</v>
      </c>
      <c r="HD13" s="48">
        <f t="shared" si="2"/>
        <v>9</v>
      </c>
      <c r="HE13" s="48">
        <f t="shared" si="2"/>
        <v>7.9999999999999982</v>
      </c>
      <c r="HF13" s="31"/>
    </row>
    <row r="14" spans="1:214" x14ac:dyDescent="0.25">
      <c r="A14" s="29"/>
      <c r="B14" s="13" t="s">
        <v>5</v>
      </c>
      <c r="C14" s="13">
        <v>1705332</v>
      </c>
      <c r="D14" s="13" t="str">
        <f>VLOOKUP(C14,INVENTORY_DATA!$C:$E,2,0)</f>
        <v>PF_2</v>
      </c>
      <c r="E14" s="44">
        <f>VLOOKUP(C14,INVENTORY_DATA!$C:$E,3,0)</f>
        <v>266745.78290993068</v>
      </c>
      <c r="F14" s="45">
        <f>VLOOKUP(VLOOKUP(F$3,KEY!$E:$F,2,0)&amp;$C14,DEMAND_PLAN!$B:$I,5,0)/VLOOKUP(VLOOKUP(F$3,KEY!$E:$F,2,0),KEY!$B:$C,2,0)</f>
        <v>11513.25</v>
      </c>
      <c r="G14" s="45">
        <f>VLOOKUP(VLOOKUP(G$3,KEY!$E:$F,2,0)&amp;$C14,DEMAND_PLAN!$B:$I,5,0)/VLOOKUP(VLOOKUP(G$3,KEY!$E:$F,2,0),KEY!$B:$C,2,0)</f>
        <v>11513.25</v>
      </c>
      <c r="H14" s="45">
        <f>VLOOKUP(VLOOKUP(H$3,KEY!$E:$F,2,0)&amp;$C14,DEMAND_PLAN!$B:$I,5,0)/VLOOKUP(VLOOKUP(H$3,KEY!$E:$F,2,0),KEY!$B:$C,2,0)</f>
        <v>11513.25</v>
      </c>
      <c r="I14" s="45">
        <f>VLOOKUP(VLOOKUP(I$3,KEY!$E:$F,2,0)&amp;$C14,DEMAND_PLAN!$B:$I,5,0)/VLOOKUP(VLOOKUP(I$3,KEY!$E:$F,2,0),KEY!$B:$C,2,0)</f>
        <v>11513.25</v>
      </c>
      <c r="J14" s="45">
        <f>VLOOKUP(VLOOKUP(J$3,KEY!$E:$F,2,0)&amp;$C14,DEMAND_PLAN!$B:$I,5,0)/VLOOKUP(VLOOKUP(J$3,KEY!$E:$F,2,0),KEY!$B:$C,2,0)</f>
        <v>3913.5</v>
      </c>
      <c r="K14" s="45">
        <f>VLOOKUP(VLOOKUP(K$3,KEY!$E:$F,2,0)&amp;$C14,DEMAND_PLAN!$B:$I,5,0)/VLOOKUP(VLOOKUP(K$3,KEY!$E:$F,2,0),KEY!$B:$C,2,0)</f>
        <v>3913.5</v>
      </c>
      <c r="L14" s="45">
        <f>VLOOKUP(VLOOKUP(L$3,KEY!$E:$F,2,0)&amp;$C14,DEMAND_PLAN!$B:$I,5,0)/VLOOKUP(VLOOKUP(L$3,KEY!$E:$F,2,0),KEY!$B:$C,2,0)</f>
        <v>3913.5</v>
      </c>
      <c r="M14" s="45">
        <f>VLOOKUP(VLOOKUP(M$3,KEY!$E:$F,2,0)&amp;$C14,DEMAND_PLAN!$B:$I,5,0)/VLOOKUP(VLOOKUP(M$3,KEY!$E:$F,2,0),KEY!$B:$C,2,0)</f>
        <v>3913.5</v>
      </c>
      <c r="N14" s="45">
        <f>VLOOKUP(VLOOKUP(N$3,KEY!$E:$F,2,0)&amp;$C14,DEMAND_PLAN!$B:$I,5,0)/VLOOKUP(VLOOKUP(N$3,KEY!$E:$F,2,0),KEY!$B:$C,2,0)</f>
        <v>6717.8</v>
      </c>
      <c r="O14" s="45">
        <f>VLOOKUP(VLOOKUP(O$3,KEY!$E:$F,2,0)&amp;$C14,DEMAND_PLAN!$B:$I,5,0)/VLOOKUP(VLOOKUP(O$3,KEY!$E:$F,2,0),KEY!$B:$C,2,0)</f>
        <v>6717.8</v>
      </c>
      <c r="P14" s="45">
        <f>VLOOKUP(VLOOKUP(P$3,KEY!$E:$F,2,0)&amp;$C14,DEMAND_PLAN!$B:$I,5,0)/VLOOKUP(VLOOKUP(P$3,KEY!$E:$F,2,0),KEY!$B:$C,2,0)</f>
        <v>6717.8</v>
      </c>
      <c r="Q14" s="45">
        <f>VLOOKUP(VLOOKUP(Q$3,KEY!$E:$F,2,0)&amp;$C14,DEMAND_PLAN!$B:$I,5,0)/VLOOKUP(VLOOKUP(Q$3,KEY!$E:$F,2,0),KEY!$B:$C,2,0)</f>
        <v>6717.8</v>
      </c>
      <c r="R14" s="45">
        <f>VLOOKUP(VLOOKUP(R$3,KEY!$E:$F,2,0)&amp;$C14,DEMAND_PLAN!$B:$I,5,0)/VLOOKUP(VLOOKUP(R$3,KEY!$E:$F,2,0),KEY!$B:$C,2,0)</f>
        <v>6717.8</v>
      </c>
      <c r="S14" s="45">
        <f>VLOOKUP(VLOOKUP(S$3,KEY!$E:$F,2,0)&amp;$C14,DEMAND_PLAN!$B:$I,5,0)/VLOOKUP(VLOOKUP(S$3,KEY!$E:$F,2,0),KEY!$B:$C,2,0)</f>
        <v>8102.5</v>
      </c>
      <c r="T14" s="45">
        <f>VLOOKUP(VLOOKUP(T$3,KEY!$E:$F,2,0)&amp;$C14,DEMAND_PLAN!$B:$I,5,0)/VLOOKUP(VLOOKUP(T$3,KEY!$E:$F,2,0),KEY!$B:$C,2,0)</f>
        <v>8102.5</v>
      </c>
      <c r="U14" s="45">
        <f>VLOOKUP(VLOOKUP(U$3,KEY!$E:$F,2,0)&amp;$C14,DEMAND_PLAN!$B:$I,5,0)/VLOOKUP(VLOOKUP(U$3,KEY!$E:$F,2,0),KEY!$B:$C,2,0)</f>
        <v>8102.5</v>
      </c>
      <c r="V14" s="45">
        <f>VLOOKUP(VLOOKUP(V$3,KEY!$E:$F,2,0)&amp;$C14,DEMAND_PLAN!$B:$I,5,0)/VLOOKUP(VLOOKUP(V$3,KEY!$E:$F,2,0),KEY!$B:$C,2,0)</f>
        <v>8102.5</v>
      </c>
      <c r="W14" s="45">
        <f>VLOOKUP(VLOOKUP(W$3,KEY!$E:$F,2,0)&amp;$C14,DEMAND_PLAN!$B:$I,5,0)/VLOOKUP(VLOOKUP(W$3,KEY!$E:$F,2,0),KEY!$B:$C,2,0)</f>
        <v>8979.5</v>
      </c>
      <c r="X14" s="45">
        <f>VLOOKUP(VLOOKUP(X$3,KEY!$E:$F,2,0)&amp;$C14,DEMAND_PLAN!$B:$I,5,0)/VLOOKUP(VLOOKUP(X$3,KEY!$E:$F,2,0),KEY!$B:$C,2,0)</f>
        <v>8979.5</v>
      </c>
      <c r="Y14" s="45">
        <f>VLOOKUP(VLOOKUP(Y$3,KEY!$E:$F,2,0)&amp;$C14,DEMAND_PLAN!$B:$I,5,0)/VLOOKUP(VLOOKUP(Y$3,KEY!$E:$F,2,0),KEY!$B:$C,2,0)</f>
        <v>8979.5</v>
      </c>
      <c r="Z14" s="45">
        <f>VLOOKUP(VLOOKUP(Z$3,KEY!$E:$F,2,0)&amp;$C14,DEMAND_PLAN!$B:$I,5,0)/VLOOKUP(VLOOKUP(Z$3,KEY!$E:$F,2,0),KEY!$B:$C,2,0)</f>
        <v>8979.5</v>
      </c>
      <c r="AA14" s="45">
        <f>VLOOKUP(VLOOKUP(AA$3,KEY!$E:$F,2,0)&amp;$C14,DEMAND_PLAN!$B:$I,5,0)/VLOOKUP(VLOOKUP(AA$3,KEY!$E:$F,2,0),KEY!$B:$C,2,0)</f>
        <v>9634.4</v>
      </c>
      <c r="AB14" s="45">
        <f>VLOOKUP(VLOOKUP(AB$3,KEY!$E:$F,2,0)&amp;$C14,DEMAND_PLAN!$B:$I,5,0)/VLOOKUP(VLOOKUP(AB$3,KEY!$E:$F,2,0),KEY!$B:$C,2,0)</f>
        <v>9634.4</v>
      </c>
      <c r="AC14" s="45">
        <f>VLOOKUP(VLOOKUP(AC$3,KEY!$E:$F,2,0)&amp;$C14,DEMAND_PLAN!$B:$I,5,0)/VLOOKUP(VLOOKUP(AC$3,KEY!$E:$F,2,0),KEY!$B:$C,2,0)</f>
        <v>9634.4</v>
      </c>
      <c r="AD14" s="45">
        <f>VLOOKUP(VLOOKUP(AD$3,KEY!$E:$F,2,0)&amp;$C14,DEMAND_PLAN!$B:$I,5,0)/VLOOKUP(VLOOKUP(AD$3,KEY!$E:$F,2,0),KEY!$B:$C,2,0)</f>
        <v>9634.4</v>
      </c>
      <c r="AE14" s="45">
        <f>VLOOKUP(VLOOKUP(AE$3,KEY!$E:$F,2,0)&amp;$C14,DEMAND_PLAN!$B:$I,5,0)/VLOOKUP(VLOOKUP(AE$3,KEY!$E:$F,2,0),KEY!$B:$C,2,0)</f>
        <v>9634.4</v>
      </c>
      <c r="AF14" s="45">
        <f>VLOOKUP(VLOOKUP(AF$3,KEY!$E:$F,2,0)&amp;$C14,DEMAND_PLAN!$B:$I,5,0)/VLOOKUP(VLOOKUP(AF$3,KEY!$E:$F,2,0),KEY!$B:$C,2,0)</f>
        <v>7522.75</v>
      </c>
      <c r="AG14" s="45">
        <f>VLOOKUP(VLOOKUP(AG$3,KEY!$E:$F,2,0)&amp;$C14,DEMAND_PLAN!$B:$I,5,0)/VLOOKUP(VLOOKUP(AG$3,KEY!$E:$F,2,0),KEY!$B:$C,2,0)</f>
        <v>7522.75</v>
      </c>
      <c r="AH14" s="45">
        <f>VLOOKUP(VLOOKUP(AH$3,KEY!$E:$F,2,0)&amp;$C14,DEMAND_PLAN!$B:$I,5,0)/VLOOKUP(VLOOKUP(AH$3,KEY!$E:$F,2,0),KEY!$B:$C,2,0)</f>
        <v>7522.75</v>
      </c>
      <c r="AI14" s="45">
        <f>VLOOKUP(VLOOKUP(AI$3,KEY!$E:$F,2,0)&amp;$C14,DEMAND_PLAN!$B:$I,5,0)/VLOOKUP(VLOOKUP(AI$3,KEY!$E:$F,2,0),KEY!$B:$C,2,0)</f>
        <v>7522.75</v>
      </c>
      <c r="AJ14" s="45">
        <f>VLOOKUP(VLOOKUP(AJ$3,KEY!$E:$F,2,0)&amp;$C14,DEMAND_PLAN!$B:$I,5,0)/VLOOKUP(VLOOKUP(AJ$3,KEY!$E:$F,2,0),KEY!$B:$C,2,0)</f>
        <v>2812.75</v>
      </c>
      <c r="AK14" s="45">
        <f>VLOOKUP(VLOOKUP(AK$3,KEY!$E:$F,2,0)&amp;$C14,DEMAND_PLAN!$B:$I,5,0)/VLOOKUP(VLOOKUP(AK$3,KEY!$E:$F,2,0),KEY!$B:$C,2,0)</f>
        <v>2812.75</v>
      </c>
      <c r="AL14" s="45">
        <f>VLOOKUP(VLOOKUP(AL$3,KEY!$E:$F,2,0)&amp;$C14,DEMAND_PLAN!$B:$I,5,0)/VLOOKUP(VLOOKUP(AL$3,KEY!$E:$F,2,0),KEY!$B:$C,2,0)</f>
        <v>2812.75</v>
      </c>
      <c r="AM14" s="45">
        <f>VLOOKUP(VLOOKUP(AM$3,KEY!$E:$F,2,0)&amp;$C14,DEMAND_PLAN!$B:$I,5,0)/VLOOKUP(VLOOKUP(AM$3,KEY!$E:$F,2,0),KEY!$B:$C,2,0)</f>
        <v>2812.75</v>
      </c>
      <c r="AN14" s="45">
        <f>VLOOKUP(VLOOKUP(AN$3,KEY!$E:$F,2,0)&amp;$C14,DEMAND_PLAN!$B:$I,5,0)/VLOOKUP(VLOOKUP(AN$3,KEY!$E:$F,2,0),KEY!$B:$C,2,0)</f>
        <v>3806.4</v>
      </c>
      <c r="AO14" s="45">
        <f>VLOOKUP(VLOOKUP(AO$3,KEY!$E:$F,2,0)&amp;$C14,DEMAND_PLAN!$B:$I,5,0)/VLOOKUP(VLOOKUP(AO$3,KEY!$E:$F,2,0),KEY!$B:$C,2,0)</f>
        <v>3806.4</v>
      </c>
      <c r="AP14" s="45">
        <f>VLOOKUP(VLOOKUP(AP$3,KEY!$E:$F,2,0)&amp;$C14,DEMAND_PLAN!$B:$I,5,0)/VLOOKUP(VLOOKUP(AP$3,KEY!$E:$F,2,0),KEY!$B:$C,2,0)</f>
        <v>3806.4</v>
      </c>
      <c r="AQ14" s="45">
        <f>VLOOKUP(VLOOKUP(AQ$3,KEY!$E:$F,2,0)&amp;$C14,DEMAND_PLAN!$B:$I,5,0)/VLOOKUP(VLOOKUP(AQ$3,KEY!$E:$F,2,0),KEY!$B:$C,2,0)</f>
        <v>3806.4</v>
      </c>
      <c r="AR14" s="45">
        <f>VLOOKUP(VLOOKUP(AR$3,KEY!$E:$F,2,0)&amp;$C14,DEMAND_PLAN!$B:$I,5,0)/VLOOKUP(VLOOKUP(AR$3,KEY!$E:$F,2,0),KEY!$B:$C,2,0)</f>
        <v>3806.4</v>
      </c>
      <c r="AS14" s="45">
        <f>VLOOKUP(VLOOKUP(AS$3,KEY!$E:$F,2,0)&amp;$C14,DEMAND_PLAN!$B:$I,5,0)/VLOOKUP(VLOOKUP(AS$3,KEY!$E:$F,2,0),KEY!$B:$C,2,0)</f>
        <v>6230</v>
      </c>
      <c r="AT14" s="45">
        <f>VLOOKUP(VLOOKUP(AT$3,KEY!$E:$F,2,0)&amp;$C14,DEMAND_PLAN!$B:$I,5,0)/VLOOKUP(VLOOKUP(AT$3,KEY!$E:$F,2,0),KEY!$B:$C,2,0)</f>
        <v>6230</v>
      </c>
      <c r="AU14" s="45">
        <f>VLOOKUP(VLOOKUP(AU$3,KEY!$E:$F,2,0)&amp;$C14,DEMAND_PLAN!$B:$I,5,0)/VLOOKUP(VLOOKUP(AU$3,KEY!$E:$F,2,0),KEY!$B:$C,2,0)</f>
        <v>6230</v>
      </c>
      <c r="AV14" s="45">
        <f>VLOOKUP(VLOOKUP(AV$3,KEY!$E:$F,2,0)&amp;$C14,DEMAND_PLAN!$B:$I,5,0)/VLOOKUP(VLOOKUP(AV$3,KEY!$E:$F,2,0),KEY!$B:$C,2,0)</f>
        <v>6230</v>
      </c>
      <c r="AW14" s="45">
        <f>VLOOKUP(VLOOKUP(AW$3,KEY!$E:$F,2,0)&amp;$C14,DEMAND_PLAN!$B:$I,5,0)/VLOOKUP(VLOOKUP(AW$3,KEY!$E:$F,2,0),KEY!$B:$C,2,0)</f>
        <v>11588.5</v>
      </c>
      <c r="AX14" s="45">
        <f>VLOOKUP(VLOOKUP(AX$3,KEY!$E:$F,2,0)&amp;$C14,DEMAND_PLAN!$B:$I,5,0)/VLOOKUP(VLOOKUP(AX$3,KEY!$E:$F,2,0),KEY!$B:$C,2,0)</f>
        <v>11588.5</v>
      </c>
      <c r="AY14" s="45">
        <f>VLOOKUP(VLOOKUP(AY$3,KEY!$E:$F,2,0)&amp;$C14,DEMAND_PLAN!$B:$I,5,0)/VLOOKUP(VLOOKUP(AY$3,KEY!$E:$F,2,0),KEY!$B:$C,2,0)</f>
        <v>11588.5</v>
      </c>
      <c r="AZ14" s="45">
        <f>VLOOKUP(VLOOKUP(AZ$3,KEY!$E:$F,2,0)&amp;$C14,DEMAND_PLAN!$B:$I,5,0)/VLOOKUP(VLOOKUP(AZ$3,KEY!$E:$F,2,0),KEY!$B:$C,2,0)</f>
        <v>11588.5</v>
      </c>
      <c r="BA14" s="45">
        <f>VLOOKUP(VLOOKUP(BA$3,KEY!$E:$F,2,0)&amp;$C14,DEMAND_PLAN!$B:$I,5,0)/VLOOKUP(VLOOKUP(BA$3,KEY!$E:$F,2,0),KEY!$B:$C,2,0)</f>
        <v>11981.8</v>
      </c>
      <c r="BB14" s="45">
        <f>VLOOKUP(VLOOKUP(BB$3,KEY!$E:$F,2,0)&amp;$C14,DEMAND_PLAN!$B:$I,5,0)/VLOOKUP(VLOOKUP(BB$3,KEY!$E:$F,2,0),KEY!$B:$C,2,0)</f>
        <v>11981.8</v>
      </c>
      <c r="BC14" s="45">
        <f>VLOOKUP(VLOOKUP(BC$3,KEY!$E:$F,2,0)&amp;$C14,DEMAND_PLAN!$B:$I,5,0)/VLOOKUP(VLOOKUP(BC$3,KEY!$E:$F,2,0),KEY!$B:$C,2,0)</f>
        <v>11981.8</v>
      </c>
      <c r="BD14" s="45">
        <f>VLOOKUP(VLOOKUP(BD$3,KEY!$E:$F,2,0)&amp;$C14,DEMAND_PLAN!$B:$I,5,0)/VLOOKUP(VLOOKUP(BD$3,KEY!$E:$F,2,0),KEY!$B:$C,2,0)</f>
        <v>11981.8</v>
      </c>
      <c r="BE14" s="45">
        <f>VLOOKUP(VLOOKUP(BE$3,KEY!$E:$F,2,0)&amp;$C14,DEMAND_PLAN!$B:$I,5,0)/VLOOKUP(VLOOKUP(BE$3,KEY!$E:$F,2,0),KEY!$B:$C,2,0)</f>
        <v>11981.8</v>
      </c>
      <c r="BF14" s="46">
        <f>IF(FF14&gt;ASSUMPTIONS!$D$7,0,(ASSUMPTIONS!$D$7+2-FF14)*AVERAGE(G14:J14))</f>
        <v>0</v>
      </c>
      <c r="BG14" s="46">
        <f>IF(FG14&gt;ASSUMPTIONS!$D$7,0,(ASSUMPTIONS!$D$7+2-FG14)*AVERAGE(H14:K14))</f>
        <v>0</v>
      </c>
      <c r="BH14" s="46">
        <f>IF(FH14&gt;ASSUMPTIONS!$D$7,0,(ASSUMPTIONS!$D$7+2-FH14)*AVERAGE(I14:L14))</f>
        <v>0</v>
      </c>
      <c r="BI14" s="46">
        <f>IF(FI14&gt;ASSUMPTIONS!$D$7,0,(ASSUMPTIONS!$D$7+2-FI14)*AVERAGE(J14:M14))</f>
        <v>0</v>
      </c>
      <c r="BJ14" s="46">
        <f>IF(FJ14&gt;ASSUMPTIONS!$D$7,0,(ASSUMPTIONS!$D$7+2-FJ14)*AVERAGE(K14:N14))</f>
        <v>0</v>
      </c>
      <c r="BK14" s="46">
        <f>IF(FK14&gt;ASSUMPTIONS!$D$7,0,(ASSUMPTIONS!$D$7+2-FK14)*AVERAGE(L14:O14))</f>
        <v>0</v>
      </c>
      <c r="BL14" s="46">
        <f>IF(FL14&gt;ASSUMPTIONS!$D$7,0,(ASSUMPTIONS!$D$7+2-FL14)*AVERAGE(M14:P14))</f>
        <v>0</v>
      </c>
      <c r="BM14" s="46">
        <f>IF(FM14&gt;ASSUMPTIONS!$D$7,0,(ASSUMPTIONS!$D$7+2-FM14)*AVERAGE(N14:Q14))</f>
        <v>0</v>
      </c>
      <c r="BN14" s="46">
        <f>IF(FN14&gt;ASSUMPTIONS!$D$7,0,(ASSUMPTIONS!$D$7+2-FN14)*AVERAGE(O14:R14))</f>
        <v>0</v>
      </c>
      <c r="BO14" s="46">
        <f>IF(FO14&gt;ASSUMPTIONS!$D$7,0,(ASSUMPTIONS!$D$7+2-FO14)*AVERAGE(P14:S14))</f>
        <v>0</v>
      </c>
      <c r="BP14" s="46">
        <f>IF(FP14&gt;ASSUMPTIONS!$D$7,0,(ASSUMPTIONS!$D$7+2-FP14)*AVERAGE(Q14:T14))</f>
        <v>0</v>
      </c>
      <c r="BQ14" s="46">
        <f>IF(FQ14&gt;ASSUMPTIONS!$D$7,0,(ASSUMPTIONS!$D$7+2-FQ14)*AVERAGE(R14:U14))</f>
        <v>0</v>
      </c>
      <c r="BR14" s="46">
        <f>IF(FR14&gt;ASSUMPTIONS!$D$7,0,(ASSUMPTIONS!$D$7+2-FR14)*AVERAGE(S14:V14))</f>
        <v>0</v>
      </c>
      <c r="BS14" s="46">
        <f>IF(FS14&gt;ASSUMPTIONS!$D$7,0,(ASSUMPTIONS!$D$7+2-FS14)*AVERAGE(T14:W14))</f>
        <v>0</v>
      </c>
      <c r="BT14" s="46">
        <f>IF(FT14&gt;ASSUMPTIONS!$D$7,0,(ASSUMPTIONS!$D$7+2-FT14)*AVERAGE(U14:X14))</f>
        <v>0</v>
      </c>
      <c r="BU14" s="46">
        <f>IF(FU14&gt;ASSUMPTIONS!$D$7,0,(ASSUMPTIONS!$D$7+2-FU14)*AVERAGE(V14:Y14))</f>
        <v>0</v>
      </c>
      <c r="BV14" s="46">
        <f>IF(FV14&gt;ASSUMPTIONS!$D$7,0,(ASSUMPTIONS!$D$7+2-FV14)*AVERAGE(W14:Z14))</f>
        <v>0</v>
      </c>
      <c r="BW14" s="46">
        <f>IF(FW14&gt;ASSUMPTIONS!$D$7,0,(ASSUMPTIONS!$D$7+2-FW14)*AVERAGE(X14:AA14))</f>
        <v>0</v>
      </c>
      <c r="BX14" s="46">
        <f>IF(FX14&gt;ASSUMPTIONS!$D$7,0,(ASSUMPTIONS!$D$7+2-FX14)*AVERAGE(Y14:AB14))</f>
        <v>0</v>
      </c>
      <c r="BY14" s="46">
        <f>IF(FY14&gt;ASSUMPTIONS!$D$7,0,(ASSUMPTIONS!$D$7+2-FY14)*AVERAGE(Z14:AC14))</f>
        <v>0</v>
      </c>
      <c r="BZ14" s="46">
        <f>IF(FZ14&gt;ASSUMPTIONS!$D$7,0,(ASSUMPTIONS!$D$7+2-FZ14)*AVERAGE(AA14:AD14))</f>
        <v>0</v>
      </c>
      <c r="CA14" s="46">
        <f>IF(GA14&gt;ASSUMPTIONS!$D$7,0,(ASSUMPTIONS!$D$7+2-GA14)*AVERAGE(AB14:AE14))</f>
        <v>0</v>
      </c>
      <c r="CB14" s="46">
        <f>IF(GB14&gt;ASSUMPTIONS!$D$7,0,(ASSUMPTIONS!$D$7+2-GB14)*AVERAGE(AC14:AF14))</f>
        <v>0</v>
      </c>
      <c r="CC14" s="46">
        <f>IF(GC14&gt;ASSUMPTIONS!$D$7,0,(ASSUMPTIONS!$D$7+2-GC14)*AVERAGE(AD14:AG14))</f>
        <v>0</v>
      </c>
      <c r="CD14" s="46">
        <f>IF(GD14&gt;ASSUMPTIONS!$D$7,0,(ASSUMPTIONS!$D$7+2-GD14)*AVERAGE(AE14:AH14))</f>
        <v>0</v>
      </c>
      <c r="CE14" s="46">
        <f>IF(GE14&gt;ASSUMPTIONS!$D$7,0,(ASSUMPTIONS!$D$7+2-GE14)*AVERAGE(AF14:AI14))</f>
        <v>0</v>
      </c>
      <c r="CF14" s="46">
        <f>IF(GF14&gt;ASSUMPTIONS!$D$7,0,(ASSUMPTIONS!$D$7+2-GF14)*AVERAGE(AG14:AJ14))</f>
        <v>0</v>
      </c>
      <c r="CG14" s="46">
        <f>IF(GG14&gt;ASSUMPTIONS!$D$7,0,(ASSUMPTIONS!$D$7+2-GG14)*AVERAGE(AH14:AK14))</f>
        <v>0</v>
      </c>
      <c r="CH14" s="46">
        <f>IF(GH14&gt;ASSUMPTIONS!$D$7,0,(ASSUMPTIONS!$D$7+2-GH14)*AVERAGE(AI14:AL14))</f>
        <v>0</v>
      </c>
      <c r="CI14" s="46">
        <f>IF(GI14&gt;ASSUMPTIONS!$D$7,0,(ASSUMPTIONS!$D$7+2-GI14)*AVERAGE(AJ14:AM14))</f>
        <v>0</v>
      </c>
      <c r="CJ14" s="46">
        <f>IF(GJ14&gt;ASSUMPTIONS!$D$7,0,(ASSUMPTIONS!$D$7+2-GJ14)*AVERAGE(AK14:AN14))</f>
        <v>0</v>
      </c>
      <c r="CK14" s="46">
        <f>IF(GK14&gt;ASSUMPTIONS!$D$7,0,(ASSUMPTIONS!$D$7+2-GK14)*AVERAGE(AL14:AO14))</f>
        <v>11049.717090069242</v>
      </c>
      <c r="CL14" s="46">
        <f>IF(GL14&gt;ASSUMPTIONS!$D$7,0,(ASSUMPTIONS!$D$7+2-GL14)*AVERAGE(AM14:AP14))</f>
        <v>0</v>
      </c>
      <c r="CM14" s="46">
        <f>IF(GM14&gt;ASSUMPTIONS!$D$7,0,(ASSUMPTIONS!$D$7+2-GM14)*AVERAGE(AN14:AQ14))</f>
        <v>10593.750000000002</v>
      </c>
      <c r="CN14" s="46">
        <f>IF(GN14&gt;ASSUMPTIONS!$D$7,0,(ASSUMPTIONS!$D$7+2-GN14)*AVERAGE(AO14:AR14))</f>
        <v>0</v>
      </c>
      <c r="CO14" s="46">
        <f>IF(GO14&gt;ASSUMPTIONS!$D$7,0,(ASSUMPTIONS!$D$7+2-GO14)*AVERAGE(AP14:AS14))</f>
        <v>12678.150000000001</v>
      </c>
      <c r="CP14" s="46">
        <f>IF(GP14&gt;ASSUMPTIONS!$D$7,0,(ASSUMPTIONS!$D$7+2-GP14)*AVERAGE(AQ14:AT14))</f>
        <v>0</v>
      </c>
      <c r="CQ14" s="46">
        <f>IF(GQ14&gt;ASSUMPTIONS!$D$7,0,(ASSUMPTIONS!$D$7+2-GQ14)*AVERAGE(AR14:AU14))</f>
        <v>19730.800000000003</v>
      </c>
      <c r="CR14" s="46">
        <f>IF(GR14&gt;ASSUMPTIONS!$D$7,0,(ASSUMPTIONS!$D$7+2-GR14)*AVERAGE(AS14:AV14))</f>
        <v>0</v>
      </c>
      <c r="CS14" s="46">
        <f>IF(GS14&gt;ASSUMPTIONS!$D$7,0,(ASSUMPTIONS!$D$7+2-GS14)*AVERAGE(AT14:AW14))</f>
        <v>27068.050000000003</v>
      </c>
      <c r="CT14" s="46">
        <f>IF(GT14&gt;ASSUMPTIONS!$D$7,0,(ASSUMPTIONS!$D$7+2-GT14)*AVERAGE(AU14:AX14))</f>
        <v>19626.249999999996</v>
      </c>
      <c r="CU14" s="46">
        <f>IF(GU14&gt;ASSUMPTIONS!$D$7,0,(ASSUMPTIONS!$D$7+2-GU14)*AVERAGE(AV14:AY14))</f>
        <v>0</v>
      </c>
      <c r="CV14" s="46">
        <f>IF(GV14&gt;ASSUMPTIONS!$D$7,0,(ASSUMPTIONS!$D$7+2-GV14)*AVERAGE(AW14:AZ14))</f>
        <v>39252.5</v>
      </c>
      <c r="CW14" s="46">
        <f>IF(GW14&gt;ASSUMPTIONS!$D$7,0,(ASSUMPTIONS!$D$7+2-GW14)*AVERAGE(AX14:BA14))</f>
        <v>0</v>
      </c>
      <c r="CX14" s="46">
        <f>IF(GX14&gt;ASSUMPTIONS!$D$7,0,(ASSUMPTIONS!$D$7+2-GX14)*AVERAGE(AY14:BB14))</f>
        <v>0</v>
      </c>
      <c r="CY14" s="46">
        <f>IF(GY14&gt;ASSUMPTIONS!$D$7,0,(ASSUMPTIONS!$D$7+2-GY14)*AVERAGE(AZ14:BC14))</f>
        <v>32356.749999999982</v>
      </c>
      <c r="CZ14" s="46">
        <f>IF(GZ14&gt;ASSUMPTIONS!$D$7,0,(ASSUMPTIONS!$D$7+2-GZ14)*AVERAGE(BA14:BD14))</f>
        <v>0</v>
      </c>
      <c r="DA14" s="46">
        <f>IF(HA14&gt;ASSUMPTIONS!$D$7,0,(ASSUMPTIONS!$D$7+2-HA14)*AVERAGE($BB14:$BE14))</f>
        <v>24160.250000000004</v>
      </c>
      <c r="DB14" s="46">
        <f>IF(HB14&gt;ASSUMPTIONS!$D$7,0,(ASSUMPTIONS!$D$7+2-HB14)*AVERAGE($BB14:$BE14))</f>
        <v>0</v>
      </c>
      <c r="DC14" s="46">
        <f>IF(HC14&gt;ASSUMPTIONS!$D$7,0,(ASSUMPTIONS!$D$7+2-HC14)*AVERAGE($BB14:$BE14))</f>
        <v>23963.600000000009</v>
      </c>
      <c r="DD14" s="46">
        <f>IF(HD14&gt;ASSUMPTIONS!$D$7,0,(ASSUMPTIONS!$D$7+2-HD14)*AVERAGE($BB14:$BE14))</f>
        <v>0</v>
      </c>
      <c r="DE14" s="46">
        <f>IF(HE14&gt;ASSUMPTIONS!$D$7,0,(ASSUMPTIONS!$D$7+2-HE14)*AVERAGE($BB14:$BE14))</f>
        <v>23963.600000000009</v>
      </c>
      <c r="DF14" s="47">
        <f t="shared" si="3"/>
        <v>255232.53290993068</v>
      </c>
      <c r="DG14" s="47">
        <f t="shared" ref="DG14:FE18" si="10">DF14-G14+BG14</f>
        <v>243719.28290993068</v>
      </c>
      <c r="DH14" s="47">
        <f t="shared" si="10"/>
        <v>232206.03290993068</v>
      </c>
      <c r="DI14" s="47">
        <f t="shared" si="10"/>
        <v>220692.78290993068</v>
      </c>
      <c r="DJ14" s="47">
        <f t="shared" si="10"/>
        <v>216779.28290993068</v>
      </c>
      <c r="DK14" s="47">
        <f t="shared" si="10"/>
        <v>212865.78290993068</v>
      </c>
      <c r="DL14" s="47">
        <f t="shared" si="10"/>
        <v>208952.28290993068</v>
      </c>
      <c r="DM14" s="47">
        <f t="shared" si="10"/>
        <v>205038.78290993068</v>
      </c>
      <c r="DN14" s="47">
        <f t="shared" si="10"/>
        <v>198320.9829099307</v>
      </c>
      <c r="DO14" s="47">
        <f t="shared" si="10"/>
        <v>191603.18290993071</v>
      </c>
      <c r="DP14" s="47">
        <f t="shared" si="10"/>
        <v>184885.38290993072</v>
      </c>
      <c r="DQ14" s="47">
        <f t="shared" si="10"/>
        <v>178167.58290993073</v>
      </c>
      <c r="DR14" s="47">
        <f t="shared" si="10"/>
        <v>171449.78290993074</v>
      </c>
      <c r="DS14" s="47">
        <f t="shared" si="10"/>
        <v>163347.28290993074</v>
      </c>
      <c r="DT14" s="47">
        <f t="shared" si="10"/>
        <v>155244.78290993074</v>
      </c>
      <c r="DU14" s="47">
        <f t="shared" si="10"/>
        <v>147142.28290993074</v>
      </c>
      <c r="DV14" s="47">
        <f t="shared" si="10"/>
        <v>139039.78290993074</v>
      </c>
      <c r="DW14" s="47">
        <f t="shared" si="10"/>
        <v>130060.28290993074</v>
      </c>
      <c r="DX14" s="47">
        <f t="shared" si="10"/>
        <v>121080.78290993074</v>
      </c>
      <c r="DY14" s="47">
        <f t="shared" si="10"/>
        <v>112101.28290993074</v>
      </c>
      <c r="DZ14" s="47">
        <f t="shared" si="10"/>
        <v>103121.78290993074</v>
      </c>
      <c r="EA14" s="47">
        <f t="shared" si="10"/>
        <v>93487.382909930748</v>
      </c>
      <c r="EB14" s="47">
        <f t="shared" si="10"/>
        <v>83852.982909930754</v>
      </c>
      <c r="EC14" s="47">
        <f t="shared" si="10"/>
        <v>74218.582909930759</v>
      </c>
      <c r="ED14" s="47">
        <f t="shared" si="10"/>
        <v>64584.182909930758</v>
      </c>
      <c r="EE14" s="47">
        <f t="shared" si="10"/>
        <v>54949.782909930756</v>
      </c>
      <c r="EF14" s="47">
        <f t="shared" si="10"/>
        <v>47427.032909930756</v>
      </c>
      <c r="EG14" s="47">
        <f t="shared" si="10"/>
        <v>39904.282909930756</v>
      </c>
      <c r="EH14" s="47">
        <f t="shared" si="10"/>
        <v>32381.532909930756</v>
      </c>
      <c r="EI14" s="47">
        <f t="shared" si="10"/>
        <v>24858.782909930756</v>
      </c>
      <c r="EJ14" s="47">
        <f t="shared" si="10"/>
        <v>22046.032909930756</v>
      </c>
      <c r="EK14" s="47">
        <f t="shared" si="10"/>
        <v>30283</v>
      </c>
      <c r="EL14" s="47">
        <f t="shared" si="10"/>
        <v>27470.25</v>
      </c>
      <c r="EM14" s="47">
        <f t="shared" si="10"/>
        <v>35251.25</v>
      </c>
      <c r="EN14" s="47">
        <f t="shared" si="10"/>
        <v>31444.85</v>
      </c>
      <c r="EO14" s="47">
        <f t="shared" si="10"/>
        <v>40316.6</v>
      </c>
      <c r="EP14" s="47">
        <f t="shared" si="10"/>
        <v>36510.199999999997</v>
      </c>
      <c r="EQ14" s="47">
        <f t="shared" si="10"/>
        <v>52434.6</v>
      </c>
      <c r="ER14" s="47">
        <f t="shared" si="10"/>
        <v>48628.2</v>
      </c>
      <c r="ES14" s="47">
        <f t="shared" si="10"/>
        <v>69466.25</v>
      </c>
      <c r="ET14" s="47">
        <f t="shared" si="10"/>
        <v>82862.5</v>
      </c>
      <c r="EU14" s="47">
        <f t="shared" si="10"/>
        <v>76632.5</v>
      </c>
      <c r="EV14" s="47">
        <f t="shared" si="10"/>
        <v>109655</v>
      </c>
      <c r="EW14" s="47">
        <f t="shared" si="10"/>
        <v>98066.5</v>
      </c>
      <c r="EX14" s="47">
        <f t="shared" si="10"/>
        <v>86478</v>
      </c>
      <c r="EY14" s="47">
        <f t="shared" si="10"/>
        <v>107246.24999999999</v>
      </c>
      <c r="EZ14" s="47">
        <f t="shared" si="10"/>
        <v>95657.749999999985</v>
      </c>
      <c r="FA14" s="47">
        <f t="shared" si="10"/>
        <v>107836.19999999998</v>
      </c>
      <c r="FB14" s="47">
        <f t="shared" si="10"/>
        <v>95854.39999999998</v>
      </c>
      <c r="FC14" s="47">
        <f t="shared" si="10"/>
        <v>107836.19999999998</v>
      </c>
      <c r="FD14" s="47">
        <f t="shared" si="10"/>
        <v>95854.39999999998</v>
      </c>
      <c r="FE14" s="47">
        <f t="shared" si="10"/>
        <v>107836.19999999998</v>
      </c>
      <c r="FF14" s="48">
        <f t="shared" si="4"/>
        <v>27.74754101772211</v>
      </c>
      <c r="FG14" s="48">
        <f t="shared" si="5"/>
        <v>33.089605122262391</v>
      </c>
      <c r="FH14" s="48">
        <f t="shared" si="5"/>
        <v>41.923437365574273</v>
      </c>
      <c r="FI14" s="48">
        <f t="shared" si="5"/>
        <v>59.33461937138896</v>
      </c>
      <c r="FJ14" s="48">
        <f t="shared" si="5"/>
        <v>47.825158960452626</v>
      </c>
      <c r="FK14" s="48">
        <f t="shared" si="5"/>
        <v>40.781331146695265</v>
      </c>
      <c r="FL14" s="48">
        <f t="shared" si="5"/>
        <v>35.379011490458794</v>
      </c>
      <c r="FM14" s="48">
        <f t="shared" si="5"/>
        <v>31.104272665147917</v>
      </c>
      <c r="FN14" s="48">
        <f t="shared" si="5"/>
        <v>30.521715875722808</v>
      </c>
      <c r="FO14" s="48">
        <f t="shared" si="5"/>
        <v>28.074983689768253</v>
      </c>
      <c r="FP14" s="48">
        <f t="shared" si="5"/>
        <v>25.856856191835618</v>
      </c>
      <c r="FQ14" s="48">
        <f t="shared" si="5"/>
        <v>23.836724597013497</v>
      </c>
      <c r="FR14" s="48">
        <f t="shared" si="5"/>
        <v>21.989211096566581</v>
      </c>
      <c r="FS14" s="48">
        <f t="shared" si="5"/>
        <v>20.602611579286897</v>
      </c>
      <c r="FT14" s="48">
        <f t="shared" si="5"/>
        <v>19.125077029613717</v>
      </c>
      <c r="FU14" s="48">
        <f t="shared" si="5"/>
        <v>17.721501430887329</v>
      </c>
      <c r="FV14" s="48">
        <f t="shared" si="5"/>
        <v>16.386467276566705</v>
      </c>
      <c r="FW14" s="48">
        <f t="shared" si="9"/>
        <v>15.206864417088143</v>
      </c>
      <c r="FX14" s="48">
        <f t="shared" si="9"/>
        <v>13.974533322939388</v>
      </c>
      <c r="FY14" s="48">
        <f t="shared" si="9"/>
        <v>12.784810260085024</v>
      </c>
      <c r="FZ14" s="48">
        <f t="shared" si="9"/>
        <v>11.635523012323626</v>
      </c>
      <c r="GA14" s="48">
        <f t="shared" si="9"/>
        <v>10.703498184622887</v>
      </c>
      <c r="GB14" s="48">
        <f t="shared" si="9"/>
        <v>10.26602001155009</v>
      </c>
      <c r="GC14" s="48">
        <f t="shared" si="9"/>
        <v>9.7746983514080998</v>
      </c>
      <c r="GD14" s="48">
        <f t="shared" si="9"/>
        <v>9.2189410386947355</v>
      </c>
      <c r="GE14" s="48">
        <f t="shared" si="9"/>
        <v>8.585182667233493</v>
      </c>
      <c r="GF14" s="48">
        <f t="shared" si="9"/>
        <v>8.6599870627525721</v>
      </c>
      <c r="GG14" s="48">
        <f t="shared" si="9"/>
        <v>9.1775014096910184</v>
      </c>
      <c r="GH14" s="48">
        <f t="shared" si="9"/>
        <v>10.000446816598147</v>
      </c>
      <c r="GI14" s="48">
        <f t="shared" si="9"/>
        <v>11.512410598144434</v>
      </c>
      <c r="GJ14" s="48">
        <f t="shared" si="9"/>
        <v>8.1207001947563242</v>
      </c>
      <c r="GK14" s="48">
        <f t="shared" si="9"/>
        <v>6.6612882046579269</v>
      </c>
      <c r="GL14" s="48">
        <f t="shared" si="8"/>
        <v>8.5112721728224177</v>
      </c>
      <c r="GM14" s="48">
        <f t="shared" si="8"/>
        <v>7.2168584489281207</v>
      </c>
      <c r="GN14" s="48">
        <f t="shared" si="8"/>
        <v>9.2610471836906267</v>
      </c>
      <c r="GO14" s="48">
        <f t="shared" si="8"/>
        <v>7.12663463499762</v>
      </c>
      <c r="GP14" s="48">
        <f t="shared" si="8"/>
        <v>8.0340759634928851</v>
      </c>
      <c r="GQ14" s="48">
        <f t="shared" si="8"/>
        <v>6.4917409007663442</v>
      </c>
      <c r="GR14" s="48">
        <f t="shared" si="8"/>
        <v>8.416468699839486</v>
      </c>
      <c r="GS14" s="48">
        <f t="shared" si="8"/>
        <v>6.4241227273477879</v>
      </c>
      <c r="GT14" s="48">
        <f t="shared" si="8"/>
        <v>7.7970929090551957</v>
      </c>
      <c r="GU14" s="48">
        <f t="shared" si="8"/>
        <v>8.0850337232135239</v>
      </c>
      <c r="GV14" s="48">
        <f t="shared" si="8"/>
        <v>6.6128057988523103</v>
      </c>
      <c r="GW14" s="48">
        <f t="shared" si="8"/>
        <v>9.3827878829365545</v>
      </c>
      <c r="GX14" s="48">
        <f t="shared" si="8"/>
        <v>8.3211923479972665</v>
      </c>
      <c r="GY14" s="48">
        <f t="shared" si="8"/>
        <v>7.2771642974803257</v>
      </c>
      <c r="GZ14" s="48">
        <f t="shared" si="8"/>
        <v>8.9507628236158165</v>
      </c>
      <c r="HA14" s="48">
        <f t="shared" si="6"/>
        <v>7.9835876078719386</v>
      </c>
      <c r="HB14" s="48">
        <f t="shared" si="2"/>
        <v>8.9999999999999982</v>
      </c>
      <c r="HC14" s="48">
        <f t="shared" si="2"/>
        <v>7.9999999999999991</v>
      </c>
      <c r="HD14" s="48">
        <f t="shared" si="2"/>
        <v>8.9999999999999982</v>
      </c>
      <c r="HE14" s="48">
        <f t="shared" si="2"/>
        <v>7.9999999999999991</v>
      </c>
      <c r="HF14" s="31"/>
    </row>
    <row r="15" spans="1:214" x14ac:dyDescent="0.25">
      <c r="A15" s="29"/>
      <c r="B15" s="13" t="s">
        <v>5</v>
      </c>
      <c r="C15" s="13">
        <v>1256263</v>
      </c>
      <c r="D15" s="13" t="str">
        <f>VLOOKUP(C15,INVENTORY_DATA!$C:$E,2,0)</f>
        <v>PF_0</v>
      </c>
      <c r="E15" s="44">
        <f>VLOOKUP(C15,INVENTORY_DATA!$C:$E,3,0)</f>
        <v>1981.6605080831409</v>
      </c>
      <c r="F15" s="45">
        <f>VLOOKUP(VLOOKUP(F$3,KEY!$E:$F,2,0)&amp;$C15,DEMAND_PLAN!$B:$I,5,0)/VLOOKUP(VLOOKUP(F$3,KEY!$E:$F,2,0),KEY!$B:$C,2,0)</f>
        <v>11290.25</v>
      </c>
      <c r="G15" s="45">
        <f>VLOOKUP(VLOOKUP(G$3,KEY!$E:$F,2,0)&amp;$C15,DEMAND_PLAN!$B:$I,5,0)/VLOOKUP(VLOOKUP(G$3,KEY!$E:$F,2,0),KEY!$B:$C,2,0)</f>
        <v>11290.25</v>
      </c>
      <c r="H15" s="45">
        <f>VLOOKUP(VLOOKUP(H$3,KEY!$E:$F,2,0)&amp;$C15,DEMAND_PLAN!$B:$I,5,0)/VLOOKUP(VLOOKUP(H$3,KEY!$E:$F,2,0),KEY!$B:$C,2,0)</f>
        <v>11290.25</v>
      </c>
      <c r="I15" s="45">
        <f>VLOOKUP(VLOOKUP(I$3,KEY!$E:$F,2,0)&amp;$C15,DEMAND_PLAN!$B:$I,5,0)/VLOOKUP(VLOOKUP(I$3,KEY!$E:$F,2,0),KEY!$B:$C,2,0)</f>
        <v>11290.25</v>
      </c>
      <c r="J15" s="45">
        <f>VLOOKUP(VLOOKUP(J$3,KEY!$E:$F,2,0)&amp;$C15,DEMAND_PLAN!$B:$I,5,0)/VLOOKUP(VLOOKUP(J$3,KEY!$E:$F,2,0),KEY!$B:$C,2,0)</f>
        <v>9824</v>
      </c>
      <c r="K15" s="45">
        <f>VLOOKUP(VLOOKUP(K$3,KEY!$E:$F,2,0)&amp;$C15,DEMAND_PLAN!$B:$I,5,0)/VLOOKUP(VLOOKUP(K$3,KEY!$E:$F,2,0),KEY!$B:$C,2,0)</f>
        <v>9824</v>
      </c>
      <c r="L15" s="45">
        <f>VLOOKUP(VLOOKUP(L$3,KEY!$E:$F,2,0)&amp;$C15,DEMAND_PLAN!$B:$I,5,0)/VLOOKUP(VLOOKUP(L$3,KEY!$E:$F,2,0),KEY!$B:$C,2,0)</f>
        <v>9824</v>
      </c>
      <c r="M15" s="45">
        <f>VLOOKUP(VLOOKUP(M$3,KEY!$E:$F,2,0)&amp;$C15,DEMAND_PLAN!$B:$I,5,0)/VLOOKUP(VLOOKUP(M$3,KEY!$E:$F,2,0),KEY!$B:$C,2,0)</f>
        <v>9824</v>
      </c>
      <c r="N15" s="45">
        <f>VLOOKUP(VLOOKUP(N$3,KEY!$E:$F,2,0)&amp;$C15,DEMAND_PLAN!$B:$I,5,0)/VLOOKUP(VLOOKUP(N$3,KEY!$E:$F,2,0),KEY!$B:$C,2,0)</f>
        <v>4533.6000000000004</v>
      </c>
      <c r="O15" s="45">
        <f>VLOOKUP(VLOOKUP(O$3,KEY!$E:$F,2,0)&amp;$C15,DEMAND_PLAN!$B:$I,5,0)/VLOOKUP(VLOOKUP(O$3,KEY!$E:$F,2,0),KEY!$B:$C,2,0)</f>
        <v>4533.6000000000004</v>
      </c>
      <c r="P15" s="45">
        <f>VLOOKUP(VLOOKUP(P$3,KEY!$E:$F,2,0)&amp;$C15,DEMAND_PLAN!$B:$I,5,0)/VLOOKUP(VLOOKUP(P$3,KEY!$E:$F,2,0),KEY!$B:$C,2,0)</f>
        <v>4533.6000000000004</v>
      </c>
      <c r="Q15" s="45">
        <f>VLOOKUP(VLOOKUP(Q$3,KEY!$E:$F,2,0)&amp;$C15,DEMAND_PLAN!$B:$I,5,0)/VLOOKUP(VLOOKUP(Q$3,KEY!$E:$F,2,0),KEY!$B:$C,2,0)</f>
        <v>4533.6000000000004</v>
      </c>
      <c r="R15" s="45">
        <f>VLOOKUP(VLOOKUP(R$3,KEY!$E:$F,2,0)&amp;$C15,DEMAND_PLAN!$B:$I,5,0)/VLOOKUP(VLOOKUP(R$3,KEY!$E:$F,2,0),KEY!$B:$C,2,0)</f>
        <v>4533.6000000000004</v>
      </c>
      <c r="S15" s="45">
        <f>VLOOKUP(VLOOKUP(S$3,KEY!$E:$F,2,0)&amp;$C15,DEMAND_PLAN!$B:$I,5,0)/VLOOKUP(VLOOKUP(S$3,KEY!$E:$F,2,0),KEY!$B:$C,2,0)</f>
        <v>4097.5</v>
      </c>
      <c r="T15" s="45">
        <f>VLOOKUP(VLOOKUP(T$3,KEY!$E:$F,2,0)&amp;$C15,DEMAND_PLAN!$B:$I,5,0)/VLOOKUP(VLOOKUP(T$3,KEY!$E:$F,2,0),KEY!$B:$C,2,0)</f>
        <v>4097.5</v>
      </c>
      <c r="U15" s="45">
        <f>VLOOKUP(VLOOKUP(U$3,KEY!$E:$F,2,0)&amp;$C15,DEMAND_PLAN!$B:$I,5,0)/VLOOKUP(VLOOKUP(U$3,KEY!$E:$F,2,0),KEY!$B:$C,2,0)</f>
        <v>4097.5</v>
      </c>
      <c r="V15" s="45">
        <f>VLOOKUP(VLOOKUP(V$3,KEY!$E:$F,2,0)&amp;$C15,DEMAND_PLAN!$B:$I,5,0)/VLOOKUP(VLOOKUP(V$3,KEY!$E:$F,2,0),KEY!$B:$C,2,0)</f>
        <v>4097.5</v>
      </c>
      <c r="W15" s="45">
        <f>VLOOKUP(VLOOKUP(W$3,KEY!$E:$F,2,0)&amp;$C15,DEMAND_PLAN!$B:$I,5,0)/VLOOKUP(VLOOKUP(W$3,KEY!$E:$F,2,0),KEY!$B:$C,2,0)</f>
        <v>6719.5</v>
      </c>
      <c r="X15" s="45">
        <f>VLOOKUP(VLOOKUP(X$3,KEY!$E:$F,2,0)&amp;$C15,DEMAND_PLAN!$B:$I,5,0)/VLOOKUP(VLOOKUP(X$3,KEY!$E:$F,2,0),KEY!$B:$C,2,0)</f>
        <v>6719.5</v>
      </c>
      <c r="Y15" s="45">
        <f>VLOOKUP(VLOOKUP(Y$3,KEY!$E:$F,2,0)&amp;$C15,DEMAND_PLAN!$B:$I,5,0)/VLOOKUP(VLOOKUP(Y$3,KEY!$E:$F,2,0),KEY!$B:$C,2,0)</f>
        <v>6719.5</v>
      </c>
      <c r="Z15" s="45">
        <f>VLOOKUP(VLOOKUP(Z$3,KEY!$E:$F,2,0)&amp;$C15,DEMAND_PLAN!$B:$I,5,0)/VLOOKUP(VLOOKUP(Z$3,KEY!$E:$F,2,0),KEY!$B:$C,2,0)</f>
        <v>6719.5</v>
      </c>
      <c r="AA15" s="45">
        <f>VLOOKUP(VLOOKUP(AA$3,KEY!$E:$F,2,0)&amp;$C15,DEMAND_PLAN!$B:$I,5,0)/VLOOKUP(VLOOKUP(AA$3,KEY!$E:$F,2,0),KEY!$B:$C,2,0)</f>
        <v>8417</v>
      </c>
      <c r="AB15" s="45">
        <f>VLOOKUP(VLOOKUP(AB$3,KEY!$E:$F,2,0)&amp;$C15,DEMAND_PLAN!$B:$I,5,0)/VLOOKUP(VLOOKUP(AB$3,KEY!$E:$F,2,0),KEY!$B:$C,2,0)</f>
        <v>8417</v>
      </c>
      <c r="AC15" s="45">
        <f>VLOOKUP(VLOOKUP(AC$3,KEY!$E:$F,2,0)&amp;$C15,DEMAND_PLAN!$B:$I,5,0)/VLOOKUP(VLOOKUP(AC$3,KEY!$E:$F,2,0),KEY!$B:$C,2,0)</f>
        <v>8417</v>
      </c>
      <c r="AD15" s="45">
        <f>VLOOKUP(VLOOKUP(AD$3,KEY!$E:$F,2,0)&amp;$C15,DEMAND_PLAN!$B:$I,5,0)/VLOOKUP(VLOOKUP(AD$3,KEY!$E:$F,2,0),KEY!$B:$C,2,0)</f>
        <v>8417</v>
      </c>
      <c r="AE15" s="45">
        <f>VLOOKUP(VLOOKUP(AE$3,KEY!$E:$F,2,0)&amp;$C15,DEMAND_PLAN!$B:$I,5,0)/VLOOKUP(VLOOKUP(AE$3,KEY!$E:$F,2,0),KEY!$B:$C,2,0)</f>
        <v>8417</v>
      </c>
      <c r="AF15" s="45">
        <f>VLOOKUP(VLOOKUP(AF$3,KEY!$E:$F,2,0)&amp;$C15,DEMAND_PLAN!$B:$I,5,0)/VLOOKUP(VLOOKUP(AF$3,KEY!$E:$F,2,0),KEY!$B:$C,2,0)</f>
        <v>7171.5</v>
      </c>
      <c r="AG15" s="45">
        <f>VLOOKUP(VLOOKUP(AG$3,KEY!$E:$F,2,0)&amp;$C15,DEMAND_PLAN!$B:$I,5,0)/VLOOKUP(VLOOKUP(AG$3,KEY!$E:$F,2,0),KEY!$B:$C,2,0)</f>
        <v>7171.5</v>
      </c>
      <c r="AH15" s="45">
        <f>VLOOKUP(VLOOKUP(AH$3,KEY!$E:$F,2,0)&amp;$C15,DEMAND_PLAN!$B:$I,5,0)/VLOOKUP(VLOOKUP(AH$3,KEY!$E:$F,2,0),KEY!$B:$C,2,0)</f>
        <v>7171.5</v>
      </c>
      <c r="AI15" s="45">
        <f>VLOOKUP(VLOOKUP(AI$3,KEY!$E:$F,2,0)&amp;$C15,DEMAND_PLAN!$B:$I,5,0)/VLOOKUP(VLOOKUP(AI$3,KEY!$E:$F,2,0),KEY!$B:$C,2,0)</f>
        <v>7171.5</v>
      </c>
      <c r="AJ15" s="45">
        <f>VLOOKUP(VLOOKUP(AJ$3,KEY!$E:$F,2,0)&amp;$C15,DEMAND_PLAN!$B:$I,5,0)/VLOOKUP(VLOOKUP(AJ$3,KEY!$E:$F,2,0),KEY!$B:$C,2,0)</f>
        <v>7551.75</v>
      </c>
      <c r="AK15" s="45">
        <f>VLOOKUP(VLOOKUP(AK$3,KEY!$E:$F,2,0)&amp;$C15,DEMAND_PLAN!$B:$I,5,0)/VLOOKUP(VLOOKUP(AK$3,KEY!$E:$F,2,0),KEY!$B:$C,2,0)</f>
        <v>7551.75</v>
      </c>
      <c r="AL15" s="45">
        <f>VLOOKUP(VLOOKUP(AL$3,KEY!$E:$F,2,0)&amp;$C15,DEMAND_PLAN!$B:$I,5,0)/VLOOKUP(VLOOKUP(AL$3,KEY!$E:$F,2,0),KEY!$B:$C,2,0)</f>
        <v>7551.75</v>
      </c>
      <c r="AM15" s="45">
        <f>VLOOKUP(VLOOKUP(AM$3,KEY!$E:$F,2,0)&amp;$C15,DEMAND_PLAN!$B:$I,5,0)/VLOOKUP(VLOOKUP(AM$3,KEY!$E:$F,2,0),KEY!$B:$C,2,0)</f>
        <v>7551.75</v>
      </c>
      <c r="AN15" s="45">
        <f>VLOOKUP(VLOOKUP(AN$3,KEY!$E:$F,2,0)&amp;$C15,DEMAND_PLAN!$B:$I,5,0)/VLOOKUP(VLOOKUP(AN$3,KEY!$E:$F,2,0),KEY!$B:$C,2,0)</f>
        <v>6516</v>
      </c>
      <c r="AO15" s="45">
        <f>VLOOKUP(VLOOKUP(AO$3,KEY!$E:$F,2,0)&amp;$C15,DEMAND_PLAN!$B:$I,5,0)/VLOOKUP(VLOOKUP(AO$3,KEY!$E:$F,2,0),KEY!$B:$C,2,0)</f>
        <v>6516</v>
      </c>
      <c r="AP15" s="45">
        <f>VLOOKUP(VLOOKUP(AP$3,KEY!$E:$F,2,0)&amp;$C15,DEMAND_PLAN!$B:$I,5,0)/VLOOKUP(VLOOKUP(AP$3,KEY!$E:$F,2,0),KEY!$B:$C,2,0)</f>
        <v>6516</v>
      </c>
      <c r="AQ15" s="45">
        <f>VLOOKUP(VLOOKUP(AQ$3,KEY!$E:$F,2,0)&amp;$C15,DEMAND_PLAN!$B:$I,5,0)/VLOOKUP(VLOOKUP(AQ$3,KEY!$E:$F,2,0),KEY!$B:$C,2,0)</f>
        <v>6516</v>
      </c>
      <c r="AR15" s="45">
        <f>VLOOKUP(VLOOKUP(AR$3,KEY!$E:$F,2,0)&amp;$C15,DEMAND_PLAN!$B:$I,5,0)/VLOOKUP(VLOOKUP(AR$3,KEY!$E:$F,2,0),KEY!$B:$C,2,0)</f>
        <v>6516</v>
      </c>
      <c r="AS15" s="45">
        <f>VLOOKUP(VLOOKUP(AS$3,KEY!$E:$F,2,0)&amp;$C15,DEMAND_PLAN!$B:$I,5,0)/VLOOKUP(VLOOKUP(AS$3,KEY!$E:$F,2,0),KEY!$B:$C,2,0)</f>
        <v>5217.75</v>
      </c>
      <c r="AT15" s="45">
        <f>VLOOKUP(VLOOKUP(AT$3,KEY!$E:$F,2,0)&amp;$C15,DEMAND_PLAN!$B:$I,5,0)/VLOOKUP(VLOOKUP(AT$3,KEY!$E:$F,2,0),KEY!$B:$C,2,0)</f>
        <v>5217.75</v>
      </c>
      <c r="AU15" s="45">
        <f>VLOOKUP(VLOOKUP(AU$3,KEY!$E:$F,2,0)&amp;$C15,DEMAND_PLAN!$B:$I,5,0)/VLOOKUP(VLOOKUP(AU$3,KEY!$E:$F,2,0),KEY!$B:$C,2,0)</f>
        <v>5217.75</v>
      </c>
      <c r="AV15" s="45">
        <f>VLOOKUP(VLOOKUP(AV$3,KEY!$E:$F,2,0)&amp;$C15,DEMAND_PLAN!$B:$I,5,0)/VLOOKUP(VLOOKUP(AV$3,KEY!$E:$F,2,0),KEY!$B:$C,2,0)</f>
        <v>5217.75</v>
      </c>
      <c r="AW15" s="45">
        <f>VLOOKUP(VLOOKUP(AW$3,KEY!$E:$F,2,0)&amp;$C15,DEMAND_PLAN!$B:$I,5,0)/VLOOKUP(VLOOKUP(AW$3,KEY!$E:$F,2,0),KEY!$B:$C,2,0)</f>
        <v>7341.5</v>
      </c>
      <c r="AX15" s="45">
        <f>VLOOKUP(VLOOKUP(AX$3,KEY!$E:$F,2,0)&amp;$C15,DEMAND_PLAN!$B:$I,5,0)/VLOOKUP(VLOOKUP(AX$3,KEY!$E:$F,2,0),KEY!$B:$C,2,0)</f>
        <v>7341.5</v>
      </c>
      <c r="AY15" s="45">
        <f>VLOOKUP(VLOOKUP(AY$3,KEY!$E:$F,2,0)&amp;$C15,DEMAND_PLAN!$B:$I,5,0)/VLOOKUP(VLOOKUP(AY$3,KEY!$E:$F,2,0),KEY!$B:$C,2,0)</f>
        <v>7341.5</v>
      </c>
      <c r="AZ15" s="45">
        <f>VLOOKUP(VLOOKUP(AZ$3,KEY!$E:$F,2,0)&amp;$C15,DEMAND_PLAN!$B:$I,5,0)/VLOOKUP(VLOOKUP(AZ$3,KEY!$E:$F,2,0),KEY!$B:$C,2,0)</f>
        <v>7341.5</v>
      </c>
      <c r="BA15" s="45">
        <f>VLOOKUP(VLOOKUP(BA$3,KEY!$E:$F,2,0)&amp;$C15,DEMAND_PLAN!$B:$I,5,0)/VLOOKUP(VLOOKUP(BA$3,KEY!$E:$F,2,0),KEY!$B:$C,2,0)</f>
        <v>7490.8</v>
      </c>
      <c r="BB15" s="45">
        <f>VLOOKUP(VLOOKUP(BB$3,KEY!$E:$F,2,0)&amp;$C15,DEMAND_PLAN!$B:$I,5,0)/VLOOKUP(VLOOKUP(BB$3,KEY!$E:$F,2,0),KEY!$B:$C,2,0)</f>
        <v>7490.8</v>
      </c>
      <c r="BC15" s="45">
        <f>VLOOKUP(VLOOKUP(BC$3,KEY!$E:$F,2,0)&amp;$C15,DEMAND_PLAN!$B:$I,5,0)/VLOOKUP(VLOOKUP(BC$3,KEY!$E:$F,2,0),KEY!$B:$C,2,0)</f>
        <v>7490.8</v>
      </c>
      <c r="BD15" s="45">
        <f>VLOOKUP(VLOOKUP(BD$3,KEY!$E:$F,2,0)&amp;$C15,DEMAND_PLAN!$B:$I,5,0)/VLOOKUP(VLOOKUP(BD$3,KEY!$E:$F,2,0),KEY!$B:$C,2,0)</f>
        <v>7490.8</v>
      </c>
      <c r="BE15" s="45">
        <f>VLOOKUP(VLOOKUP(BE$3,KEY!$E:$F,2,0)&amp;$C15,DEMAND_PLAN!$B:$I,5,0)/VLOOKUP(VLOOKUP(BE$3,KEY!$E:$F,2,0),KEY!$B:$C,2,0)</f>
        <v>7490.8</v>
      </c>
      <c r="BF15" s="46">
        <f>IF(FF15&gt;ASSUMPTIONS!$D$7,0,(ASSUMPTIONS!$D$7+2-FF15)*AVERAGE(G15:J15))</f>
        <v>107255.21449191685</v>
      </c>
      <c r="BG15" s="46">
        <f>IF(FG15&gt;ASSUMPTIONS!$D$7,0,(ASSUMPTIONS!$D$7+2-FG15)*AVERAGE(H15:K15))</f>
        <v>0</v>
      </c>
      <c r="BH15" s="46">
        <f>IF(FH15&gt;ASSUMPTIONS!$D$7,0,(ASSUMPTIONS!$D$7+2-FH15)*AVERAGE(I15:L15))</f>
        <v>0</v>
      </c>
      <c r="BI15" s="46">
        <f>IF(FI15&gt;ASSUMPTIONS!$D$7,0,(ASSUMPTIONS!$D$7+2-FI15)*AVERAGE(J15:M15))</f>
        <v>22873.875000000011</v>
      </c>
      <c r="BJ15" s="46">
        <f>IF(FJ15&gt;ASSUMPTIONS!$D$7,0,(ASSUMPTIONS!$D$7+2-FJ15)*AVERAGE(K15:N15))</f>
        <v>0</v>
      </c>
      <c r="BK15" s="46">
        <f>IF(FK15&gt;ASSUMPTIONS!$D$7,0,(ASSUMPTIONS!$D$7+2-FK15)*AVERAGE(L15:O15))</f>
        <v>0</v>
      </c>
      <c r="BL15" s="46">
        <f>IF(FL15&gt;ASSUMPTIONS!$D$7,0,(ASSUMPTIONS!$D$7+2-FL15)*AVERAGE(M15:P15))</f>
        <v>0</v>
      </c>
      <c r="BM15" s="46">
        <f>IF(FM15&gt;ASSUMPTIONS!$D$7,0,(ASSUMPTIONS!$D$7+2-FM15)*AVERAGE(N15:Q15))</f>
        <v>0</v>
      </c>
      <c r="BN15" s="46">
        <f>IF(FN15&gt;ASSUMPTIONS!$D$7,0,(ASSUMPTIONS!$D$7+2-FN15)*AVERAGE(O15:R15))</f>
        <v>0</v>
      </c>
      <c r="BO15" s="46">
        <f>IF(FO15&gt;ASSUMPTIONS!$D$7,0,(ASSUMPTIONS!$D$7+2-FO15)*AVERAGE(P15:S15))</f>
        <v>0</v>
      </c>
      <c r="BP15" s="46">
        <f>IF(FP15&gt;ASSUMPTIONS!$D$7,0,(ASSUMPTIONS!$D$7+2-FP15)*AVERAGE(Q15:T15))</f>
        <v>0</v>
      </c>
      <c r="BQ15" s="46">
        <f>IF(FQ15&gt;ASSUMPTIONS!$D$7,0,(ASSUMPTIONS!$D$7+2-FQ15)*AVERAGE(R15:U15))</f>
        <v>0</v>
      </c>
      <c r="BR15" s="46">
        <f>IF(FR15&gt;ASSUMPTIONS!$D$7,0,(ASSUMPTIONS!$D$7+2-FR15)*AVERAGE(S15:V15))</f>
        <v>11455.649999999996</v>
      </c>
      <c r="BS15" s="46">
        <f>IF(FS15&gt;ASSUMPTIONS!$D$7,0,(ASSUMPTIONS!$D$7+2-FS15)*AVERAGE(T15:W15))</f>
        <v>11088.6</v>
      </c>
      <c r="BT15" s="46">
        <f>IF(FT15&gt;ASSUMPTIONS!$D$7,0,(ASSUMPTIONS!$D$7+2-FT15)*AVERAGE(U15:X15))</f>
        <v>0</v>
      </c>
      <c r="BU15" s="46">
        <f>IF(FU15&gt;ASSUMPTIONS!$D$7,0,(ASSUMPTIONS!$D$7+2-FU15)*AVERAGE(V15:Y15))</f>
        <v>21305.000000000004</v>
      </c>
      <c r="BV15" s="46">
        <f>IF(FV15&gt;ASSUMPTIONS!$D$7,0,(ASSUMPTIONS!$D$7+2-FV15)*AVERAGE(W15:Z15))</f>
        <v>0</v>
      </c>
      <c r="BW15" s="46">
        <f>IF(FW15&gt;ASSUMPTIONS!$D$7,0,(ASSUMPTIONS!$D$7+2-FW15)*AVERAGE(X15:AA15))</f>
        <v>18993.75</v>
      </c>
      <c r="BX15" s="46">
        <f>IF(FX15&gt;ASSUMPTIONS!$D$7,0,(ASSUMPTIONS!$D$7+2-FX15)*AVERAGE(Y15:AB15))</f>
        <v>0</v>
      </c>
      <c r="BY15" s="46">
        <f>IF(FY15&gt;ASSUMPTIONS!$D$7,0,(ASSUMPTIONS!$D$7+2-FY15)*AVERAGE(Z15:AC15))</f>
        <v>21926.499999999996</v>
      </c>
      <c r="BZ15" s="46">
        <f>IF(FZ15&gt;ASSUMPTIONS!$D$7,0,(ASSUMPTIONS!$D$7+2-FZ15)*AVERAGE(AA15:AD15))</f>
        <v>0</v>
      </c>
      <c r="CA15" s="46">
        <f>IF(GA15&gt;ASSUMPTIONS!$D$7,0,(ASSUMPTIONS!$D$7+2-GA15)*AVERAGE(AB15:AE15))</f>
        <v>17682.750000000004</v>
      </c>
      <c r="CB15" s="46">
        <f>IF(GB15&gt;ASSUMPTIONS!$D$7,0,(ASSUMPTIONS!$D$7+2-GB15)*AVERAGE(AC15:AF15))</f>
        <v>0</v>
      </c>
      <c r="CC15" s="46">
        <f>IF(GC15&gt;ASSUMPTIONS!$D$7,0,(ASSUMPTIONS!$D$7+2-GC15)*AVERAGE(AD15:AG15))</f>
        <v>0</v>
      </c>
      <c r="CD15" s="46">
        <f>IF(GD15&gt;ASSUMPTIONS!$D$7,0,(ASSUMPTIONS!$D$7+2-GD15)*AVERAGE(AE15:AH15))</f>
        <v>15909.750000000002</v>
      </c>
      <c r="CE15" s="46">
        <f>IF(GE15&gt;ASSUMPTIONS!$D$7,0,(ASSUMPTIONS!$D$7+2-GE15)*AVERAGE(AF15:AI15))</f>
        <v>0</v>
      </c>
      <c r="CF15" s="46">
        <f>IF(GF15&gt;ASSUMPTIONS!$D$7,0,(ASSUMPTIONS!$D$7+2-GF15)*AVERAGE(AG15:AJ15))</f>
        <v>14670.874999999998</v>
      </c>
      <c r="CG15" s="46">
        <f>IF(GG15&gt;ASSUMPTIONS!$D$7,0,(ASSUMPTIONS!$D$7+2-GG15)*AVERAGE(AH15:AK15))</f>
        <v>0</v>
      </c>
      <c r="CH15" s="46">
        <f>IF(GH15&gt;ASSUMPTIONS!$D$7,0,(ASSUMPTIONS!$D$7+2-GH15)*AVERAGE(AI15:AL15))</f>
        <v>16244.249999999996</v>
      </c>
      <c r="CI15" s="46">
        <f>IF(GI15&gt;ASSUMPTIONS!$D$7,0,(ASSUMPTIONS!$D$7+2-GI15)*AVERAGE(AJ15:AM15))</f>
        <v>0</v>
      </c>
      <c r="CJ15" s="46">
        <f>IF(GJ15&gt;ASSUMPTIONS!$D$7,0,(ASSUMPTIONS!$D$7+2-GJ15)*AVERAGE(AK15:AN15))</f>
        <v>0</v>
      </c>
      <c r="CK15" s="46">
        <f>IF(GK15&gt;ASSUMPTIONS!$D$7,0,(ASSUMPTIONS!$D$7+2-GK15)*AVERAGE(AL15:AO15))</f>
        <v>17666.625</v>
      </c>
      <c r="CL15" s="46">
        <f>IF(GL15&gt;ASSUMPTIONS!$D$7,0,(ASSUMPTIONS!$D$7+2-GL15)*AVERAGE(AM15:AP15))</f>
        <v>0</v>
      </c>
      <c r="CM15" s="46">
        <f>IF(GM15&gt;ASSUMPTIONS!$D$7,0,(ASSUMPTIONS!$D$7+2-GM15)*AVERAGE(AN15:AQ15))</f>
        <v>0</v>
      </c>
      <c r="CN15" s="46">
        <f>IF(GN15&gt;ASSUMPTIONS!$D$7,0,(ASSUMPTIONS!$D$7+2-GN15)*AVERAGE(AO15:AR15))</f>
        <v>17476.5</v>
      </c>
      <c r="CO15" s="46">
        <f>IF(GO15&gt;ASSUMPTIONS!$D$7,0,(ASSUMPTIONS!$D$7+2-GO15)*AVERAGE(AP15:AS15))</f>
        <v>0</v>
      </c>
      <c r="CP15" s="46">
        <f>IF(GP15&gt;ASSUMPTIONS!$D$7,0,(ASSUMPTIONS!$D$7+2-GP15)*AVERAGE(AQ15:AT15))</f>
        <v>0</v>
      </c>
      <c r="CQ15" s="46">
        <f>IF(GQ15&gt;ASSUMPTIONS!$D$7,0,(ASSUMPTIONS!$D$7+2-GQ15)*AVERAGE(AR15:AU15))</f>
        <v>0</v>
      </c>
      <c r="CR15" s="46">
        <f>IF(GR15&gt;ASSUMPTIONS!$D$7,0,(ASSUMPTIONS!$D$7+2-GR15)*AVERAGE(AS15:AV15))</f>
        <v>13081.499999999998</v>
      </c>
      <c r="CS15" s="46">
        <f>IF(GS15&gt;ASSUMPTIONS!$D$7,0,(ASSUMPTIONS!$D$7+2-GS15)*AVERAGE(AT15:AW15))</f>
        <v>11825.374999999998</v>
      </c>
      <c r="CT15" s="46">
        <f>IF(GT15&gt;ASSUMPTIONS!$D$7,0,(ASSUMPTIONS!$D$7+2-GT15)*AVERAGE(AU15:AX15))</f>
        <v>0</v>
      </c>
      <c r="CU15" s="46">
        <f>IF(GU15&gt;ASSUMPTIONS!$D$7,0,(ASSUMPTIONS!$D$7+2-GU15)*AVERAGE(AV15:AY15))</f>
        <v>21054.250000000004</v>
      </c>
      <c r="CV15" s="46">
        <f>IF(GV15&gt;ASSUMPTIONS!$D$7,0,(ASSUMPTIONS!$D$7+2-GV15)*AVERAGE(AW15:AZ15))</f>
        <v>0</v>
      </c>
      <c r="CW15" s="46">
        <f>IF(GW15&gt;ASSUMPTIONS!$D$7,0,(ASSUMPTIONS!$D$7+2-GW15)*AVERAGE(AX15:BA15))</f>
        <v>16118.124999999996</v>
      </c>
      <c r="CX15" s="46">
        <f>IF(GX15&gt;ASSUMPTIONS!$D$7,0,(ASSUMPTIONS!$D$7+2-GX15)*AVERAGE(AY15:BB15))</f>
        <v>0</v>
      </c>
      <c r="CY15" s="46">
        <f>IF(GY15&gt;ASSUMPTIONS!$D$7,0,(ASSUMPTIONS!$D$7+2-GY15)*AVERAGE(AZ15:BC15))</f>
        <v>15429.499999999993</v>
      </c>
      <c r="CZ15" s="46">
        <f>IF(GZ15&gt;ASSUMPTIONS!$D$7,0,(ASSUMPTIONS!$D$7+2-GZ15)*AVERAGE(BA15:BD15))</f>
        <v>0</v>
      </c>
      <c r="DA15" s="46">
        <f>IF(HA15&gt;ASSUMPTIONS!$D$7,0,(ASSUMPTIONS!$D$7+2-HA15)*AVERAGE($BB15:$BE15))</f>
        <v>15056.250000000002</v>
      </c>
      <c r="DB15" s="46">
        <f>IF(HB15&gt;ASSUMPTIONS!$D$7,0,(ASSUMPTIONS!$D$7+2-HB15)*AVERAGE($BB15:$BE15))</f>
        <v>0</v>
      </c>
      <c r="DC15" s="46">
        <f>IF(HC15&gt;ASSUMPTIONS!$D$7,0,(ASSUMPTIONS!$D$7+2-HC15)*AVERAGE($BB15:$BE15))</f>
        <v>14981.600000000008</v>
      </c>
      <c r="DD15" s="46">
        <f>IF(HD15&gt;ASSUMPTIONS!$D$7,0,(ASSUMPTIONS!$D$7+2-HD15)*AVERAGE($BB15:$BE15))</f>
        <v>0</v>
      </c>
      <c r="DE15" s="46">
        <f>IF(HE15&gt;ASSUMPTIONS!$D$7,0,(ASSUMPTIONS!$D$7+2-HE15)*AVERAGE($BB15:$BE15))</f>
        <v>14981.600000000008</v>
      </c>
      <c r="DF15" s="47">
        <f t="shared" si="3"/>
        <v>97946.624999999985</v>
      </c>
      <c r="DG15" s="47">
        <f t="shared" si="10"/>
        <v>86656.374999999985</v>
      </c>
      <c r="DH15" s="47">
        <f t="shared" si="10"/>
        <v>75366.124999999985</v>
      </c>
      <c r="DI15" s="47">
        <f t="shared" si="10"/>
        <v>86949.75</v>
      </c>
      <c r="DJ15" s="47">
        <f t="shared" si="10"/>
        <v>77125.75</v>
      </c>
      <c r="DK15" s="47">
        <f t="shared" si="10"/>
        <v>67301.75</v>
      </c>
      <c r="DL15" s="47">
        <f t="shared" si="10"/>
        <v>57477.75</v>
      </c>
      <c r="DM15" s="47">
        <f t="shared" si="10"/>
        <v>47653.75</v>
      </c>
      <c r="DN15" s="47">
        <f t="shared" si="10"/>
        <v>43120.15</v>
      </c>
      <c r="DO15" s="47">
        <f t="shared" si="10"/>
        <v>38586.550000000003</v>
      </c>
      <c r="DP15" s="47">
        <f t="shared" si="10"/>
        <v>34052.950000000004</v>
      </c>
      <c r="DQ15" s="47">
        <f t="shared" si="10"/>
        <v>29519.350000000006</v>
      </c>
      <c r="DR15" s="47">
        <f t="shared" si="10"/>
        <v>36441.4</v>
      </c>
      <c r="DS15" s="47">
        <f t="shared" si="10"/>
        <v>43432.5</v>
      </c>
      <c r="DT15" s="47">
        <f t="shared" si="10"/>
        <v>39335</v>
      </c>
      <c r="DU15" s="47">
        <f t="shared" si="10"/>
        <v>56542.5</v>
      </c>
      <c r="DV15" s="47">
        <f t="shared" si="10"/>
        <v>52445</v>
      </c>
      <c r="DW15" s="47">
        <f t="shared" si="10"/>
        <v>64719.25</v>
      </c>
      <c r="DX15" s="47">
        <f t="shared" si="10"/>
        <v>57999.75</v>
      </c>
      <c r="DY15" s="47">
        <f t="shared" si="10"/>
        <v>73206.75</v>
      </c>
      <c r="DZ15" s="47">
        <f t="shared" si="10"/>
        <v>66487.25</v>
      </c>
      <c r="EA15" s="47">
        <f t="shared" si="10"/>
        <v>75753</v>
      </c>
      <c r="EB15" s="47">
        <f t="shared" si="10"/>
        <v>67336</v>
      </c>
      <c r="EC15" s="47">
        <f t="shared" si="10"/>
        <v>58919</v>
      </c>
      <c r="ED15" s="47">
        <f t="shared" si="10"/>
        <v>66411.75</v>
      </c>
      <c r="EE15" s="47">
        <f t="shared" si="10"/>
        <v>57994.75</v>
      </c>
      <c r="EF15" s="47">
        <f t="shared" si="10"/>
        <v>65494.125</v>
      </c>
      <c r="EG15" s="47">
        <f t="shared" si="10"/>
        <v>58322.625</v>
      </c>
      <c r="EH15" s="47">
        <f t="shared" si="10"/>
        <v>67395.375</v>
      </c>
      <c r="EI15" s="47">
        <f t="shared" si="10"/>
        <v>60223.875</v>
      </c>
      <c r="EJ15" s="47">
        <f t="shared" si="10"/>
        <v>52672.125</v>
      </c>
      <c r="EK15" s="47">
        <f t="shared" si="10"/>
        <v>62787</v>
      </c>
      <c r="EL15" s="47">
        <f t="shared" si="10"/>
        <v>55235.25</v>
      </c>
      <c r="EM15" s="47">
        <f t="shared" si="10"/>
        <v>47683.5</v>
      </c>
      <c r="EN15" s="47">
        <f t="shared" si="10"/>
        <v>58644</v>
      </c>
      <c r="EO15" s="47">
        <f t="shared" si="10"/>
        <v>52128</v>
      </c>
      <c r="EP15" s="47">
        <f t="shared" si="10"/>
        <v>45612</v>
      </c>
      <c r="EQ15" s="47">
        <f t="shared" si="10"/>
        <v>39096</v>
      </c>
      <c r="ER15" s="47">
        <f t="shared" si="10"/>
        <v>45661.5</v>
      </c>
      <c r="ES15" s="47">
        <f t="shared" si="10"/>
        <v>52269.125</v>
      </c>
      <c r="ET15" s="47">
        <f t="shared" si="10"/>
        <v>47051.375</v>
      </c>
      <c r="EU15" s="47">
        <f t="shared" si="10"/>
        <v>62887.875</v>
      </c>
      <c r="EV15" s="47">
        <f t="shared" si="10"/>
        <v>57670.125</v>
      </c>
      <c r="EW15" s="47">
        <f t="shared" si="10"/>
        <v>66446.75</v>
      </c>
      <c r="EX15" s="47">
        <f t="shared" si="10"/>
        <v>59105.25</v>
      </c>
      <c r="EY15" s="47">
        <f t="shared" si="10"/>
        <v>67193.25</v>
      </c>
      <c r="EZ15" s="47">
        <f t="shared" si="10"/>
        <v>59851.75</v>
      </c>
      <c r="FA15" s="47">
        <f t="shared" si="10"/>
        <v>67417.2</v>
      </c>
      <c r="FB15" s="47">
        <f t="shared" si="10"/>
        <v>59926.399999999994</v>
      </c>
      <c r="FC15" s="47">
        <f t="shared" si="10"/>
        <v>67417.2</v>
      </c>
      <c r="FD15" s="47">
        <f t="shared" si="10"/>
        <v>59926.399999999994</v>
      </c>
      <c r="FE15" s="47">
        <f t="shared" si="10"/>
        <v>67417.2</v>
      </c>
      <c r="FF15" s="48">
        <f t="shared" si="4"/>
        <v>0.18140948357257025</v>
      </c>
      <c r="FG15" s="48">
        <f t="shared" si="5"/>
        <v>9.2777744887931117</v>
      </c>
      <c r="FH15" s="48">
        <f t="shared" si="5"/>
        <v>8.5035909450533254</v>
      </c>
      <c r="FI15" s="48">
        <f t="shared" si="5"/>
        <v>7.6716332451140055</v>
      </c>
      <c r="FJ15" s="48">
        <f t="shared" si="5"/>
        <v>10.227697790952078</v>
      </c>
      <c r="FK15" s="48">
        <f t="shared" si="5"/>
        <v>10.743543489162535</v>
      </c>
      <c r="FL15" s="48">
        <f t="shared" si="5"/>
        <v>11.4923926778457</v>
      </c>
      <c r="FM15" s="48">
        <f t="shared" si="5"/>
        <v>12.678169666490206</v>
      </c>
      <c r="FN15" s="48">
        <f t="shared" si="5"/>
        <v>10.511238309511205</v>
      </c>
      <c r="FO15" s="48">
        <f t="shared" si="5"/>
        <v>9.745602685003643</v>
      </c>
      <c r="FP15" s="48">
        <f t="shared" si="5"/>
        <v>8.9412821077267104</v>
      </c>
      <c r="FQ15" s="48">
        <f t="shared" si="5"/>
        <v>8.0952686599984567</v>
      </c>
      <c r="FR15" s="48">
        <f t="shared" si="5"/>
        <v>7.2042342892007332</v>
      </c>
      <c r="FS15" s="48">
        <f t="shared" si="5"/>
        <v>7.667031348621923</v>
      </c>
      <c r="FT15" s="48">
        <f t="shared" si="5"/>
        <v>8.0304150873624849</v>
      </c>
      <c r="FU15" s="48">
        <f t="shared" si="5"/>
        <v>6.4866424802110814</v>
      </c>
      <c r="FV15" s="48">
        <f t="shared" si="5"/>
        <v>8.4146885929012569</v>
      </c>
      <c r="FW15" s="48">
        <f t="shared" si="9"/>
        <v>7.3412538713233362</v>
      </c>
      <c r="FX15" s="48">
        <f t="shared" si="9"/>
        <v>8.5514154527136395</v>
      </c>
      <c r="FY15" s="48">
        <f t="shared" si="9"/>
        <v>7.2566584820381292</v>
      </c>
      <c r="FZ15" s="48">
        <f t="shared" si="9"/>
        <v>8.6974872282285851</v>
      </c>
      <c r="GA15" s="48">
        <f t="shared" si="9"/>
        <v>7.8991624094095281</v>
      </c>
      <c r="GB15" s="48">
        <f t="shared" si="9"/>
        <v>9.3457321304649543</v>
      </c>
      <c r="GC15" s="48">
        <f t="shared" si="9"/>
        <v>8.6391891458446928</v>
      </c>
      <c r="GD15" s="48">
        <f t="shared" si="9"/>
        <v>7.8738452800561278</v>
      </c>
      <c r="GE15" s="48">
        <f t="shared" si="9"/>
        <v>9.2605103534825357</v>
      </c>
      <c r="GF15" s="48">
        <f t="shared" si="9"/>
        <v>7.9810433062400552</v>
      </c>
      <c r="GG15" s="48">
        <f t="shared" si="9"/>
        <v>8.8966940043808265</v>
      </c>
      <c r="GH15" s="48">
        <f t="shared" si="9"/>
        <v>7.8215192738062314</v>
      </c>
      <c r="GI15" s="48">
        <f t="shared" si="9"/>
        <v>8.9244711490714081</v>
      </c>
      <c r="GJ15" s="48">
        <f t="shared" si="9"/>
        <v>8.2579766036765658</v>
      </c>
      <c r="GK15" s="48">
        <f t="shared" si="9"/>
        <v>7.488351015620835</v>
      </c>
      <c r="GL15" s="48">
        <f t="shared" si="8"/>
        <v>9.2675393684443588</v>
      </c>
      <c r="GM15" s="48">
        <f t="shared" si="8"/>
        <v>8.4768646408839778</v>
      </c>
      <c r="GN15" s="48">
        <f t="shared" si="8"/>
        <v>7.3179097605893189</v>
      </c>
      <c r="GO15" s="48">
        <f t="shared" si="8"/>
        <v>9.4717906786590351</v>
      </c>
      <c r="GP15" s="48">
        <f t="shared" si="8"/>
        <v>8.8851390220517743</v>
      </c>
      <c r="GQ15" s="48">
        <f t="shared" si="8"/>
        <v>8.2297777326702519</v>
      </c>
      <c r="GR15" s="48">
        <f t="shared" si="8"/>
        <v>7.492884864165589</v>
      </c>
      <c r="GS15" s="48">
        <f t="shared" si="8"/>
        <v>7.9429434979723634</v>
      </c>
      <c r="GT15" s="48">
        <f t="shared" si="8"/>
        <v>8.3236061070525711</v>
      </c>
      <c r="GU15" s="48">
        <f t="shared" si="8"/>
        <v>6.9085886811845567</v>
      </c>
      <c r="GV15" s="48">
        <f t="shared" si="8"/>
        <v>8.5660798202002315</v>
      </c>
      <c r="GW15" s="48">
        <f t="shared" si="8"/>
        <v>7.8156244388503593</v>
      </c>
      <c r="GX15" s="48">
        <f t="shared" si="8"/>
        <v>8.9597365209711235</v>
      </c>
      <c r="GY15" s="48">
        <f t="shared" si="8"/>
        <v>7.9298917618962976</v>
      </c>
      <c r="GZ15" s="48">
        <f t="shared" si="8"/>
        <v>8.970103326747477</v>
      </c>
      <c r="HA15" s="48">
        <f t="shared" si="6"/>
        <v>7.9900344422491587</v>
      </c>
      <c r="HB15" s="48">
        <f t="shared" si="2"/>
        <v>9</v>
      </c>
      <c r="HC15" s="48">
        <f t="shared" si="2"/>
        <v>7.9999999999999991</v>
      </c>
      <c r="HD15" s="48">
        <f t="shared" si="2"/>
        <v>9</v>
      </c>
      <c r="HE15" s="48">
        <f t="shared" si="2"/>
        <v>7.9999999999999991</v>
      </c>
      <c r="HF15" s="31"/>
    </row>
    <row r="16" spans="1:214" x14ac:dyDescent="0.25">
      <c r="A16" s="29"/>
      <c r="B16" s="13" t="s">
        <v>5</v>
      </c>
      <c r="C16" s="13">
        <v>1379146</v>
      </c>
      <c r="D16" s="13" t="str">
        <f>VLOOKUP(C16,INVENTORY_DATA!$C:$E,2,0)</f>
        <v>PF_3</v>
      </c>
      <c r="E16" s="44">
        <f>VLOOKUP(C16,INVENTORY_DATA!$C:$E,3,0)</f>
        <v>49274.727482678987</v>
      </c>
      <c r="F16" s="45">
        <f>VLOOKUP(VLOOKUP(F$3,KEY!$E:$F,2,0)&amp;$C16,DEMAND_PLAN!$B:$I,5,0)/VLOOKUP(VLOOKUP(F$3,KEY!$E:$F,2,0),KEY!$B:$C,2,0)</f>
        <v>10952.75</v>
      </c>
      <c r="G16" s="45">
        <f>VLOOKUP(VLOOKUP(G$3,KEY!$E:$F,2,0)&amp;$C16,DEMAND_PLAN!$B:$I,5,0)/VLOOKUP(VLOOKUP(G$3,KEY!$E:$F,2,0),KEY!$B:$C,2,0)</f>
        <v>10952.75</v>
      </c>
      <c r="H16" s="45">
        <f>VLOOKUP(VLOOKUP(H$3,KEY!$E:$F,2,0)&amp;$C16,DEMAND_PLAN!$B:$I,5,0)/VLOOKUP(VLOOKUP(H$3,KEY!$E:$F,2,0),KEY!$B:$C,2,0)</f>
        <v>10952.75</v>
      </c>
      <c r="I16" s="45">
        <f>VLOOKUP(VLOOKUP(I$3,KEY!$E:$F,2,0)&amp;$C16,DEMAND_PLAN!$B:$I,5,0)/VLOOKUP(VLOOKUP(I$3,KEY!$E:$F,2,0),KEY!$B:$C,2,0)</f>
        <v>10952.75</v>
      </c>
      <c r="J16" s="45">
        <f>VLOOKUP(VLOOKUP(J$3,KEY!$E:$F,2,0)&amp;$C16,DEMAND_PLAN!$B:$I,5,0)/VLOOKUP(VLOOKUP(J$3,KEY!$E:$F,2,0),KEY!$B:$C,2,0)</f>
        <v>3327</v>
      </c>
      <c r="K16" s="45">
        <f>VLOOKUP(VLOOKUP(K$3,KEY!$E:$F,2,0)&amp;$C16,DEMAND_PLAN!$B:$I,5,0)/VLOOKUP(VLOOKUP(K$3,KEY!$E:$F,2,0),KEY!$B:$C,2,0)</f>
        <v>3327</v>
      </c>
      <c r="L16" s="45">
        <f>VLOOKUP(VLOOKUP(L$3,KEY!$E:$F,2,0)&amp;$C16,DEMAND_PLAN!$B:$I,5,0)/VLOOKUP(VLOOKUP(L$3,KEY!$E:$F,2,0),KEY!$B:$C,2,0)</f>
        <v>3327</v>
      </c>
      <c r="M16" s="45">
        <f>VLOOKUP(VLOOKUP(M$3,KEY!$E:$F,2,0)&amp;$C16,DEMAND_PLAN!$B:$I,5,0)/VLOOKUP(VLOOKUP(M$3,KEY!$E:$F,2,0),KEY!$B:$C,2,0)</f>
        <v>3327</v>
      </c>
      <c r="N16" s="45">
        <f>VLOOKUP(VLOOKUP(N$3,KEY!$E:$F,2,0)&amp;$C16,DEMAND_PLAN!$B:$I,5,0)/VLOOKUP(VLOOKUP(N$3,KEY!$E:$F,2,0),KEY!$B:$C,2,0)</f>
        <v>10728.6</v>
      </c>
      <c r="O16" s="45">
        <f>VLOOKUP(VLOOKUP(O$3,KEY!$E:$F,2,0)&amp;$C16,DEMAND_PLAN!$B:$I,5,0)/VLOOKUP(VLOOKUP(O$3,KEY!$E:$F,2,0),KEY!$B:$C,2,0)</f>
        <v>10728.6</v>
      </c>
      <c r="P16" s="45">
        <f>VLOOKUP(VLOOKUP(P$3,KEY!$E:$F,2,0)&amp;$C16,DEMAND_PLAN!$B:$I,5,0)/VLOOKUP(VLOOKUP(P$3,KEY!$E:$F,2,0),KEY!$B:$C,2,0)</f>
        <v>10728.6</v>
      </c>
      <c r="Q16" s="45">
        <f>VLOOKUP(VLOOKUP(Q$3,KEY!$E:$F,2,0)&amp;$C16,DEMAND_PLAN!$B:$I,5,0)/VLOOKUP(VLOOKUP(Q$3,KEY!$E:$F,2,0),KEY!$B:$C,2,0)</f>
        <v>10728.6</v>
      </c>
      <c r="R16" s="45">
        <f>VLOOKUP(VLOOKUP(R$3,KEY!$E:$F,2,0)&amp;$C16,DEMAND_PLAN!$B:$I,5,0)/VLOOKUP(VLOOKUP(R$3,KEY!$E:$F,2,0),KEY!$B:$C,2,0)</f>
        <v>10728.6</v>
      </c>
      <c r="S16" s="45">
        <f>VLOOKUP(VLOOKUP(S$3,KEY!$E:$F,2,0)&amp;$C16,DEMAND_PLAN!$B:$I,5,0)/VLOOKUP(VLOOKUP(S$3,KEY!$E:$F,2,0),KEY!$B:$C,2,0)</f>
        <v>10878.25</v>
      </c>
      <c r="T16" s="45">
        <f>VLOOKUP(VLOOKUP(T$3,KEY!$E:$F,2,0)&amp;$C16,DEMAND_PLAN!$B:$I,5,0)/VLOOKUP(VLOOKUP(T$3,KEY!$E:$F,2,0),KEY!$B:$C,2,0)</f>
        <v>10878.25</v>
      </c>
      <c r="U16" s="45">
        <f>VLOOKUP(VLOOKUP(U$3,KEY!$E:$F,2,0)&amp;$C16,DEMAND_PLAN!$B:$I,5,0)/VLOOKUP(VLOOKUP(U$3,KEY!$E:$F,2,0),KEY!$B:$C,2,0)</f>
        <v>10878.25</v>
      </c>
      <c r="V16" s="45">
        <f>VLOOKUP(VLOOKUP(V$3,KEY!$E:$F,2,0)&amp;$C16,DEMAND_PLAN!$B:$I,5,0)/VLOOKUP(VLOOKUP(V$3,KEY!$E:$F,2,0),KEY!$B:$C,2,0)</f>
        <v>10878.25</v>
      </c>
      <c r="W16" s="45">
        <f>VLOOKUP(VLOOKUP(W$3,KEY!$E:$F,2,0)&amp;$C16,DEMAND_PLAN!$B:$I,5,0)/VLOOKUP(VLOOKUP(W$3,KEY!$E:$F,2,0),KEY!$B:$C,2,0)</f>
        <v>4782.5</v>
      </c>
      <c r="X16" s="45">
        <f>VLOOKUP(VLOOKUP(X$3,KEY!$E:$F,2,0)&amp;$C16,DEMAND_PLAN!$B:$I,5,0)/VLOOKUP(VLOOKUP(X$3,KEY!$E:$F,2,0),KEY!$B:$C,2,0)</f>
        <v>4782.5</v>
      </c>
      <c r="Y16" s="45">
        <f>VLOOKUP(VLOOKUP(Y$3,KEY!$E:$F,2,0)&amp;$C16,DEMAND_PLAN!$B:$I,5,0)/VLOOKUP(VLOOKUP(Y$3,KEY!$E:$F,2,0),KEY!$B:$C,2,0)</f>
        <v>4782.5</v>
      </c>
      <c r="Z16" s="45">
        <f>VLOOKUP(VLOOKUP(Z$3,KEY!$E:$F,2,0)&amp;$C16,DEMAND_PLAN!$B:$I,5,0)/VLOOKUP(VLOOKUP(Z$3,KEY!$E:$F,2,0),KEY!$B:$C,2,0)</f>
        <v>4782.5</v>
      </c>
      <c r="AA16" s="45">
        <f>VLOOKUP(VLOOKUP(AA$3,KEY!$E:$F,2,0)&amp;$C16,DEMAND_PLAN!$B:$I,5,0)/VLOOKUP(VLOOKUP(AA$3,KEY!$E:$F,2,0),KEY!$B:$C,2,0)</f>
        <v>7219.8</v>
      </c>
      <c r="AB16" s="45">
        <f>VLOOKUP(VLOOKUP(AB$3,KEY!$E:$F,2,0)&amp;$C16,DEMAND_PLAN!$B:$I,5,0)/VLOOKUP(VLOOKUP(AB$3,KEY!$E:$F,2,0),KEY!$B:$C,2,0)</f>
        <v>7219.8</v>
      </c>
      <c r="AC16" s="45">
        <f>VLOOKUP(VLOOKUP(AC$3,KEY!$E:$F,2,0)&amp;$C16,DEMAND_PLAN!$B:$I,5,0)/VLOOKUP(VLOOKUP(AC$3,KEY!$E:$F,2,0),KEY!$B:$C,2,0)</f>
        <v>7219.8</v>
      </c>
      <c r="AD16" s="45">
        <f>VLOOKUP(VLOOKUP(AD$3,KEY!$E:$F,2,0)&amp;$C16,DEMAND_PLAN!$B:$I,5,0)/VLOOKUP(VLOOKUP(AD$3,KEY!$E:$F,2,0),KEY!$B:$C,2,0)</f>
        <v>7219.8</v>
      </c>
      <c r="AE16" s="45">
        <f>VLOOKUP(VLOOKUP(AE$3,KEY!$E:$F,2,0)&amp;$C16,DEMAND_PLAN!$B:$I,5,0)/VLOOKUP(VLOOKUP(AE$3,KEY!$E:$F,2,0),KEY!$B:$C,2,0)</f>
        <v>7219.8</v>
      </c>
      <c r="AF16" s="45">
        <f>VLOOKUP(VLOOKUP(AF$3,KEY!$E:$F,2,0)&amp;$C16,DEMAND_PLAN!$B:$I,5,0)/VLOOKUP(VLOOKUP(AF$3,KEY!$E:$F,2,0),KEY!$B:$C,2,0)</f>
        <v>4710.5</v>
      </c>
      <c r="AG16" s="45">
        <f>VLOOKUP(VLOOKUP(AG$3,KEY!$E:$F,2,0)&amp;$C16,DEMAND_PLAN!$B:$I,5,0)/VLOOKUP(VLOOKUP(AG$3,KEY!$E:$F,2,0),KEY!$B:$C,2,0)</f>
        <v>4710.5</v>
      </c>
      <c r="AH16" s="45">
        <f>VLOOKUP(VLOOKUP(AH$3,KEY!$E:$F,2,0)&amp;$C16,DEMAND_PLAN!$B:$I,5,0)/VLOOKUP(VLOOKUP(AH$3,KEY!$E:$F,2,0),KEY!$B:$C,2,0)</f>
        <v>4710.5</v>
      </c>
      <c r="AI16" s="45">
        <f>VLOOKUP(VLOOKUP(AI$3,KEY!$E:$F,2,0)&amp;$C16,DEMAND_PLAN!$B:$I,5,0)/VLOOKUP(VLOOKUP(AI$3,KEY!$E:$F,2,0),KEY!$B:$C,2,0)</f>
        <v>4710.5</v>
      </c>
      <c r="AJ16" s="45">
        <f>VLOOKUP(VLOOKUP(AJ$3,KEY!$E:$F,2,0)&amp;$C16,DEMAND_PLAN!$B:$I,5,0)/VLOOKUP(VLOOKUP(AJ$3,KEY!$E:$F,2,0),KEY!$B:$C,2,0)</f>
        <v>5456.5</v>
      </c>
      <c r="AK16" s="45">
        <f>VLOOKUP(VLOOKUP(AK$3,KEY!$E:$F,2,0)&amp;$C16,DEMAND_PLAN!$B:$I,5,0)/VLOOKUP(VLOOKUP(AK$3,KEY!$E:$F,2,0),KEY!$B:$C,2,0)</f>
        <v>5456.5</v>
      </c>
      <c r="AL16" s="45">
        <f>VLOOKUP(VLOOKUP(AL$3,KEY!$E:$F,2,0)&amp;$C16,DEMAND_PLAN!$B:$I,5,0)/VLOOKUP(VLOOKUP(AL$3,KEY!$E:$F,2,0),KEY!$B:$C,2,0)</f>
        <v>5456.5</v>
      </c>
      <c r="AM16" s="45">
        <f>VLOOKUP(VLOOKUP(AM$3,KEY!$E:$F,2,0)&amp;$C16,DEMAND_PLAN!$B:$I,5,0)/VLOOKUP(VLOOKUP(AM$3,KEY!$E:$F,2,0),KEY!$B:$C,2,0)</f>
        <v>5456.5</v>
      </c>
      <c r="AN16" s="45">
        <f>VLOOKUP(VLOOKUP(AN$3,KEY!$E:$F,2,0)&amp;$C16,DEMAND_PLAN!$B:$I,5,0)/VLOOKUP(VLOOKUP(AN$3,KEY!$E:$F,2,0),KEY!$B:$C,2,0)</f>
        <v>4467.3999999999996</v>
      </c>
      <c r="AO16" s="45">
        <f>VLOOKUP(VLOOKUP(AO$3,KEY!$E:$F,2,0)&amp;$C16,DEMAND_PLAN!$B:$I,5,0)/VLOOKUP(VLOOKUP(AO$3,KEY!$E:$F,2,0),KEY!$B:$C,2,0)</f>
        <v>4467.3999999999996</v>
      </c>
      <c r="AP16" s="45">
        <f>VLOOKUP(VLOOKUP(AP$3,KEY!$E:$F,2,0)&amp;$C16,DEMAND_PLAN!$B:$I,5,0)/VLOOKUP(VLOOKUP(AP$3,KEY!$E:$F,2,0),KEY!$B:$C,2,0)</f>
        <v>4467.3999999999996</v>
      </c>
      <c r="AQ16" s="45">
        <f>VLOOKUP(VLOOKUP(AQ$3,KEY!$E:$F,2,0)&amp;$C16,DEMAND_PLAN!$B:$I,5,0)/VLOOKUP(VLOOKUP(AQ$3,KEY!$E:$F,2,0),KEY!$B:$C,2,0)</f>
        <v>4467.3999999999996</v>
      </c>
      <c r="AR16" s="45">
        <f>VLOOKUP(VLOOKUP(AR$3,KEY!$E:$F,2,0)&amp;$C16,DEMAND_PLAN!$B:$I,5,0)/VLOOKUP(VLOOKUP(AR$3,KEY!$E:$F,2,0),KEY!$B:$C,2,0)</f>
        <v>4467.3999999999996</v>
      </c>
      <c r="AS16" s="45">
        <f>VLOOKUP(VLOOKUP(AS$3,KEY!$E:$F,2,0)&amp;$C16,DEMAND_PLAN!$B:$I,5,0)/VLOOKUP(VLOOKUP(AS$3,KEY!$E:$F,2,0),KEY!$B:$C,2,0)</f>
        <v>5731.5</v>
      </c>
      <c r="AT16" s="45">
        <f>VLOOKUP(VLOOKUP(AT$3,KEY!$E:$F,2,0)&amp;$C16,DEMAND_PLAN!$B:$I,5,0)/VLOOKUP(VLOOKUP(AT$3,KEY!$E:$F,2,0),KEY!$B:$C,2,0)</f>
        <v>5731.5</v>
      </c>
      <c r="AU16" s="45">
        <f>VLOOKUP(VLOOKUP(AU$3,KEY!$E:$F,2,0)&amp;$C16,DEMAND_PLAN!$B:$I,5,0)/VLOOKUP(VLOOKUP(AU$3,KEY!$E:$F,2,0),KEY!$B:$C,2,0)</f>
        <v>5731.5</v>
      </c>
      <c r="AV16" s="45">
        <f>VLOOKUP(VLOOKUP(AV$3,KEY!$E:$F,2,0)&amp;$C16,DEMAND_PLAN!$B:$I,5,0)/VLOOKUP(VLOOKUP(AV$3,KEY!$E:$F,2,0),KEY!$B:$C,2,0)</f>
        <v>5731.5</v>
      </c>
      <c r="AW16" s="45">
        <f>VLOOKUP(VLOOKUP(AW$3,KEY!$E:$F,2,0)&amp;$C16,DEMAND_PLAN!$B:$I,5,0)/VLOOKUP(VLOOKUP(AW$3,KEY!$E:$F,2,0),KEY!$B:$C,2,0)</f>
        <v>5758</v>
      </c>
      <c r="AX16" s="45">
        <f>VLOOKUP(VLOOKUP(AX$3,KEY!$E:$F,2,0)&amp;$C16,DEMAND_PLAN!$B:$I,5,0)/VLOOKUP(VLOOKUP(AX$3,KEY!$E:$F,2,0),KEY!$B:$C,2,0)</f>
        <v>5758</v>
      </c>
      <c r="AY16" s="45">
        <f>VLOOKUP(VLOOKUP(AY$3,KEY!$E:$F,2,0)&amp;$C16,DEMAND_PLAN!$B:$I,5,0)/VLOOKUP(VLOOKUP(AY$3,KEY!$E:$F,2,0),KEY!$B:$C,2,0)</f>
        <v>5758</v>
      </c>
      <c r="AZ16" s="45">
        <f>VLOOKUP(VLOOKUP(AZ$3,KEY!$E:$F,2,0)&amp;$C16,DEMAND_PLAN!$B:$I,5,0)/VLOOKUP(VLOOKUP(AZ$3,KEY!$E:$F,2,0),KEY!$B:$C,2,0)</f>
        <v>5758</v>
      </c>
      <c r="BA16" s="45">
        <f>VLOOKUP(VLOOKUP(BA$3,KEY!$E:$F,2,0)&amp;$C16,DEMAND_PLAN!$B:$I,5,0)/VLOOKUP(VLOOKUP(BA$3,KEY!$E:$F,2,0),KEY!$B:$C,2,0)</f>
        <v>4838.6000000000004</v>
      </c>
      <c r="BB16" s="45">
        <f>VLOOKUP(VLOOKUP(BB$3,KEY!$E:$F,2,0)&amp;$C16,DEMAND_PLAN!$B:$I,5,0)/VLOOKUP(VLOOKUP(BB$3,KEY!$E:$F,2,0),KEY!$B:$C,2,0)</f>
        <v>4838.6000000000004</v>
      </c>
      <c r="BC16" s="45">
        <f>VLOOKUP(VLOOKUP(BC$3,KEY!$E:$F,2,0)&amp;$C16,DEMAND_PLAN!$B:$I,5,0)/VLOOKUP(VLOOKUP(BC$3,KEY!$E:$F,2,0),KEY!$B:$C,2,0)</f>
        <v>4838.6000000000004</v>
      </c>
      <c r="BD16" s="45">
        <f>VLOOKUP(VLOOKUP(BD$3,KEY!$E:$F,2,0)&amp;$C16,DEMAND_PLAN!$B:$I,5,0)/VLOOKUP(VLOOKUP(BD$3,KEY!$E:$F,2,0),KEY!$B:$C,2,0)</f>
        <v>4838.6000000000004</v>
      </c>
      <c r="BE16" s="45">
        <f>VLOOKUP(VLOOKUP(BE$3,KEY!$E:$F,2,0)&amp;$C16,DEMAND_PLAN!$B:$I,5,0)/VLOOKUP(VLOOKUP(BE$3,KEY!$E:$F,2,0),KEY!$B:$C,2,0)</f>
        <v>4838.6000000000004</v>
      </c>
      <c r="BF16" s="46">
        <f>IF(FF16&gt;ASSUMPTIONS!$D$7,0,(ASSUMPTIONS!$D$7+2-FF16)*AVERAGE(G16:J16))</f>
        <v>41188.397517321013</v>
      </c>
      <c r="BG16" s="46">
        <f>IF(FG16&gt;ASSUMPTIONS!$D$7,0,(ASSUMPTIONS!$D$7+2-FG16)*AVERAGE(H16:K16))</f>
        <v>0</v>
      </c>
      <c r="BH16" s="46">
        <f>IF(FH16&gt;ASSUMPTIONS!$D$7,0,(ASSUMPTIONS!$D$7+2-FH16)*AVERAGE(I16:L16))</f>
        <v>0</v>
      </c>
      <c r="BI16" s="46">
        <f>IF(FI16&gt;ASSUMPTIONS!$D$7,0,(ASSUMPTIONS!$D$7+2-FI16)*AVERAGE(J16:M16))</f>
        <v>0</v>
      </c>
      <c r="BJ16" s="46">
        <f>IF(FJ16&gt;ASSUMPTIONS!$D$7,0,(ASSUMPTIONS!$D$7+2-FJ16)*AVERAGE(K16:N16))</f>
        <v>0</v>
      </c>
      <c r="BK16" s="46">
        <f>IF(FK16&gt;ASSUMPTIONS!$D$7,0,(ASSUMPTIONS!$D$7+2-FK16)*AVERAGE(L16:O16))</f>
        <v>26952.874999999993</v>
      </c>
      <c r="BL16" s="46">
        <f>IF(FL16&gt;ASSUMPTIONS!$D$7,0,(ASSUMPTIONS!$D$7+2-FL16)*AVERAGE(M16:P16))</f>
        <v>21831.000000000011</v>
      </c>
      <c r="BM16" s="46">
        <f>IF(FM16&gt;ASSUMPTIONS!$D$7,0,(ASSUMPTIONS!$D$7+2-FM16)*AVERAGE(N16:Q16))</f>
        <v>21830.999999999989</v>
      </c>
      <c r="BN16" s="46">
        <f>IF(FN16&gt;ASSUMPTIONS!$D$7,0,(ASSUMPTIONS!$D$7+2-FN16)*AVERAGE(O16:R16))</f>
        <v>0</v>
      </c>
      <c r="BO16" s="46">
        <f>IF(FO16&gt;ASSUMPTIONS!$D$7,0,(ASSUMPTIONS!$D$7+2-FO16)*AVERAGE(P16:S16))</f>
        <v>0</v>
      </c>
      <c r="BP16" s="46">
        <f>IF(FP16&gt;ASSUMPTIONS!$D$7,0,(ASSUMPTIONS!$D$7+2-FP16)*AVERAGE(Q16:T16))</f>
        <v>25532.450000000004</v>
      </c>
      <c r="BQ16" s="46">
        <f>IF(FQ16&gt;ASSUMPTIONS!$D$7,0,(ASSUMPTIONS!$D$7+2-FQ16)*AVERAGE(R16:U16))</f>
        <v>0</v>
      </c>
      <c r="BR16" s="46">
        <f>IF(FR16&gt;ASSUMPTIONS!$D$7,0,(ASSUMPTIONS!$D$7+2-FR16)*AVERAGE(S16:V16))</f>
        <v>22205.450000000015</v>
      </c>
      <c r="BS16" s="46">
        <f>IF(FS16&gt;ASSUMPTIONS!$D$7,0,(ASSUMPTIONS!$D$7+2-FS16)*AVERAGE(T16:W16))</f>
        <v>0</v>
      </c>
      <c r="BT16" s="46">
        <f>IF(FT16&gt;ASSUMPTIONS!$D$7,0,(ASSUMPTIONS!$D$7+2-FT16)*AVERAGE(U16:X16))</f>
        <v>0</v>
      </c>
      <c r="BU16" s="46">
        <f>IF(FU16&gt;ASSUMPTIONS!$D$7,0,(ASSUMPTIONS!$D$7+2-FU16)*AVERAGE(V16:Y16))</f>
        <v>0</v>
      </c>
      <c r="BV16" s="46">
        <f>IF(FV16&gt;ASSUMPTIONS!$D$7,0,(ASSUMPTIONS!$D$7+2-FV16)*AVERAGE(W16:Z16))</f>
        <v>0</v>
      </c>
      <c r="BW16" s="46">
        <f>IF(FW16&gt;ASSUMPTIONS!$D$7,0,(ASSUMPTIONS!$D$7+2-FW16)*AVERAGE(X16:AA16))</f>
        <v>0</v>
      </c>
      <c r="BX16" s="46">
        <f>IF(FX16&gt;ASSUMPTIONS!$D$7,0,(ASSUMPTIONS!$D$7+2-FX16)*AVERAGE(Y16:AB16))</f>
        <v>0</v>
      </c>
      <c r="BY16" s="46">
        <f>IF(FY16&gt;ASSUMPTIONS!$D$7,0,(ASSUMPTIONS!$D$7+2-FY16)*AVERAGE(Z16:AC16))</f>
        <v>21128.850000000002</v>
      </c>
      <c r="BZ16" s="46">
        <f>IF(FZ16&gt;ASSUMPTIONS!$D$7,0,(ASSUMPTIONS!$D$7+2-FZ16)*AVERAGE(AA16:AD16))</f>
        <v>0</v>
      </c>
      <c r="CA16" s="46">
        <f>IF(GA16&gt;ASSUMPTIONS!$D$7,0,(ASSUMPTIONS!$D$7+2-GA16)*AVERAGE(AB16:AE16))</f>
        <v>15658.250000000004</v>
      </c>
      <c r="CB16" s="46">
        <f>IF(GB16&gt;ASSUMPTIONS!$D$7,0,(ASSUMPTIONS!$D$7+2-GB16)*AVERAGE(AC16:AF16))</f>
        <v>0</v>
      </c>
      <c r="CC16" s="46">
        <f>IF(GC16&gt;ASSUMPTIONS!$D$7,0,(ASSUMPTIONS!$D$7+2-GC16)*AVERAGE(AD16:AG16))</f>
        <v>0</v>
      </c>
      <c r="CD16" s="46">
        <f>IF(GD16&gt;ASSUMPTIONS!$D$7,0,(ASSUMPTIONS!$D$7+2-GD16)*AVERAGE(AE16:AH16))</f>
        <v>0</v>
      </c>
      <c r="CE16" s="46">
        <f>IF(GE16&gt;ASSUMPTIONS!$D$7,0,(ASSUMPTIONS!$D$7+2-GE16)*AVERAGE(AF16:AI16))</f>
        <v>0</v>
      </c>
      <c r="CF16" s="46">
        <f>IF(GF16&gt;ASSUMPTIONS!$D$7,0,(ASSUMPTIONS!$D$7+2-GF16)*AVERAGE(AG16:AJ16))</f>
        <v>12871.000000000016</v>
      </c>
      <c r="CG16" s="46">
        <f>IF(GG16&gt;ASSUMPTIONS!$D$7,0,(ASSUMPTIONS!$D$7+2-GG16)*AVERAGE(AH16:AK16))</f>
        <v>0</v>
      </c>
      <c r="CH16" s="46">
        <f>IF(GH16&gt;ASSUMPTIONS!$D$7,0,(ASSUMPTIONS!$D$7+2-GH16)*AVERAGE(AI16:AL16))</f>
        <v>13150.999999999998</v>
      </c>
      <c r="CI16" s="46">
        <f>IF(GI16&gt;ASSUMPTIONS!$D$7,0,(ASSUMPTIONS!$D$7+2-GI16)*AVERAGE(AJ16:AM16))</f>
        <v>0</v>
      </c>
      <c r="CJ16" s="46">
        <f>IF(GJ16&gt;ASSUMPTIONS!$D$7,0,(ASSUMPTIONS!$D$7+2-GJ16)*AVERAGE(AK16:AN16))</f>
        <v>0</v>
      </c>
      <c r="CK16" s="46">
        <f>IF(GK16&gt;ASSUMPTIONS!$D$7,0,(ASSUMPTIONS!$D$7+2-GK16)*AVERAGE(AL16:AO16))</f>
        <v>11796.999999999996</v>
      </c>
      <c r="CL16" s="46">
        <f>IF(GL16&gt;ASSUMPTIONS!$D$7,0,(ASSUMPTIONS!$D$7+2-GL16)*AVERAGE(AM16:AP16))</f>
        <v>0</v>
      </c>
      <c r="CM16" s="46">
        <f>IF(GM16&gt;ASSUMPTIONS!$D$7,0,(ASSUMPTIONS!$D$7+2-GM16)*AVERAGE(AN16:AQ16))</f>
        <v>0</v>
      </c>
      <c r="CN16" s="46">
        <f>IF(GN16&gt;ASSUMPTIONS!$D$7,0,(ASSUMPTIONS!$D$7+2-GN16)*AVERAGE(AO16:AR16))</f>
        <v>11423.999999999995</v>
      </c>
      <c r="CO16" s="46">
        <f>IF(GO16&gt;ASSUMPTIONS!$D$7,0,(ASSUMPTIONS!$D$7+2-GO16)*AVERAGE(AP16:AS16))</f>
        <v>0</v>
      </c>
      <c r="CP16" s="46">
        <f>IF(GP16&gt;ASSUMPTIONS!$D$7,0,(ASSUMPTIONS!$D$7+2-GP16)*AVERAGE(AQ16:AT16))</f>
        <v>15255.300000000008</v>
      </c>
      <c r="CQ16" s="46">
        <f>IF(GQ16&gt;ASSUMPTIONS!$D$7,0,(ASSUMPTIONS!$D$7+2-GQ16)*AVERAGE(AR16:AU16))</f>
        <v>0</v>
      </c>
      <c r="CR16" s="46">
        <f>IF(GR16&gt;ASSUMPTIONS!$D$7,0,(ASSUMPTIONS!$D$7+2-GR16)*AVERAGE(AS16:AV16))</f>
        <v>15255.300000000003</v>
      </c>
      <c r="CS16" s="46">
        <f>IF(GS16&gt;ASSUMPTIONS!$D$7,0,(ASSUMPTIONS!$D$7+2-GS16)*AVERAGE(AT16:AW16))</f>
        <v>0</v>
      </c>
      <c r="CT16" s="46">
        <f>IF(GT16&gt;ASSUMPTIONS!$D$7,0,(ASSUMPTIONS!$D$7+2-GT16)*AVERAGE(AU16:AX16))</f>
        <v>0</v>
      </c>
      <c r="CU16" s="46">
        <f>IF(GU16&gt;ASSUMPTIONS!$D$7,0,(ASSUMPTIONS!$D$7+2-GU16)*AVERAGE(AV16:AY16))</f>
        <v>16129.150000000003</v>
      </c>
      <c r="CV16" s="46">
        <f>IF(GV16&gt;ASSUMPTIONS!$D$7,0,(ASSUMPTIONS!$D$7+2-GV16)*AVERAGE(AW16:AZ16))</f>
        <v>0</v>
      </c>
      <c r="CW16" s="46">
        <f>IF(GW16&gt;ASSUMPTIONS!$D$7,0,(ASSUMPTIONS!$D$7+2-GW16)*AVERAGE(AX16:BA16))</f>
        <v>0</v>
      </c>
      <c r="CX16" s="46">
        <f>IF(GX16&gt;ASSUMPTIONS!$D$7,0,(ASSUMPTIONS!$D$7+2-GX16)*AVERAGE(AY16:BB16))</f>
        <v>12690.25</v>
      </c>
      <c r="CY16" s="46">
        <f>IF(GY16&gt;ASSUMPTIONS!$D$7,0,(ASSUMPTIONS!$D$7+2-GY16)*AVERAGE(AZ16:BC16))</f>
        <v>0</v>
      </c>
      <c r="CZ16" s="46">
        <f>IF(GZ16&gt;ASSUMPTIONS!$D$7,0,(ASSUMPTIONS!$D$7+2-GZ16)*AVERAGE(BA16:BD16))</f>
        <v>0</v>
      </c>
      <c r="DA16" s="46">
        <f>IF(HA16&gt;ASSUMPTIONS!$D$7,0,(ASSUMPTIONS!$D$7+2-HA16)*AVERAGE($BB16:$BE16))</f>
        <v>12677.000000000005</v>
      </c>
      <c r="DB16" s="46">
        <f>IF(HB16&gt;ASSUMPTIONS!$D$7,0,(ASSUMPTIONS!$D$7+2-HB16)*AVERAGE($BB16:$BE16))</f>
        <v>0</v>
      </c>
      <c r="DC16" s="46">
        <f>IF(HC16&gt;ASSUMPTIONS!$D$7,0,(ASSUMPTIONS!$D$7+2-HC16)*AVERAGE($BB16:$BE16))</f>
        <v>9677.1999999999916</v>
      </c>
      <c r="DD16" s="46">
        <f>IF(HD16&gt;ASSUMPTIONS!$D$7,0,(ASSUMPTIONS!$D$7+2-HD16)*AVERAGE($BB16:$BE16))</f>
        <v>0</v>
      </c>
      <c r="DE16" s="46">
        <f>IF(HE16&gt;ASSUMPTIONS!$D$7,0,(ASSUMPTIONS!$D$7+2-HE16)*AVERAGE($BB16:$BE16))</f>
        <v>9677.2000000000007</v>
      </c>
      <c r="DF16" s="47">
        <f t="shared" si="3"/>
        <v>79510.375</v>
      </c>
      <c r="DG16" s="47">
        <f t="shared" si="10"/>
        <v>68557.625</v>
      </c>
      <c r="DH16" s="47">
        <f t="shared" si="10"/>
        <v>57604.875</v>
      </c>
      <c r="DI16" s="47">
        <f t="shared" si="10"/>
        <v>46652.125</v>
      </c>
      <c r="DJ16" s="47">
        <f t="shared" si="10"/>
        <v>43325.125</v>
      </c>
      <c r="DK16" s="47">
        <f t="shared" si="10"/>
        <v>66951</v>
      </c>
      <c r="DL16" s="47">
        <f t="shared" si="10"/>
        <v>85455.000000000015</v>
      </c>
      <c r="DM16" s="47">
        <f t="shared" si="10"/>
        <v>103959</v>
      </c>
      <c r="DN16" s="47">
        <f t="shared" si="10"/>
        <v>93230.399999999994</v>
      </c>
      <c r="DO16" s="47">
        <f t="shared" si="10"/>
        <v>82501.799999999988</v>
      </c>
      <c r="DP16" s="47">
        <f t="shared" si="10"/>
        <v>97305.65</v>
      </c>
      <c r="DQ16" s="47">
        <f t="shared" si="10"/>
        <v>86577.049999999988</v>
      </c>
      <c r="DR16" s="47">
        <f t="shared" si="10"/>
        <v>98053.9</v>
      </c>
      <c r="DS16" s="47">
        <f t="shared" si="10"/>
        <v>87175.65</v>
      </c>
      <c r="DT16" s="47">
        <f t="shared" si="10"/>
        <v>76297.399999999994</v>
      </c>
      <c r="DU16" s="47">
        <f t="shared" si="10"/>
        <v>65419.149999999994</v>
      </c>
      <c r="DV16" s="47">
        <f t="shared" si="10"/>
        <v>54540.899999999994</v>
      </c>
      <c r="DW16" s="47">
        <f t="shared" si="10"/>
        <v>49758.399999999994</v>
      </c>
      <c r="DX16" s="47">
        <f t="shared" si="10"/>
        <v>44975.899999999994</v>
      </c>
      <c r="DY16" s="47">
        <f t="shared" si="10"/>
        <v>61322.25</v>
      </c>
      <c r="DZ16" s="47">
        <f t="shared" si="10"/>
        <v>56539.75</v>
      </c>
      <c r="EA16" s="47">
        <f t="shared" si="10"/>
        <v>64978.2</v>
      </c>
      <c r="EB16" s="47">
        <f t="shared" si="10"/>
        <v>57758.399999999994</v>
      </c>
      <c r="EC16" s="47">
        <f t="shared" si="10"/>
        <v>50538.599999999991</v>
      </c>
      <c r="ED16" s="47">
        <f t="shared" si="10"/>
        <v>43318.799999999988</v>
      </c>
      <c r="EE16" s="47">
        <f t="shared" si="10"/>
        <v>36098.999999999985</v>
      </c>
      <c r="EF16" s="47">
        <f t="shared" si="10"/>
        <v>44259.5</v>
      </c>
      <c r="EG16" s="47">
        <f t="shared" si="10"/>
        <v>39549</v>
      </c>
      <c r="EH16" s="47">
        <f t="shared" si="10"/>
        <v>47989.5</v>
      </c>
      <c r="EI16" s="47">
        <f t="shared" si="10"/>
        <v>43279</v>
      </c>
      <c r="EJ16" s="47">
        <f t="shared" si="10"/>
        <v>37822.5</v>
      </c>
      <c r="EK16" s="47">
        <f t="shared" si="10"/>
        <v>44163</v>
      </c>
      <c r="EL16" s="47">
        <f t="shared" si="10"/>
        <v>38706.5</v>
      </c>
      <c r="EM16" s="47">
        <f t="shared" si="10"/>
        <v>33250</v>
      </c>
      <c r="EN16" s="47">
        <f t="shared" si="10"/>
        <v>40206.599999999991</v>
      </c>
      <c r="EO16" s="47">
        <f t="shared" si="10"/>
        <v>35739.19999999999</v>
      </c>
      <c r="EP16" s="47">
        <f t="shared" si="10"/>
        <v>46527.1</v>
      </c>
      <c r="EQ16" s="47">
        <f t="shared" si="10"/>
        <v>42059.7</v>
      </c>
      <c r="ER16" s="47">
        <f t="shared" si="10"/>
        <v>52847.6</v>
      </c>
      <c r="ES16" s="47">
        <f t="shared" si="10"/>
        <v>47116.1</v>
      </c>
      <c r="ET16" s="47">
        <f t="shared" si="10"/>
        <v>41384.6</v>
      </c>
      <c r="EU16" s="47">
        <f t="shared" si="10"/>
        <v>51782.25</v>
      </c>
      <c r="EV16" s="47">
        <f t="shared" si="10"/>
        <v>46050.75</v>
      </c>
      <c r="EW16" s="47">
        <f t="shared" si="10"/>
        <v>40292.75</v>
      </c>
      <c r="EX16" s="47">
        <f t="shared" si="10"/>
        <v>47225</v>
      </c>
      <c r="EY16" s="47">
        <f t="shared" si="10"/>
        <v>41467</v>
      </c>
      <c r="EZ16" s="47">
        <f t="shared" si="10"/>
        <v>35709</v>
      </c>
      <c r="FA16" s="47">
        <f t="shared" si="10"/>
        <v>43547.400000000009</v>
      </c>
      <c r="FB16" s="47">
        <f t="shared" si="10"/>
        <v>38708.80000000001</v>
      </c>
      <c r="FC16" s="47">
        <f t="shared" si="10"/>
        <v>43547.4</v>
      </c>
      <c r="FD16" s="47">
        <f t="shared" si="10"/>
        <v>38708.800000000003</v>
      </c>
      <c r="FE16" s="47">
        <f t="shared" si="10"/>
        <v>43547.400000000009</v>
      </c>
      <c r="FF16" s="48">
        <f t="shared" si="4"/>
        <v>5.4469406714259527</v>
      </c>
      <c r="FG16" s="48">
        <f t="shared" si="5"/>
        <v>11.136101822510899</v>
      </c>
      <c r="FH16" s="48">
        <f t="shared" si="5"/>
        <v>13.099922374156565</v>
      </c>
      <c r="FI16" s="48">
        <f t="shared" si="5"/>
        <v>17.31435978358882</v>
      </c>
      <c r="FJ16" s="48">
        <f t="shared" si="5"/>
        <v>9.0107244949202308</v>
      </c>
      <c r="FK16" s="48">
        <f t="shared" si="5"/>
        <v>6.1648204274452896</v>
      </c>
      <c r="FL16" s="48">
        <f t="shared" si="5"/>
        <v>7.5410556193823064</v>
      </c>
      <c r="FM16" s="48">
        <f t="shared" si="5"/>
        <v>7.965158548179633</v>
      </c>
      <c r="FN16" s="48">
        <f t="shared" si="5"/>
        <v>9.6898943012135792</v>
      </c>
      <c r="FO16" s="48">
        <f t="shared" si="5"/>
        <v>8.6596964289238922</v>
      </c>
      <c r="FP16" s="48">
        <f t="shared" si="5"/>
        <v>7.636633752721937</v>
      </c>
      <c r="FQ16" s="48">
        <f t="shared" si="5"/>
        <v>8.9758425029431539</v>
      </c>
      <c r="FR16" s="48">
        <f t="shared" si="5"/>
        <v>7.9587295750695182</v>
      </c>
      <c r="FS16" s="48">
        <f t="shared" si="5"/>
        <v>10.482213417608188</v>
      </c>
      <c r="FT16" s="48">
        <f t="shared" si="5"/>
        <v>11.133010871126862</v>
      </c>
      <c r="FU16" s="48">
        <f t="shared" si="5"/>
        <v>12.098336025688036</v>
      </c>
      <c r="FV16" s="48">
        <f t="shared" si="5"/>
        <v>13.678860428646104</v>
      </c>
      <c r="FW16" s="48">
        <f t="shared" si="9"/>
        <v>10.115480380019751</v>
      </c>
      <c r="FX16" s="48">
        <f t="shared" si="9"/>
        <v>8.2914774668188596</v>
      </c>
      <c r="FY16" s="48">
        <f t="shared" si="9"/>
        <v>6.8037319557217897</v>
      </c>
      <c r="FZ16" s="48">
        <f t="shared" si="9"/>
        <v>8.4936217069724922</v>
      </c>
      <c r="GA16" s="48">
        <f t="shared" si="9"/>
        <v>7.8312072356574971</v>
      </c>
      <c r="GB16" s="48">
        <f t="shared" si="9"/>
        <v>9.856419629956882</v>
      </c>
      <c r="GC16" s="48">
        <f t="shared" si="9"/>
        <v>9.6826400006705615</v>
      </c>
      <c r="GD16" s="48">
        <f t="shared" si="9"/>
        <v>9.4680136572480347</v>
      </c>
      <c r="GE16" s="48">
        <f t="shared" si="9"/>
        <v>9.1962212079397059</v>
      </c>
      <c r="GF16" s="48">
        <f t="shared" si="9"/>
        <v>7.3716561159893779</v>
      </c>
      <c r="GG16" s="48">
        <f t="shared" si="9"/>
        <v>8.7065014261827489</v>
      </c>
      <c r="GH16" s="48">
        <f t="shared" si="9"/>
        <v>7.504554079696395</v>
      </c>
      <c r="GI16" s="48">
        <f t="shared" si="9"/>
        <v>8.7949234857509389</v>
      </c>
      <c r="GJ16" s="48">
        <f t="shared" si="9"/>
        <v>8.3081456454654958</v>
      </c>
      <c r="GK16" s="48">
        <f t="shared" si="9"/>
        <v>7.622507280403874</v>
      </c>
      <c r="GL16" s="48">
        <f t="shared" si="8"/>
        <v>9.3671355925912199</v>
      </c>
      <c r="GM16" s="48">
        <f t="shared" si="8"/>
        <v>8.6642118458163591</v>
      </c>
      <c r="GN16" s="48">
        <f t="shared" si="8"/>
        <v>7.4428078972109066</v>
      </c>
      <c r="GO16" s="48">
        <f t="shared" si="8"/>
        <v>8.4053998965176628</v>
      </c>
      <c r="GP16" s="48">
        <f t="shared" si="8"/>
        <v>7.0084420868917219</v>
      </c>
      <c r="GQ16" s="48">
        <f t="shared" si="8"/>
        <v>8.5915085934290154</v>
      </c>
      <c r="GR16" s="48">
        <f t="shared" si="8"/>
        <v>7.3383407484951579</v>
      </c>
      <c r="GS16" s="48">
        <f t="shared" si="8"/>
        <v>9.2099074174926479</v>
      </c>
      <c r="GT16" s="48">
        <f t="shared" si="8"/>
        <v>8.2015927586056829</v>
      </c>
      <c r="GU16" s="48">
        <f t="shared" si="8"/>
        <v>7.1956010519223659</v>
      </c>
      <c r="GV16" s="48">
        <f t="shared" si="8"/>
        <v>8.9930965613060092</v>
      </c>
      <c r="GW16" s="48">
        <f t="shared" si="8"/>
        <v>8.3302280147969938</v>
      </c>
      <c r="GX16" s="48">
        <f t="shared" si="8"/>
        <v>7.6048449502670667</v>
      </c>
      <c r="GY16" s="48">
        <f t="shared" si="8"/>
        <v>9.3174441890518782</v>
      </c>
      <c r="GZ16" s="48">
        <f t="shared" si="8"/>
        <v>8.570040920927541</v>
      </c>
      <c r="HA16" s="48">
        <f t="shared" si="6"/>
        <v>7.3800272806183598</v>
      </c>
      <c r="HB16" s="48">
        <f t="shared" si="2"/>
        <v>9.0000000000000018</v>
      </c>
      <c r="HC16" s="48">
        <f t="shared" si="2"/>
        <v>8.0000000000000018</v>
      </c>
      <c r="HD16" s="48">
        <f t="shared" si="2"/>
        <v>9</v>
      </c>
      <c r="HE16" s="48">
        <f t="shared" si="2"/>
        <v>8</v>
      </c>
      <c r="HF16" s="31"/>
    </row>
    <row r="17" spans="1:214" x14ac:dyDescent="0.25">
      <c r="A17" s="29"/>
      <c r="B17" s="13" t="s">
        <v>5</v>
      </c>
      <c r="C17" s="13">
        <v>1879235</v>
      </c>
      <c r="D17" s="13" t="str">
        <f>VLOOKUP(C17,INVENTORY_DATA!$C:$E,2,0)</f>
        <v>PF_1</v>
      </c>
      <c r="E17" s="44">
        <f>VLOOKUP(C17,INVENTORY_DATA!$C:$E,3,0)</f>
        <v>96244.353348729783</v>
      </c>
      <c r="F17" s="45">
        <f>VLOOKUP(VLOOKUP(F$3,KEY!$E:$F,2,0)&amp;$C17,DEMAND_PLAN!$B:$I,5,0)/VLOOKUP(VLOOKUP(F$3,KEY!$E:$F,2,0),KEY!$B:$C,2,0)</f>
        <v>7898.75</v>
      </c>
      <c r="G17" s="45">
        <f>VLOOKUP(VLOOKUP(G$3,KEY!$E:$F,2,0)&amp;$C17,DEMAND_PLAN!$B:$I,5,0)/VLOOKUP(VLOOKUP(G$3,KEY!$E:$F,2,0),KEY!$B:$C,2,0)</f>
        <v>7898.75</v>
      </c>
      <c r="H17" s="45">
        <f>VLOOKUP(VLOOKUP(H$3,KEY!$E:$F,2,0)&amp;$C17,DEMAND_PLAN!$B:$I,5,0)/VLOOKUP(VLOOKUP(H$3,KEY!$E:$F,2,0),KEY!$B:$C,2,0)</f>
        <v>7898.75</v>
      </c>
      <c r="I17" s="45">
        <f>VLOOKUP(VLOOKUP(I$3,KEY!$E:$F,2,0)&amp;$C17,DEMAND_PLAN!$B:$I,5,0)/VLOOKUP(VLOOKUP(I$3,KEY!$E:$F,2,0),KEY!$B:$C,2,0)</f>
        <v>7898.75</v>
      </c>
      <c r="J17" s="45">
        <f>VLOOKUP(VLOOKUP(J$3,KEY!$E:$F,2,0)&amp;$C17,DEMAND_PLAN!$B:$I,5,0)/VLOOKUP(VLOOKUP(J$3,KEY!$E:$F,2,0),KEY!$B:$C,2,0)</f>
        <v>8636.25</v>
      </c>
      <c r="K17" s="45">
        <f>VLOOKUP(VLOOKUP(K$3,KEY!$E:$F,2,0)&amp;$C17,DEMAND_PLAN!$B:$I,5,0)/VLOOKUP(VLOOKUP(K$3,KEY!$E:$F,2,0),KEY!$B:$C,2,0)</f>
        <v>8636.25</v>
      </c>
      <c r="L17" s="45">
        <f>VLOOKUP(VLOOKUP(L$3,KEY!$E:$F,2,0)&amp;$C17,DEMAND_PLAN!$B:$I,5,0)/VLOOKUP(VLOOKUP(L$3,KEY!$E:$F,2,0),KEY!$B:$C,2,0)</f>
        <v>8636.25</v>
      </c>
      <c r="M17" s="45">
        <f>VLOOKUP(VLOOKUP(M$3,KEY!$E:$F,2,0)&amp;$C17,DEMAND_PLAN!$B:$I,5,0)/VLOOKUP(VLOOKUP(M$3,KEY!$E:$F,2,0),KEY!$B:$C,2,0)</f>
        <v>8636.25</v>
      </c>
      <c r="N17" s="45">
        <f>VLOOKUP(VLOOKUP(N$3,KEY!$E:$F,2,0)&amp;$C17,DEMAND_PLAN!$B:$I,5,0)/VLOOKUP(VLOOKUP(N$3,KEY!$E:$F,2,0),KEY!$B:$C,2,0)</f>
        <v>9105.2000000000007</v>
      </c>
      <c r="O17" s="45">
        <f>VLOOKUP(VLOOKUP(O$3,KEY!$E:$F,2,0)&amp;$C17,DEMAND_PLAN!$B:$I,5,0)/VLOOKUP(VLOOKUP(O$3,KEY!$E:$F,2,0),KEY!$B:$C,2,0)</f>
        <v>9105.2000000000007</v>
      </c>
      <c r="P17" s="45">
        <f>VLOOKUP(VLOOKUP(P$3,KEY!$E:$F,2,0)&amp;$C17,DEMAND_PLAN!$B:$I,5,0)/VLOOKUP(VLOOKUP(P$3,KEY!$E:$F,2,0),KEY!$B:$C,2,0)</f>
        <v>9105.2000000000007</v>
      </c>
      <c r="Q17" s="45">
        <f>VLOOKUP(VLOOKUP(Q$3,KEY!$E:$F,2,0)&amp;$C17,DEMAND_PLAN!$B:$I,5,0)/VLOOKUP(VLOOKUP(Q$3,KEY!$E:$F,2,0),KEY!$B:$C,2,0)</f>
        <v>9105.2000000000007</v>
      </c>
      <c r="R17" s="45">
        <f>VLOOKUP(VLOOKUP(R$3,KEY!$E:$F,2,0)&amp;$C17,DEMAND_PLAN!$B:$I,5,0)/VLOOKUP(VLOOKUP(R$3,KEY!$E:$F,2,0),KEY!$B:$C,2,0)</f>
        <v>9105.2000000000007</v>
      </c>
      <c r="S17" s="45">
        <f>VLOOKUP(VLOOKUP(S$3,KEY!$E:$F,2,0)&amp;$C17,DEMAND_PLAN!$B:$I,5,0)/VLOOKUP(VLOOKUP(S$3,KEY!$E:$F,2,0),KEY!$B:$C,2,0)</f>
        <v>10407.75</v>
      </c>
      <c r="T17" s="45">
        <f>VLOOKUP(VLOOKUP(T$3,KEY!$E:$F,2,0)&amp;$C17,DEMAND_PLAN!$B:$I,5,0)/VLOOKUP(VLOOKUP(T$3,KEY!$E:$F,2,0),KEY!$B:$C,2,0)</f>
        <v>10407.75</v>
      </c>
      <c r="U17" s="45">
        <f>VLOOKUP(VLOOKUP(U$3,KEY!$E:$F,2,0)&amp;$C17,DEMAND_PLAN!$B:$I,5,0)/VLOOKUP(VLOOKUP(U$3,KEY!$E:$F,2,0),KEY!$B:$C,2,0)</f>
        <v>10407.75</v>
      </c>
      <c r="V17" s="45">
        <f>VLOOKUP(VLOOKUP(V$3,KEY!$E:$F,2,0)&amp;$C17,DEMAND_PLAN!$B:$I,5,0)/VLOOKUP(VLOOKUP(V$3,KEY!$E:$F,2,0),KEY!$B:$C,2,0)</f>
        <v>10407.75</v>
      </c>
      <c r="W17" s="45">
        <f>VLOOKUP(VLOOKUP(W$3,KEY!$E:$F,2,0)&amp;$C17,DEMAND_PLAN!$B:$I,5,0)/VLOOKUP(VLOOKUP(W$3,KEY!$E:$F,2,0),KEY!$B:$C,2,0)</f>
        <v>10039</v>
      </c>
      <c r="X17" s="45">
        <f>VLOOKUP(VLOOKUP(X$3,KEY!$E:$F,2,0)&amp;$C17,DEMAND_PLAN!$B:$I,5,0)/VLOOKUP(VLOOKUP(X$3,KEY!$E:$F,2,0),KEY!$B:$C,2,0)</f>
        <v>10039</v>
      </c>
      <c r="Y17" s="45">
        <f>VLOOKUP(VLOOKUP(Y$3,KEY!$E:$F,2,0)&amp;$C17,DEMAND_PLAN!$B:$I,5,0)/VLOOKUP(VLOOKUP(Y$3,KEY!$E:$F,2,0),KEY!$B:$C,2,0)</f>
        <v>10039</v>
      </c>
      <c r="Z17" s="45">
        <f>VLOOKUP(VLOOKUP(Z$3,KEY!$E:$F,2,0)&amp;$C17,DEMAND_PLAN!$B:$I,5,0)/VLOOKUP(VLOOKUP(Z$3,KEY!$E:$F,2,0),KEY!$B:$C,2,0)</f>
        <v>10039</v>
      </c>
      <c r="AA17" s="45">
        <f>VLOOKUP(VLOOKUP(AA$3,KEY!$E:$F,2,0)&amp;$C17,DEMAND_PLAN!$B:$I,5,0)/VLOOKUP(VLOOKUP(AA$3,KEY!$E:$F,2,0),KEY!$B:$C,2,0)</f>
        <v>4142.6000000000004</v>
      </c>
      <c r="AB17" s="45">
        <f>VLOOKUP(VLOOKUP(AB$3,KEY!$E:$F,2,0)&amp;$C17,DEMAND_PLAN!$B:$I,5,0)/VLOOKUP(VLOOKUP(AB$3,KEY!$E:$F,2,0),KEY!$B:$C,2,0)</f>
        <v>4142.6000000000004</v>
      </c>
      <c r="AC17" s="45">
        <f>VLOOKUP(VLOOKUP(AC$3,KEY!$E:$F,2,0)&amp;$C17,DEMAND_PLAN!$B:$I,5,0)/VLOOKUP(VLOOKUP(AC$3,KEY!$E:$F,2,0),KEY!$B:$C,2,0)</f>
        <v>4142.6000000000004</v>
      </c>
      <c r="AD17" s="45">
        <f>VLOOKUP(VLOOKUP(AD$3,KEY!$E:$F,2,0)&amp;$C17,DEMAND_PLAN!$B:$I,5,0)/VLOOKUP(VLOOKUP(AD$3,KEY!$E:$F,2,0),KEY!$B:$C,2,0)</f>
        <v>4142.6000000000004</v>
      </c>
      <c r="AE17" s="45">
        <f>VLOOKUP(VLOOKUP(AE$3,KEY!$E:$F,2,0)&amp;$C17,DEMAND_PLAN!$B:$I,5,0)/VLOOKUP(VLOOKUP(AE$3,KEY!$E:$F,2,0),KEY!$B:$C,2,0)</f>
        <v>4142.6000000000004</v>
      </c>
      <c r="AF17" s="45">
        <f>VLOOKUP(VLOOKUP(AF$3,KEY!$E:$F,2,0)&amp;$C17,DEMAND_PLAN!$B:$I,5,0)/VLOOKUP(VLOOKUP(AF$3,KEY!$E:$F,2,0),KEY!$B:$C,2,0)</f>
        <v>4603</v>
      </c>
      <c r="AG17" s="45">
        <f>VLOOKUP(VLOOKUP(AG$3,KEY!$E:$F,2,0)&amp;$C17,DEMAND_PLAN!$B:$I,5,0)/VLOOKUP(VLOOKUP(AG$3,KEY!$E:$F,2,0),KEY!$B:$C,2,0)</f>
        <v>4603</v>
      </c>
      <c r="AH17" s="45">
        <f>VLOOKUP(VLOOKUP(AH$3,KEY!$E:$F,2,0)&amp;$C17,DEMAND_PLAN!$B:$I,5,0)/VLOOKUP(VLOOKUP(AH$3,KEY!$E:$F,2,0),KEY!$B:$C,2,0)</f>
        <v>4603</v>
      </c>
      <c r="AI17" s="45">
        <f>VLOOKUP(VLOOKUP(AI$3,KEY!$E:$F,2,0)&amp;$C17,DEMAND_PLAN!$B:$I,5,0)/VLOOKUP(VLOOKUP(AI$3,KEY!$E:$F,2,0),KEY!$B:$C,2,0)</f>
        <v>4603</v>
      </c>
      <c r="AJ17" s="45">
        <f>VLOOKUP(VLOOKUP(AJ$3,KEY!$E:$F,2,0)&amp;$C17,DEMAND_PLAN!$B:$I,5,0)/VLOOKUP(VLOOKUP(AJ$3,KEY!$E:$F,2,0),KEY!$B:$C,2,0)</f>
        <v>3669.5</v>
      </c>
      <c r="AK17" s="45">
        <f>VLOOKUP(VLOOKUP(AK$3,KEY!$E:$F,2,0)&amp;$C17,DEMAND_PLAN!$B:$I,5,0)/VLOOKUP(VLOOKUP(AK$3,KEY!$E:$F,2,0),KEY!$B:$C,2,0)</f>
        <v>3669.5</v>
      </c>
      <c r="AL17" s="45">
        <f>VLOOKUP(VLOOKUP(AL$3,KEY!$E:$F,2,0)&amp;$C17,DEMAND_PLAN!$B:$I,5,0)/VLOOKUP(VLOOKUP(AL$3,KEY!$E:$F,2,0),KEY!$B:$C,2,0)</f>
        <v>3669.5</v>
      </c>
      <c r="AM17" s="45">
        <f>VLOOKUP(VLOOKUP(AM$3,KEY!$E:$F,2,0)&amp;$C17,DEMAND_PLAN!$B:$I,5,0)/VLOOKUP(VLOOKUP(AM$3,KEY!$E:$F,2,0),KEY!$B:$C,2,0)</f>
        <v>3669.5</v>
      </c>
      <c r="AN17" s="45">
        <f>VLOOKUP(VLOOKUP(AN$3,KEY!$E:$F,2,0)&amp;$C17,DEMAND_PLAN!$B:$I,5,0)/VLOOKUP(VLOOKUP(AN$3,KEY!$E:$F,2,0),KEY!$B:$C,2,0)</f>
        <v>3103.4</v>
      </c>
      <c r="AO17" s="45">
        <f>VLOOKUP(VLOOKUP(AO$3,KEY!$E:$F,2,0)&amp;$C17,DEMAND_PLAN!$B:$I,5,0)/VLOOKUP(VLOOKUP(AO$3,KEY!$E:$F,2,0),KEY!$B:$C,2,0)</f>
        <v>3103.4</v>
      </c>
      <c r="AP17" s="45">
        <f>VLOOKUP(VLOOKUP(AP$3,KEY!$E:$F,2,0)&amp;$C17,DEMAND_PLAN!$B:$I,5,0)/VLOOKUP(VLOOKUP(AP$3,KEY!$E:$F,2,0),KEY!$B:$C,2,0)</f>
        <v>3103.4</v>
      </c>
      <c r="AQ17" s="45">
        <f>VLOOKUP(VLOOKUP(AQ$3,KEY!$E:$F,2,0)&amp;$C17,DEMAND_PLAN!$B:$I,5,0)/VLOOKUP(VLOOKUP(AQ$3,KEY!$E:$F,2,0),KEY!$B:$C,2,0)</f>
        <v>3103.4</v>
      </c>
      <c r="AR17" s="45">
        <f>VLOOKUP(VLOOKUP(AR$3,KEY!$E:$F,2,0)&amp;$C17,DEMAND_PLAN!$B:$I,5,0)/VLOOKUP(VLOOKUP(AR$3,KEY!$E:$F,2,0),KEY!$B:$C,2,0)</f>
        <v>3103.4</v>
      </c>
      <c r="AS17" s="45">
        <f>VLOOKUP(VLOOKUP(AS$3,KEY!$E:$F,2,0)&amp;$C17,DEMAND_PLAN!$B:$I,5,0)/VLOOKUP(VLOOKUP(AS$3,KEY!$E:$F,2,0),KEY!$B:$C,2,0)</f>
        <v>6672</v>
      </c>
      <c r="AT17" s="45">
        <f>VLOOKUP(VLOOKUP(AT$3,KEY!$E:$F,2,0)&amp;$C17,DEMAND_PLAN!$B:$I,5,0)/VLOOKUP(VLOOKUP(AT$3,KEY!$E:$F,2,0),KEY!$B:$C,2,0)</f>
        <v>6672</v>
      </c>
      <c r="AU17" s="45">
        <f>VLOOKUP(VLOOKUP(AU$3,KEY!$E:$F,2,0)&amp;$C17,DEMAND_PLAN!$B:$I,5,0)/VLOOKUP(VLOOKUP(AU$3,KEY!$E:$F,2,0),KEY!$B:$C,2,0)</f>
        <v>6672</v>
      </c>
      <c r="AV17" s="45">
        <f>VLOOKUP(VLOOKUP(AV$3,KEY!$E:$F,2,0)&amp;$C17,DEMAND_PLAN!$B:$I,5,0)/VLOOKUP(VLOOKUP(AV$3,KEY!$E:$F,2,0),KEY!$B:$C,2,0)</f>
        <v>6672</v>
      </c>
      <c r="AW17" s="45">
        <f>VLOOKUP(VLOOKUP(AW$3,KEY!$E:$F,2,0)&amp;$C17,DEMAND_PLAN!$B:$I,5,0)/VLOOKUP(VLOOKUP(AW$3,KEY!$E:$F,2,0),KEY!$B:$C,2,0)</f>
        <v>2600.75</v>
      </c>
      <c r="AX17" s="45">
        <f>VLOOKUP(VLOOKUP(AX$3,KEY!$E:$F,2,0)&amp;$C17,DEMAND_PLAN!$B:$I,5,0)/VLOOKUP(VLOOKUP(AX$3,KEY!$E:$F,2,0),KEY!$B:$C,2,0)</f>
        <v>2600.75</v>
      </c>
      <c r="AY17" s="45">
        <f>VLOOKUP(VLOOKUP(AY$3,KEY!$E:$F,2,0)&amp;$C17,DEMAND_PLAN!$B:$I,5,0)/VLOOKUP(VLOOKUP(AY$3,KEY!$E:$F,2,0),KEY!$B:$C,2,0)</f>
        <v>2600.75</v>
      </c>
      <c r="AZ17" s="45">
        <f>VLOOKUP(VLOOKUP(AZ$3,KEY!$E:$F,2,0)&amp;$C17,DEMAND_PLAN!$B:$I,5,0)/VLOOKUP(VLOOKUP(AZ$3,KEY!$E:$F,2,0),KEY!$B:$C,2,0)</f>
        <v>2600.75</v>
      </c>
      <c r="BA17" s="45">
        <f>VLOOKUP(VLOOKUP(BA$3,KEY!$E:$F,2,0)&amp;$C17,DEMAND_PLAN!$B:$I,5,0)/VLOOKUP(VLOOKUP(BA$3,KEY!$E:$F,2,0),KEY!$B:$C,2,0)</f>
        <v>11174</v>
      </c>
      <c r="BB17" s="45">
        <f>VLOOKUP(VLOOKUP(BB$3,KEY!$E:$F,2,0)&amp;$C17,DEMAND_PLAN!$B:$I,5,0)/VLOOKUP(VLOOKUP(BB$3,KEY!$E:$F,2,0),KEY!$B:$C,2,0)</f>
        <v>11174</v>
      </c>
      <c r="BC17" s="45">
        <f>VLOOKUP(VLOOKUP(BC$3,KEY!$E:$F,2,0)&amp;$C17,DEMAND_PLAN!$B:$I,5,0)/VLOOKUP(VLOOKUP(BC$3,KEY!$E:$F,2,0),KEY!$B:$C,2,0)</f>
        <v>11174</v>
      </c>
      <c r="BD17" s="45">
        <f>VLOOKUP(VLOOKUP(BD$3,KEY!$E:$F,2,0)&amp;$C17,DEMAND_PLAN!$B:$I,5,0)/VLOOKUP(VLOOKUP(BD$3,KEY!$E:$F,2,0),KEY!$B:$C,2,0)</f>
        <v>11174</v>
      </c>
      <c r="BE17" s="45">
        <f>VLOOKUP(VLOOKUP(BE$3,KEY!$E:$F,2,0)&amp;$C17,DEMAND_PLAN!$B:$I,5,0)/VLOOKUP(VLOOKUP(BE$3,KEY!$E:$F,2,0),KEY!$B:$C,2,0)</f>
        <v>11174</v>
      </c>
      <c r="BF17" s="46">
        <f>IF(FF17&gt;ASSUMPTIONS!$D$7,0,(ASSUMPTIONS!$D$7+2-FF17)*AVERAGE(G17:J17))</f>
        <v>0</v>
      </c>
      <c r="BG17" s="46">
        <f>IF(FG17&gt;ASSUMPTIONS!$D$7,0,(ASSUMPTIONS!$D$7+2-FG17)*AVERAGE(H17:K17))</f>
        <v>0</v>
      </c>
      <c r="BH17" s="46">
        <f>IF(FH17&gt;ASSUMPTIONS!$D$7,0,(ASSUMPTIONS!$D$7+2-FH17)*AVERAGE(I17:L17))</f>
        <v>0</v>
      </c>
      <c r="BI17" s="46">
        <f>IF(FI17&gt;ASSUMPTIONS!$D$7,0,(ASSUMPTIONS!$D$7+2-FI17)*AVERAGE(J17:M17))</f>
        <v>0</v>
      </c>
      <c r="BJ17" s="46">
        <f>IF(FJ17&gt;ASSUMPTIONS!$D$7,0,(ASSUMPTIONS!$D$7+2-FJ17)*AVERAGE(K17:N17))</f>
        <v>22885.52165127021</v>
      </c>
      <c r="BK17" s="46">
        <f>IF(FK17&gt;ASSUMPTIONS!$D$7,0,(ASSUMPTIONS!$D$7+2-FK17)*AVERAGE(L17:O17))</f>
        <v>0</v>
      </c>
      <c r="BL17" s="46">
        <f>IF(FL17&gt;ASSUMPTIONS!$D$7,0,(ASSUMPTIONS!$D$7+2-FL17)*AVERAGE(M17:P17))</f>
        <v>19617.250000000018</v>
      </c>
      <c r="BM17" s="46">
        <f>IF(FM17&gt;ASSUMPTIONS!$D$7,0,(ASSUMPTIONS!$D$7+2-FM17)*AVERAGE(N17:Q17))</f>
        <v>0</v>
      </c>
      <c r="BN17" s="46">
        <f>IF(FN17&gt;ASSUMPTIONS!$D$7,0,(ASSUMPTIONS!$D$7+2-FN17)*AVERAGE(O17:R17))</f>
        <v>18444.874999999989</v>
      </c>
      <c r="BO17" s="46">
        <f>IF(FO17&gt;ASSUMPTIONS!$D$7,0,(ASSUMPTIONS!$D$7+2-FO17)*AVERAGE(P17:S17))</f>
        <v>0</v>
      </c>
      <c r="BP17" s="46">
        <f>IF(FP17&gt;ASSUMPTIONS!$D$7,0,(ASSUMPTIONS!$D$7+2-FP17)*AVERAGE(Q17:T17))</f>
        <v>24723.149999999998</v>
      </c>
      <c r="BQ17" s="46">
        <f>IF(FQ17&gt;ASSUMPTIONS!$D$7,0,(ASSUMPTIONS!$D$7+2-FQ17)*AVERAGE(R17:U17))</f>
        <v>0</v>
      </c>
      <c r="BR17" s="46">
        <f>IF(FR17&gt;ASSUMPTIONS!$D$7,0,(ASSUMPTIONS!$D$7+2-FR17)*AVERAGE(S17:V17))</f>
        <v>24723.149999999991</v>
      </c>
      <c r="BS17" s="46">
        <f>IF(FS17&gt;ASSUMPTIONS!$D$7,0,(ASSUMPTIONS!$D$7+2-FS17)*AVERAGE(T17:W17))</f>
        <v>0</v>
      </c>
      <c r="BT17" s="46">
        <f>IF(FT17&gt;ASSUMPTIONS!$D$7,0,(ASSUMPTIONS!$D$7+2-FT17)*AVERAGE(U17:X17))</f>
        <v>0</v>
      </c>
      <c r="BU17" s="46">
        <f>IF(FU17&gt;ASSUMPTIONS!$D$7,0,(ASSUMPTIONS!$D$7+2-FU17)*AVERAGE(V17:Y17))</f>
        <v>27155.075000000001</v>
      </c>
      <c r="BV17" s="46">
        <f>IF(FV17&gt;ASSUMPTIONS!$D$7,0,(ASSUMPTIONS!$D$7+2-FV17)*AVERAGE(W17:Z17))</f>
        <v>0</v>
      </c>
      <c r="BW17" s="46">
        <f>IF(FW17&gt;ASSUMPTIONS!$D$7,0,(ASSUMPTIONS!$D$7+2-FW17)*AVERAGE(X17:AA17))</f>
        <v>0</v>
      </c>
      <c r="BX17" s="46">
        <f>IF(FX17&gt;ASSUMPTIONS!$D$7,0,(ASSUMPTIONS!$D$7+2-FX17)*AVERAGE(Y17:AB17))</f>
        <v>0</v>
      </c>
      <c r="BY17" s="46">
        <f>IF(FY17&gt;ASSUMPTIONS!$D$7,0,(ASSUMPTIONS!$D$7+2-FY17)*AVERAGE(Z17:AC17))</f>
        <v>0</v>
      </c>
      <c r="BZ17" s="46">
        <f>IF(FZ17&gt;ASSUMPTIONS!$D$7,0,(ASSUMPTIONS!$D$7+2-FZ17)*AVERAGE(AA17:AD17))</f>
        <v>0</v>
      </c>
      <c r="CA17" s="46">
        <f>IF(GA17&gt;ASSUMPTIONS!$D$7,0,(ASSUMPTIONS!$D$7+2-GA17)*AVERAGE(AB17:AE17))</f>
        <v>0</v>
      </c>
      <c r="CB17" s="46">
        <f>IF(GB17&gt;ASSUMPTIONS!$D$7,0,(ASSUMPTIONS!$D$7+2-GB17)*AVERAGE(AC17:AF17))</f>
        <v>0</v>
      </c>
      <c r="CC17" s="46">
        <f>IF(GC17&gt;ASSUMPTIONS!$D$7,0,(ASSUMPTIONS!$D$7+2-GC17)*AVERAGE(AD17:AG17))</f>
        <v>11672.825000000001</v>
      </c>
      <c r="CD17" s="46">
        <f>IF(GD17&gt;ASSUMPTIONS!$D$7,0,(ASSUMPTIONS!$D$7+2-GD17)*AVERAGE(AE17:AH17))</f>
        <v>0</v>
      </c>
      <c r="CE17" s="46">
        <f>IF(GE17&gt;ASSUMPTIONS!$D$7,0,(ASSUMPTIONS!$D$7+2-GE17)*AVERAGE(AF17:AI17))</f>
        <v>10587.199999999988</v>
      </c>
      <c r="CF17" s="46">
        <f>IF(GF17&gt;ASSUMPTIONS!$D$7,0,(ASSUMPTIONS!$D$7+2-GF17)*AVERAGE(AG17:AJ17))</f>
        <v>0</v>
      </c>
      <c r="CG17" s="46">
        <f>IF(GG17&gt;ASSUMPTIONS!$D$7,0,(ASSUMPTIONS!$D$7+2-GG17)*AVERAGE(AH17:AK17))</f>
        <v>0</v>
      </c>
      <c r="CH17" s="46">
        <f>IF(GH17&gt;ASSUMPTIONS!$D$7,0,(ASSUMPTIONS!$D$7+2-GH17)*AVERAGE(AI17:AL17))</f>
        <v>0</v>
      </c>
      <c r="CI17" s="46">
        <f>IF(GI17&gt;ASSUMPTIONS!$D$7,0,(ASSUMPTIONS!$D$7+2-GI17)*AVERAGE(AJ17:AM17))</f>
        <v>8616.5999999999967</v>
      </c>
      <c r="CJ17" s="46">
        <f>IF(GJ17&gt;ASSUMPTIONS!$D$7,0,(ASSUMPTIONS!$D$7+2-GJ17)*AVERAGE(AK17:AN17))</f>
        <v>0</v>
      </c>
      <c r="CK17" s="46">
        <f>IF(GK17&gt;ASSUMPTIONS!$D$7,0,(ASSUMPTIONS!$D$7+2-GK17)*AVERAGE(AL17:AO17))</f>
        <v>0</v>
      </c>
      <c r="CL17" s="46">
        <f>IF(GL17&gt;ASSUMPTIONS!$D$7,0,(ASSUMPTIONS!$D$7+2-GL17)*AVERAGE(AM17:AP17))</f>
        <v>7696.2499999999982</v>
      </c>
      <c r="CM17" s="46">
        <f>IF(GM17&gt;ASSUMPTIONS!$D$7,0,(ASSUMPTIONS!$D$7+2-GM17)*AVERAGE(AN17:AQ17))</f>
        <v>0</v>
      </c>
      <c r="CN17" s="46">
        <f>IF(GN17&gt;ASSUMPTIONS!$D$7,0,(ASSUMPTIONS!$D$7+2-GN17)*AVERAGE(AO17:AR17))</f>
        <v>0</v>
      </c>
      <c r="CO17" s="46">
        <f>IF(GO17&gt;ASSUMPTIONS!$D$7,0,(ASSUMPTIONS!$D$7+2-GO17)*AVERAGE(AP17:AS17))</f>
        <v>17948.650000000005</v>
      </c>
      <c r="CP17" s="46">
        <f>IF(GP17&gt;ASSUMPTIONS!$D$7,0,(ASSUMPTIONS!$D$7+2-GP17)*AVERAGE(AQ17:AT17))</f>
        <v>12024.899999999992</v>
      </c>
      <c r="CQ17" s="46">
        <f>IF(GQ17&gt;ASSUMPTIONS!$D$7,0,(ASSUMPTIONS!$D$7+2-GQ17)*AVERAGE(AR17:AU17))</f>
        <v>12024.900000000007</v>
      </c>
      <c r="CR17" s="46">
        <f>IF(GR17&gt;ASSUMPTIONS!$D$7,0,(ASSUMPTIONS!$D$7+2-GR17)*AVERAGE(AS17:AV17))</f>
        <v>0</v>
      </c>
      <c r="CS17" s="46">
        <f>IF(GS17&gt;ASSUMPTIONS!$D$7,0,(ASSUMPTIONS!$D$7+2-GS17)*AVERAGE(AT17:AW17))</f>
        <v>0</v>
      </c>
      <c r="CT17" s="46">
        <f>IF(GT17&gt;ASSUMPTIONS!$D$7,0,(ASSUMPTIONS!$D$7+2-GT17)*AVERAGE(AU17:AX17))</f>
        <v>0</v>
      </c>
      <c r="CU17" s="46">
        <f>IF(GU17&gt;ASSUMPTIONS!$D$7,0,(ASSUMPTIONS!$D$7+2-GU17)*AVERAGE(AV17:AY17))</f>
        <v>0</v>
      </c>
      <c r="CV17" s="46">
        <f>IF(GV17&gt;ASSUMPTIONS!$D$7,0,(ASSUMPTIONS!$D$7+2-GV17)*AVERAGE(AW17:AZ17))</f>
        <v>0</v>
      </c>
      <c r="CW17" s="46">
        <f>IF(GW17&gt;ASSUMPTIONS!$D$7,0,(ASSUMPTIONS!$D$7+2-GW17)*AVERAGE(AX17:BA17))</f>
        <v>22536.924999999996</v>
      </c>
      <c r="CX17" s="46">
        <f>IF(GX17&gt;ASSUMPTIONS!$D$7,0,(ASSUMPTIONS!$D$7+2-GX17)*AVERAGE(AY17:BB17))</f>
        <v>24033.874999999996</v>
      </c>
      <c r="CY17" s="46">
        <f>IF(GY17&gt;ASSUMPTIONS!$D$7,0,(ASSUMPTIONS!$D$7+2-GY17)*AVERAGE(AZ17:BC17))</f>
        <v>24033.875</v>
      </c>
      <c r="CZ17" s="46">
        <f>IF(GZ17&gt;ASSUMPTIONS!$D$7,0,(ASSUMPTIONS!$D$7+2-GZ17)*AVERAGE(BA17:BD17))</f>
        <v>24033.875</v>
      </c>
      <c r="DA17" s="46">
        <f>IF(HA17&gt;ASSUMPTIONS!$D$7,0,(ASSUMPTIONS!$D$7+2-HA17)*AVERAGE($BB17:$BE17))</f>
        <v>0</v>
      </c>
      <c r="DB17" s="46">
        <f>IF(HB17&gt;ASSUMPTIONS!$D$7,0,(ASSUMPTIONS!$D$7+2-HB17)*AVERAGE($BB17:$BE17))</f>
        <v>0</v>
      </c>
      <c r="DC17" s="46">
        <f>IF(HC17&gt;ASSUMPTIONS!$D$7,0,(ASSUMPTIONS!$D$7+2-HC17)*AVERAGE($BB17:$BE17))</f>
        <v>24948.75</v>
      </c>
      <c r="DD17" s="46">
        <f>IF(HD17&gt;ASSUMPTIONS!$D$7,0,(ASSUMPTIONS!$D$7+2-HD17)*AVERAGE($BB17:$BE17))</f>
        <v>0</v>
      </c>
      <c r="DE17" s="46">
        <f>IF(HE17&gt;ASSUMPTIONS!$D$7,0,(ASSUMPTIONS!$D$7+2-HE17)*AVERAGE($BB17:$BE17))</f>
        <v>22348</v>
      </c>
      <c r="DF17" s="47">
        <f t="shared" si="3"/>
        <v>88345.603348729783</v>
      </c>
      <c r="DG17" s="47">
        <f t="shared" si="10"/>
        <v>80446.853348729783</v>
      </c>
      <c r="DH17" s="47">
        <f t="shared" si="10"/>
        <v>72548.103348729783</v>
      </c>
      <c r="DI17" s="47">
        <f t="shared" si="10"/>
        <v>64649.353348729783</v>
      </c>
      <c r="DJ17" s="47">
        <f t="shared" si="10"/>
        <v>78898.625</v>
      </c>
      <c r="DK17" s="47">
        <f t="shared" si="10"/>
        <v>70262.375</v>
      </c>
      <c r="DL17" s="47">
        <f t="shared" si="10"/>
        <v>81243.375000000015</v>
      </c>
      <c r="DM17" s="47">
        <f t="shared" si="10"/>
        <v>72607.125000000015</v>
      </c>
      <c r="DN17" s="47">
        <f t="shared" si="10"/>
        <v>81946.8</v>
      </c>
      <c r="DO17" s="47">
        <f t="shared" si="10"/>
        <v>72841.600000000006</v>
      </c>
      <c r="DP17" s="47">
        <f t="shared" si="10"/>
        <v>88459.55</v>
      </c>
      <c r="DQ17" s="47">
        <f t="shared" si="10"/>
        <v>79354.350000000006</v>
      </c>
      <c r="DR17" s="47">
        <f t="shared" si="10"/>
        <v>94972.3</v>
      </c>
      <c r="DS17" s="47">
        <f t="shared" si="10"/>
        <v>84564.55</v>
      </c>
      <c r="DT17" s="47">
        <f t="shared" si="10"/>
        <v>74156.800000000003</v>
      </c>
      <c r="DU17" s="47">
        <f t="shared" si="10"/>
        <v>90904.125</v>
      </c>
      <c r="DV17" s="47">
        <f t="shared" si="10"/>
        <v>80496.375</v>
      </c>
      <c r="DW17" s="47">
        <f t="shared" si="10"/>
        <v>70457.375</v>
      </c>
      <c r="DX17" s="47">
        <f t="shared" si="10"/>
        <v>60418.375</v>
      </c>
      <c r="DY17" s="47">
        <f t="shared" si="10"/>
        <v>50379.375</v>
      </c>
      <c r="DZ17" s="47">
        <f t="shared" si="10"/>
        <v>40340.375</v>
      </c>
      <c r="EA17" s="47">
        <f t="shared" si="10"/>
        <v>36197.775000000001</v>
      </c>
      <c r="EB17" s="47">
        <f t="shared" si="10"/>
        <v>32055.175000000003</v>
      </c>
      <c r="EC17" s="47">
        <f t="shared" si="10"/>
        <v>39585.400000000009</v>
      </c>
      <c r="ED17" s="47">
        <f t="shared" si="10"/>
        <v>35442.80000000001</v>
      </c>
      <c r="EE17" s="47">
        <f t="shared" si="10"/>
        <v>41887.4</v>
      </c>
      <c r="EF17" s="47">
        <f t="shared" si="10"/>
        <v>37284.400000000001</v>
      </c>
      <c r="EG17" s="47">
        <f t="shared" si="10"/>
        <v>32681.4</v>
      </c>
      <c r="EH17" s="47">
        <f t="shared" si="10"/>
        <v>28078.400000000001</v>
      </c>
      <c r="EI17" s="47">
        <f t="shared" si="10"/>
        <v>32092</v>
      </c>
      <c r="EJ17" s="47">
        <f t="shared" si="10"/>
        <v>28422.5</v>
      </c>
      <c r="EK17" s="47">
        <f t="shared" si="10"/>
        <v>24753</v>
      </c>
      <c r="EL17" s="47">
        <f t="shared" si="10"/>
        <v>28779.75</v>
      </c>
      <c r="EM17" s="47">
        <f t="shared" si="10"/>
        <v>25110.25</v>
      </c>
      <c r="EN17" s="47">
        <f t="shared" si="10"/>
        <v>22006.85</v>
      </c>
      <c r="EO17" s="47">
        <f t="shared" si="10"/>
        <v>36852.100000000006</v>
      </c>
      <c r="EP17" s="47">
        <f t="shared" si="10"/>
        <v>45773.599999999999</v>
      </c>
      <c r="EQ17" s="47">
        <f t="shared" si="10"/>
        <v>54695.100000000006</v>
      </c>
      <c r="ER17" s="47">
        <f t="shared" si="10"/>
        <v>51591.700000000004</v>
      </c>
      <c r="ES17" s="47">
        <f t="shared" si="10"/>
        <v>44919.700000000004</v>
      </c>
      <c r="ET17" s="47">
        <f t="shared" si="10"/>
        <v>38247.700000000004</v>
      </c>
      <c r="EU17" s="47">
        <f t="shared" si="10"/>
        <v>31575.700000000004</v>
      </c>
      <c r="EV17" s="47">
        <f t="shared" si="10"/>
        <v>24903.700000000004</v>
      </c>
      <c r="EW17" s="47">
        <f t="shared" si="10"/>
        <v>44839.875</v>
      </c>
      <c r="EX17" s="47">
        <f t="shared" si="10"/>
        <v>66273</v>
      </c>
      <c r="EY17" s="47">
        <f t="shared" si="10"/>
        <v>87706.125</v>
      </c>
      <c r="EZ17" s="47">
        <f t="shared" si="10"/>
        <v>109139.25</v>
      </c>
      <c r="FA17" s="47">
        <f t="shared" si="10"/>
        <v>97965.25</v>
      </c>
      <c r="FB17" s="47">
        <f t="shared" si="10"/>
        <v>86791.25</v>
      </c>
      <c r="FC17" s="47">
        <f t="shared" si="10"/>
        <v>100566</v>
      </c>
      <c r="FD17" s="47">
        <f t="shared" si="10"/>
        <v>89392</v>
      </c>
      <c r="FE17" s="47">
        <f t="shared" si="10"/>
        <v>100566</v>
      </c>
      <c r="FF17" s="48">
        <f t="shared" si="4"/>
        <v>11.906824816977318</v>
      </c>
      <c r="FG17" s="48">
        <f t="shared" si="5"/>
        <v>10.685890940275753</v>
      </c>
      <c r="FH17" s="48">
        <f t="shared" si="5"/>
        <v>9.5182256420888596</v>
      </c>
      <c r="FI17" s="48">
        <f t="shared" si="5"/>
        <v>8.4004172353428608</v>
      </c>
      <c r="FJ17" s="48">
        <f t="shared" si="5"/>
        <v>7.3855538548184123</v>
      </c>
      <c r="FK17" s="48">
        <f t="shared" si="5"/>
        <v>8.8942701977572298</v>
      </c>
      <c r="FL17" s="48">
        <f t="shared" si="5"/>
        <v>7.8173863097448377</v>
      </c>
      <c r="FM17" s="48">
        <f t="shared" si="5"/>
        <v>8.9227446953389276</v>
      </c>
      <c r="FN17" s="48">
        <f t="shared" si="5"/>
        <v>7.9742482317796437</v>
      </c>
      <c r="FO17" s="48">
        <f t="shared" si="5"/>
        <v>8.6892388931523836</v>
      </c>
      <c r="FP17" s="48">
        <f t="shared" si="5"/>
        <v>7.4659751600859945</v>
      </c>
      <c r="FQ17" s="48">
        <f t="shared" si="5"/>
        <v>8.773910229626976</v>
      </c>
      <c r="FR17" s="48">
        <f t="shared" si="5"/>
        <v>7.6245442098436271</v>
      </c>
      <c r="FS17" s="48">
        <f t="shared" si="5"/>
        <v>9.2067010402971245</v>
      </c>
      <c r="FT17" s="48">
        <f t="shared" si="5"/>
        <v>8.2716862092997676</v>
      </c>
      <c r="FU17" s="48">
        <f t="shared" si="5"/>
        <v>7.3196552723952646</v>
      </c>
      <c r="FV17" s="48">
        <f t="shared" si="5"/>
        <v>9.0550976192847887</v>
      </c>
      <c r="FW17" s="48">
        <f t="shared" si="9"/>
        <v>9.3984021996754201</v>
      </c>
      <c r="FX17" s="48">
        <f t="shared" si="9"/>
        <v>9.9364493428104037</v>
      </c>
      <c r="FY17" s="48">
        <f t="shared" si="9"/>
        <v>10.756916872896895</v>
      </c>
      <c r="FZ17" s="48">
        <f t="shared" si="9"/>
        <v>12.161293632018538</v>
      </c>
      <c r="GA17" s="48">
        <f t="shared" si="9"/>
        <v>9.7379363201853906</v>
      </c>
      <c r="GB17" s="48">
        <f t="shared" si="9"/>
        <v>8.5017204124292451</v>
      </c>
      <c r="GC17" s="48">
        <f t="shared" si="9"/>
        <v>7.3305833790706183</v>
      </c>
      <c r="GD17" s="48">
        <f t="shared" si="9"/>
        <v>8.8204728269346493</v>
      </c>
      <c r="GE17" s="48">
        <f t="shared" si="9"/>
        <v>7.6999348251140587</v>
      </c>
      <c r="GF17" s="48">
        <f t="shared" si="9"/>
        <v>9.5860399919901589</v>
      </c>
      <c r="GG17" s="48">
        <f t="shared" si="9"/>
        <v>9.0140586279842854</v>
      </c>
      <c r="GH17" s="48">
        <f t="shared" si="9"/>
        <v>8.3736732536911891</v>
      </c>
      <c r="GI17" s="48">
        <f t="shared" si="9"/>
        <v>7.6518326747513292</v>
      </c>
      <c r="GJ17" s="48">
        <f t="shared" si="9"/>
        <v>9.0964363409604658</v>
      </c>
      <c r="GK17" s="48">
        <f t="shared" si="9"/>
        <v>8.3930074266562329</v>
      </c>
      <c r="GL17" s="48">
        <f t="shared" si="8"/>
        <v>7.6282194503725052</v>
      </c>
      <c r="GM17" s="48">
        <f t="shared" si="8"/>
        <v>9.2736192562995416</v>
      </c>
      <c r="GN17" s="48">
        <f t="shared" si="8"/>
        <v>8.0912064187665145</v>
      </c>
      <c r="GO17" s="48">
        <f t="shared" si="8"/>
        <v>5.5078399719688145</v>
      </c>
      <c r="GP17" s="48">
        <f t="shared" si="8"/>
        <v>7.5397630787486971</v>
      </c>
      <c r="GQ17" s="48">
        <f t="shared" si="8"/>
        <v>7.9195134821837927</v>
      </c>
      <c r="GR17" s="48">
        <f t="shared" si="8"/>
        <v>8.1977068345323758</v>
      </c>
      <c r="GS17" s="48">
        <f t="shared" si="8"/>
        <v>9.1245117003990419</v>
      </c>
      <c r="GT17" s="48">
        <f t="shared" si="8"/>
        <v>9.6885389986789257</v>
      </c>
      <c r="GU17" s="48">
        <f t="shared" si="8"/>
        <v>10.569860269098573</v>
      </c>
      <c r="GV17" s="48">
        <f t="shared" si="8"/>
        <v>12.1409977890993</v>
      </c>
      <c r="GW17" s="48">
        <f t="shared" si="8"/>
        <v>5.2494460180488778</v>
      </c>
      <c r="GX17" s="48">
        <f t="shared" si="8"/>
        <v>6.5104448356594498</v>
      </c>
      <c r="GY17" s="48">
        <f t="shared" si="8"/>
        <v>7.3386439293796846</v>
      </c>
      <c r="GZ17" s="48">
        <f t="shared" si="8"/>
        <v>7.8491252013603008</v>
      </c>
      <c r="HA17" s="48">
        <f t="shared" si="6"/>
        <v>9.7672498657597995</v>
      </c>
      <c r="HB17" s="48">
        <f t="shared" si="2"/>
        <v>8.7672498657597995</v>
      </c>
      <c r="HC17" s="48">
        <f t="shared" si="2"/>
        <v>7.7672498657597995</v>
      </c>
      <c r="HD17" s="48">
        <f t="shared" si="2"/>
        <v>9</v>
      </c>
      <c r="HE17" s="48">
        <f t="shared" si="2"/>
        <v>8</v>
      </c>
      <c r="HF17" s="31"/>
    </row>
    <row r="18" spans="1:214" x14ac:dyDescent="0.25">
      <c r="A18" s="29"/>
      <c r="B18" s="13" t="s">
        <v>5</v>
      </c>
      <c r="C18" s="13">
        <v>1117440</v>
      </c>
      <c r="D18" s="13" t="str">
        <f>VLOOKUP(C18,INVENTORY_DATA!$C:$E,2,0)</f>
        <v>PF_4</v>
      </c>
      <c r="E18" s="44">
        <f>VLOOKUP(C18,INVENTORY_DATA!$C:$E,3,0)</f>
        <v>311463.87990762125</v>
      </c>
      <c r="F18" s="45">
        <f>VLOOKUP(VLOOKUP(F$3,KEY!$E:$F,2,0)&amp;$C18,DEMAND_PLAN!$B:$I,5,0)/VLOOKUP(VLOOKUP(F$3,KEY!$E:$F,2,0),KEY!$B:$C,2,0)</f>
        <v>9107.5</v>
      </c>
      <c r="G18" s="45">
        <f>VLOOKUP(VLOOKUP(G$3,KEY!$E:$F,2,0)&amp;$C18,DEMAND_PLAN!$B:$I,5,0)/VLOOKUP(VLOOKUP(G$3,KEY!$E:$F,2,0),KEY!$B:$C,2,0)</f>
        <v>9107.5</v>
      </c>
      <c r="H18" s="45">
        <f>VLOOKUP(VLOOKUP(H$3,KEY!$E:$F,2,0)&amp;$C18,DEMAND_PLAN!$B:$I,5,0)/VLOOKUP(VLOOKUP(H$3,KEY!$E:$F,2,0),KEY!$B:$C,2,0)</f>
        <v>9107.5</v>
      </c>
      <c r="I18" s="45">
        <f>VLOOKUP(VLOOKUP(I$3,KEY!$E:$F,2,0)&amp;$C18,DEMAND_PLAN!$B:$I,5,0)/VLOOKUP(VLOOKUP(I$3,KEY!$E:$F,2,0),KEY!$B:$C,2,0)</f>
        <v>9107.5</v>
      </c>
      <c r="J18" s="45">
        <f>VLOOKUP(VLOOKUP(J$3,KEY!$E:$F,2,0)&amp;$C18,DEMAND_PLAN!$B:$I,5,0)/VLOOKUP(VLOOKUP(J$3,KEY!$E:$F,2,0),KEY!$B:$C,2,0)</f>
        <v>6246</v>
      </c>
      <c r="K18" s="45">
        <f>VLOOKUP(VLOOKUP(K$3,KEY!$E:$F,2,0)&amp;$C18,DEMAND_PLAN!$B:$I,5,0)/VLOOKUP(VLOOKUP(K$3,KEY!$E:$F,2,0),KEY!$B:$C,2,0)</f>
        <v>6246</v>
      </c>
      <c r="L18" s="45">
        <f>VLOOKUP(VLOOKUP(L$3,KEY!$E:$F,2,0)&amp;$C18,DEMAND_PLAN!$B:$I,5,0)/VLOOKUP(VLOOKUP(L$3,KEY!$E:$F,2,0),KEY!$B:$C,2,0)</f>
        <v>6246</v>
      </c>
      <c r="M18" s="45">
        <f>VLOOKUP(VLOOKUP(M$3,KEY!$E:$F,2,0)&amp;$C18,DEMAND_PLAN!$B:$I,5,0)/VLOOKUP(VLOOKUP(M$3,KEY!$E:$F,2,0),KEY!$B:$C,2,0)</f>
        <v>6246</v>
      </c>
      <c r="N18" s="45">
        <f>VLOOKUP(VLOOKUP(N$3,KEY!$E:$F,2,0)&amp;$C18,DEMAND_PLAN!$B:$I,5,0)/VLOOKUP(VLOOKUP(N$3,KEY!$E:$F,2,0),KEY!$B:$C,2,0)</f>
        <v>10197.200000000001</v>
      </c>
      <c r="O18" s="45">
        <f>VLOOKUP(VLOOKUP(O$3,KEY!$E:$F,2,0)&amp;$C18,DEMAND_PLAN!$B:$I,5,0)/VLOOKUP(VLOOKUP(O$3,KEY!$E:$F,2,0),KEY!$B:$C,2,0)</f>
        <v>10197.200000000001</v>
      </c>
      <c r="P18" s="45">
        <f>VLOOKUP(VLOOKUP(P$3,KEY!$E:$F,2,0)&amp;$C18,DEMAND_PLAN!$B:$I,5,0)/VLOOKUP(VLOOKUP(P$3,KEY!$E:$F,2,0),KEY!$B:$C,2,0)</f>
        <v>10197.200000000001</v>
      </c>
      <c r="Q18" s="45">
        <f>VLOOKUP(VLOOKUP(Q$3,KEY!$E:$F,2,0)&amp;$C18,DEMAND_PLAN!$B:$I,5,0)/VLOOKUP(VLOOKUP(Q$3,KEY!$E:$F,2,0),KEY!$B:$C,2,0)</f>
        <v>10197.200000000001</v>
      </c>
      <c r="R18" s="45">
        <f>VLOOKUP(VLOOKUP(R$3,KEY!$E:$F,2,0)&amp;$C18,DEMAND_PLAN!$B:$I,5,0)/VLOOKUP(VLOOKUP(R$3,KEY!$E:$F,2,0),KEY!$B:$C,2,0)</f>
        <v>10197.200000000001</v>
      </c>
      <c r="S18" s="45">
        <f>VLOOKUP(VLOOKUP(S$3,KEY!$E:$F,2,0)&amp;$C18,DEMAND_PLAN!$B:$I,5,0)/VLOOKUP(VLOOKUP(S$3,KEY!$E:$F,2,0),KEY!$B:$C,2,0)</f>
        <v>2682.5</v>
      </c>
      <c r="T18" s="45">
        <f>VLOOKUP(VLOOKUP(T$3,KEY!$E:$F,2,0)&amp;$C18,DEMAND_PLAN!$B:$I,5,0)/VLOOKUP(VLOOKUP(T$3,KEY!$E:$F,2,0),KEY!$B:$C,2,0)</f>
        <v>2682.5</v>
      </c>
      <c r="U18" s="45">
        <f>VLOOKUP(VLOOKUP(U$3,KEY!$E:$F,2,0)&amp;$C18,DEMAND_PLAN!$B:$I,5,0)/VLOOKUP(VLOOKUP(U$3,KEY!$E:$F,2,0),KEY!$B:$C,2,0)</f>
        <v>2682.5</v>
      </c>
      <c r="V18" s="45">
        <f>VLOOKUP(VLOOKUP(V$3,KEY!$E:$F,2,0)&amp;$C18,DEMAND_PLAN!$B:$I,5,0)/VLOOKUP(VLOOKUP(V$3,KEY!$E:$F,2,0),KEY!$B:$C,2,0)</f>
        <v>2682.5</v>
      </c>
      <c r="W18" s="45">
        <f>VLOOKUP(VLOOKUP(W$3,KEY!$E:$F,2,0)&amp;$C18,DEMAND_PLAN!$B:$I,5,0)/VLOOKUP(VLOOKUP(W$3,KEY!$E:$F,2,0),KEY!$B:$C,2,0)</f>
        <v>10742.75</v>
      </c>
      <c r="X18" s="45">
        <f>VLOOKUP(VLOOKUP(X$3,KEY!$E:$F,2,0)&amp;$C18,DEMAND_PLAN!$B:$I,5,0)/VLOOKUP(VLOOKUP(X$3,KEY!$E:$F,2,0),KEY!$B:$C,2,0)</f>
        <v>10742.75</v>
      </c>
      <c r="Y18" s="45">
        <f>VLOOKUP(VLOOKUP(Y$3,KEY!$E:$F,2,0)&amp;$C18,DEMAND_PLAN!$B:$I,5,0)/VLOOKUP(VLOOKUP(Y$3,KEY!$E:$F,2,0),KEY!$B:$C,2,0)</f>
        <v>10742.75</v>
      </c>
      <c r="Z18" s="45">
        <f>VLOOKUP(VLOOKUP(Z$3,KEY!$E:$F,2,0)&amp;$C18,DEMAND_PLAN!$B:$I,5,0)/VLOOKUP(VLOOKUP(Z$3,KEY!$E:$F,2,0),KEY!$B:$C,2,0)</f>
        <v>10742.75</v>
      </c>
      <c r="AA18" s="45">
        <f>VLOOKUP(VLOOKUP(AA$3,KEY!$E:$F,2,0)&amp;$C18,DEMAND_PLAN!$B:$I,5,0)/VLOOKUP(VLOOKUP(AA$3,KEY!$E:$F,2,0),KEY!$B:$C,2,0)</f>
        <v>7711.8</v>
      </c>
      <c r="AB18" s="45">
        <f>VLOOKUP(VLOOKUP(AB$3,KEY!$E:$F,2,0)&amp;$C18,DEMAND_PLAN!$B:$I,5,0)/VLOOKUP(VLOOKUP(AB$3,KEY!$E:$F,2,0),KEY!$B:$C,2,0)</f>
        <v>7711.8</v>
      </c>
      <c r="AC18" s="45">
        <f>VLOOKUP(VLOOKUP(AC$3,KEY!$E:$F,2,0)&amp;$C18,DEMAND_PLAN!$B:$I,5,0)/VLOOKUP(VLOOKUP(AC$3,KEY!$E:$F,2,0),KEY!$B:$C,2,0)</f>
        <v>7711.8</v>
      </c>
      <c r="AD18" s="45">
        <f>VLOOKUP(VLOOKUP(AD$3,KEY!$E:$F,2,0)&amp;$C18,DEMAND_PLAN!$B:$I,5,0)/VLOOKUP(VLOOKUP(AD$3,KEY!$E:$F,2,0),KEY!$B:$C,2,0)</f>
        <v>7711.8</v>
      </c>
      <c r="AE18" s="45">
        <f>VLOOKUP(VLOOKUP(AE$3,KEY!$E:$F,2,0)&amp;$C18,DEMAND_PLAN!$B:$I,5,0)/VLOOKUP(VLOOKUP(AE$3,KEY!$E:$F,2,0),KEY!$B:$C,2,0)</f>
        <v>7711.8</v>
      </c>
      <c r="AF18" s="45">
        <f>VLOOKUP(VLOOKUP(AF$3,KEY!$E:$F,2,0)&amp;$C18,DEMAND_PLAN!$B:$I,5,0)/VLOOKUP(VLOOKUP(AF$3,KEY!$E:$F,2,0),KEY!$B:$C,2,0)</f>
        <v>3564.25</v>
      </c>
      <c r="AG18" s="45">
        <f>VLOOKUP(VLOOKUP(AG$3,KEY!$E:$F,2,0)&amp;$C18,DEMAND_PLAN!$B:$I,5,0)/VLOOKUP(VLOOKUP(AG$3,KEY!$E:$F,2,0),KEY!$B:$C,2,0)</f>
        <v>3564.25</v>
      </c>
      <c r="AH18" s="45">
        <f>VLOOKUP(VLOOKUP(AH$3,KEY!$E:$F,2,0)&amp;$C18,DEMAND_PLAN!$B:$I,5,0)/VLOOKUP(VLOOKUP(AH$3,KEY!$E:$F,2,0),KEY!$B:$C,2,0)</f>
        <v>3564.25</v>
      </c>
      <c r="AI18" s="45">
        <f>VLOOKUP(VLOOKUP(AI$3,KEY!$E:$F,2,0)&amp;$C18,DEMAND_PLAN!$B:$I,5,0)/VLOOKUP(VLOOKUP(AI$3,KEY!$E:$F,2,0),KEY!$B:$C,2,0)</f>
        <v>3564.25</v>
      </c>
      <c r="AJ18" s="45">
        <f>VLOOKUP(VLOOKUP(AJ$3,KEY!$E:$F,2,0)&amp;$C18,DEMAND_PLAN!$B:$I,5,0)/VLOOKUP(VLOOKUP(AJ$3,KEY!$E:$F,2,0),KEY!$B:$C,2,0)</f>
        <v>3238.25</v>
      </c>
      <c r="AK18" s="45">
        <f>VLOOKUP(VLOOKUP(AK$3,KEY!$E:$F,2,0)&amp;$C18,DEMAND_PLAN!$B:$I,5,0)/VLOOKUP(VLOOKUP(AK$3,KEY!$E:$F,2,0),KEY!$B:$C,2,0)</f>
        <v>3238.25</v>
      </c>
      <c r="AL18" s="45">
        <f>VLOOKUP(VLOOKUP(AL$3,KEY!$E:$F,2,0)&amp;$C18,DEMAND_PLAN!$B:$I,5,0)/VLOOKUP(VLOOKUP(AL$3,KEY!$E:$F,2,0),KEY!$B:$C,2,0)</f>
        <v>3238.25</v>
      </c>
      <c r="AM18" s="45">
        <f>VLOOKUP(VLOOKUP(AM$3,KEY!$E:$F,2,0)&amp;$C18,DEMAND_PLAN!$B:$I,5,0)/VLOOKUP(VLOOKUP(AM$3,KEY!$E:$F,2,0),KEY!$B:$C,2,0)</f>
        <v>3238.25</v>
      </c>
      <c r="AN18" s="45">
        <f>VLOOKUP(VLOOKUP(AN$3,KEY!$E:$F,2,0)&amp;$C18,DEMAND_PLAN!$B:$I,5,0)/VLOOKUP(VLOOKUP(AN$3,KEY!$E:$F,2,0),KEY!$B:$C,2,0)</f>
        <v>8934.2000000000007</v>
      </c>
      <c r="AO18" s="45">
        <f>VLOOKUP(VLOOKUP(AO$3,KEY!$E:$F,2,0)&amp;$C18,DEMAND_PLAN!$B:$I,5,0)/VLOOKUP(VLOOKUP(AO$3,KEY!$E:$F,2,0),KEY!$B:$C,2,0)</f>
        <v>8934.2000000000007</v>
      </c>
      <c r="AP18" s="45">
        <f>VLOOKUP(VLOOKUP(AP$3,KEY!$E:$F,2,0)&amp;$C18,DEMAND_PLAN!$B:$I,5,0)/VLOOKUP(VLOOKUP(AP$3,KEY!$E:$F,2,0),KEY!$B:$C,2,0)</f>
        <v>8934.2000000000007</v>
      </c>
      <c r="AQ18" s="45">
        <f>VLOOKUP(VLOOKUP(AQ$3,KEY!$E:$F,2,0)&amp;$C18,DEMAND_PLAN!$B:$I,5,0)/VLOOKUP(VLOOKUP(AQ$3,KEY!$E:$F,2,0),KEY!$B:$C,2,0)</f>
        <v>8934.2000000000007</v>
      </c>
      <c r="AR18" s="45">
        <f>VLOOKUP(VLOOKUP(AR$3,KEY!$E:$F,2,0)&amp;$C18,DEMAND_PLAN!$B:$I,5,0)/VLOOKUP(VLOOKUP(AR$3,KEY!$E:$F,2,0),KEY!$B:$C,2,0)</f>
        <v>8934.2000000000007</v>
      </c>
      <c r="AS18" s="45">
        <f>VLOOKUP(VLOOKUP(AS$3,KEY!$E:$F,2,0)&amp;$C18,DEMAND_PLAN!$B:$I,5,0)/VLOOKUP(VLOOKUP(AS$3,KEY!$E:$F,2,0),KEY!$B:$C,2,0)</f>
        <v>11025.25</v>
      </c>
      <c r="AT18" s="45">
        <f>VLOOKUP(VLOOKUP(AT$3,KEY!$E:$F,2,0)&amp;$C18,DEMAND_PLAN!$B:$I,5,0)/VLOOKUP(VLOOKUP(AT$3,KEY!$E:$F,2,0),KEY!$B:$C,2,0)</f>
        <v>11025.25</v>
      </c>
      <c r="AU18" s="45">
        <f>VLOOKUP(VLOOKUP(AU$3,KEY!$E:$F,2,0)&amp;$C18,DEMAND_PLAN!$B:$I,5,0)/VLOOKUP(VLOOKUP(AU$3,KEY!$E:$F,2,0),KEY!$B:$C,2,0)</f>
        <v>11025.25</v>
      </c>
      <c r="AV18" s="45">
        <f>VLOOKUP(VLOOKUP(AV$3,KEY!$E:$F,2,0)&amp;$C18,DEMAND_PLAN!$B:$I,5,0)/VLOOKUP(VLOOKUP(AV$3,KEY!$E:$F,2,0),KEY!$B:$C,2,0)</f>
        <v>11025.25</v>
      </c>
      <c r="AW18" s="45">
        <f>VLOOKUP(VLOOKUP(AW$3,KEY!$E:$F,2,0)&amp;$C18,DEMAND_PLAN!$B:$I,5,0)/VLOOKUP(VLOOKUP(AW$3,KEY!$E:$F,2,0),KEY!$B:$C,2,0)</f>
        <v>10839</v>
      </c>
      <c r="AX18" s="45">
        <f>VLOOKUP(VLOOKUP(AX$3,KEY!$E:$F,2,0)&amp;$C18,DEMAND_PLAN!$B:$I,5,0)/VLOOKUP(VLOOKUP(AX$3,KEY!$E:$F,2,0),KEY!$B:$C,2,0)</f>
        <v>10839</v>
      </c>
      <c r="AY18" s="45">
        <f>VLOOKUP(VLOOKUP(AY$3,KEY!$E:$F,2,0)&amp;$C18,DEMAND_PLAN!$B:$I,5,0)/VLOOKUP(VLOOKUP(AY$3,KEY!$E:$F,2,0),KEY!$B:$C,2,0)</f>
        <v>10839</v>
      </c>
      <c r="AZ18" s="45">
        <f>VLOOKUP(VLOOKUP(AZ$3,KEY!$E:$F,2,0)&amp;$C18,DEMAND_PLAN!$B:$I,5,0)/VLOOKUP(VLOOKUP(AZ$3,KEY!$E:$F,2,0),KEY!$B:$C,2,0)</f>
        <v>10839</v>
      </c>
      <c r="BA18" s="45">
        <f>VLOOKUP(VLOOKUP(BA$3,KEY!$E:$F,2,0)&amp;$C18,DEMAND_PLAN!$B:$I,5,0)/VLOOKUP(VLOOKUP(BA$3,KEY!$E:$F,2,0),KEY!$B:$C,2,0)</f>
        <v>9260.6</v>
      </c>
      <c r="BB18" s="45">
        <f>VLOOKUP(VLOOKUP(BB$3,KEY!$E:$F,2,0)&amp;$C18,DEMAND_PLAN!$B:$I,5,0)/VLOOKUP(VLOOKUP(BB$3,KEY!$E:$F,2,0),KEY!$B:$C,2,0)</f>
        <v>9260.6</v>
      </c>
      <c r="BC18" s="45">
        <f>VLOOKUP(VLOOKUP(BC$3,KEY!$E:$F,2,0)&amp;$C18,DEMAND_PLAN!$B:$I,5,0)/VLOOKUP(VLOOKUP(BC$3,KEY!$E:$F,2,0),KEY!$B:$C,2,0)</f>
        <v>9260.6</v>
      </c>
      <c r="BD18" s="45">
        <f>VLOOKUP(VLOOKUP(BD$3,KEY!$E:$F,2,0)&amp;$C18,DEMAND_PLAN!$B:$I,5,0)/VLOOKUP(VLOOKUP(BD$3,KEY!$E:$F,2,0),KEY!$B:$C,2,0)</f>
        <v>9260.6</v>
      </c>
      <c r="BE18" s="45">
        <f>VLOOKUP(VLOOKUP(BE$3,KEY!$E:$F,2,0)&amp;$C18,DEMAND_PLAN!$B:$I,5,0)/VLOOKUP(VLOOKUP(BE$3,KEY!$E:$F,2,0),KEY!$B:$C,2,0)</f>
        <v>9260.6</v>
      </c>
      <c r="BF18" s="46">
        <f>IF(FF18&gt;ASSUMPTIONS!$D$7,0,(ASSUMPTIONS!$D$7+2-FF18)*AVERAGE(G18:J18))</f>
        <v>0</v>
      </c>
      <c r="BG18" s="46">
        <f>IF(FG18&gt;ASSUMPTIONS!$D$7,0,(ASSUMPTIONS!$D$7+2-FG18)*AVERAGE(H18:K18))</f>
        <v>0</v>
      </c>
      <c r="BH18" s="46">
        <f>IF(FH18&gt;ASSUMPTIONS!$D$7,0,(ASSUMPTIONS!$D$7+2-FH18)*AVERAGE(I18:L18))</f>
        <v>0</v>
      </c>
      <c r="BI18" s="46">
        <f>IF(FI18&gt;ASSUMPTIONS!$D$7,0,(ASSUMPTIONS!$D$7+2-FI18)*AVERAGE(J18:M18))</f>
        <v>0</v>
      </c>
      <c r="BJ18" s="46">
        <f>IF(FJ18&gt;ASSUMPTIONS!$D$7,0,(ASSUMPTIONS!$D$7+2-FJ18)*AVERAGE(K18:N18))</f>
        <v>0</v>
      </c>
      <c r="BK18" s="46">
        <f>IF(FK18&gt;ASSUMPTIONS!$D$7,0,(ASSUMPTIONS!$D$7+2-FK18)*AVERAGE(L18:O18))</f>
        <v>0</v>
      </c>
      <c r="BL18" s="46">
        <f>IF(FL18&gt;ASSUMPTIONS!$D$7,0,(ASSUMPTIONS!$D$7+2-FL18)*AVERAGE(M18:P18))</f>
        <v>0</v>
      </c>
      <c r="BM18" s="46">
        <f>IF(FM18&gt;ASSUMPTIONS!$D$7,0,(ASSUMPTIONS!$D$7+2-FM18)*AVERAGE(N18:Q18))</f>
        <v>0</v>
      </c>
      <c r="BN18" s="46">
        <f>IF(FN18&gt;ASSUMPTIONS!$D$7,0,(ASSUMPTIONS!$D$7+2-FN18)*AVERAGE(O18:R18))</f>
        <v>0</v>
      </c>
      <c r="BO18" s="46">
        <f>IF(FO18&gt;ASSUMPTIONS!$D$7,0,(ASSUMPTIONS!$D$7+2-FO18)*AVERAGE(P18:S18))</f>
        <v>0</v>
      </c>
      <c r="BP18" s="46">
        <f>IF(FP18&gt;ASSUMPTIONS!$D$7,0,(ASSUMPTIONS!$D$7+2-FP18)*AVERAGE(Q18:T18))</f>
        <v>0</v>
      </c>
      <c r="BQ18" s="46">
        <f>IF(FQ18&gt;ASSUMPTIONS!$D$7,0,(ASSUMPTIONS!$D$7+2-FQ18)*AVERAGE(R18:U18))</f>
        <v>0</v>
      </c>
      <c r="BR18" s="46">
        <f>IF(FR18&gt;ASSUMPTIONS!$D$7,0,(ASSUMPTIONS!$D$7+2-FR18)*AVERAGE(S18:V18))</f>
        <v>0</v>
      </c>
      <c r="BS18" s="46">
        <f>IF(FS18&gt;ASSUMPTIONS!$D$7,0,(ASSUMPTIONS!$D$7+2-FS18)*AVERAGE(T18:W18))</f>
        <v>0</v>
      </c>
      <c r="BT18" s="46">
        <f>IF(FT18&gt;ASSUMPTIONS!$D$7,0,(ASSUMPTIONS!$D$7+2-FT18)*AVERAGE(U18:X18))</f>
        <v>0</v>
      </c>
      <c r="BU18" s="46">
        <f>IF(FU18&gt;ASSUMPTIONS!$D$7,0,(ASSUMPTIONS!$D$7+2-FU18)*AVERAGE(V18:Y18))</f>
        <v>0</v>
      </c>
      <c r="BV18" s="46">
        <f>IF(FV18&gt;ASSUMPTIONS!$D$7,0,(ASSUMPTIONS!$D$7+2-FV18)*AVERAGE(W18:Z18))</f>
        <v>0</v>
      </c>
      <c r="BW18" s="46">
        <f>IF(FW18&gt;ASSUMPTIONS!$D$7,0,(ASSUMPTIONS!$D$7+2-FW18)*AVERAGE(X18:AA18))</f>
        <v>0</v>
      </c>
      <c r="BX18" s="46">
        <f>IF(FX18&gt;ASSUMPTIONS!$D$7,0,(ASSUMPTIONS!$D$7+2-FX18)*AVERAGE(Y18:AB18))</f>
        <v>0</v>
      </c>
      <c r="BY18" s="46">
        <f>IF(FY18&gt;ASSUMPTIONS!$D$7,0,(ASSUMPTIONS!$D$7+2-FY18)*AVERAGE(Z18:AC18))</f>
        <v>0</v>
      </c>
      <c r="BZ18" s="46">
        <f>IF(FZ18&gt;ASSUMPTIONS!$D$7,0,(ASSUMPTIONS!$D$7+2-FZ18)*AVERAGE(AA18:AD18))</f>
        <v>0</v>
      </c>
      <c r="CA18" s="46">
        <f>IF(GA18&gt;ASSUMPTIONS!$D$7,0,(ASSUMPTIONS!$D$7+2-GA18)*AVERAGE(AB18:AE18))</f>
        <v>0</v>
      </c>
      <c r="CB18" s="46">
        <f>IF(GB18&gt;ASSUMPTIONS!$D$7,0,(ASSUMPTIONS!$D$7+2-GB18)*AVERAGE(AC18:AF18))</f>
        <v>0</v>
      </c>
      <c r="CC18" s="46">
        <f>IF(GC18&gt;ASSUMPTIONS!$D$7,0,(ASSUMPTIONS!$D$7+2-GC18)*AVERAGE(AD18:AG18))</f>
        <v>0</v>
      </c>
      <c r="CD18" s="46">
        <f>IF(GD18&gt;ASSUMPTIONS!$D$7,0,(ASSUMPTIONS!$D$7+2-GD18)*AVERAGE(AE18:AH18))</f>
        <v>0</v>
      </c>
      <c r="CE18" s="46">
        <f>IF(GE18&gt;ASSUMPTIONS!$D$7,0,(ASSUMPTIONS!$D$7+2-GE18)*AVERAGE(AF18:AI18))</f>
        <v>0</v>
      </c>
      <c r="CF18" s="46">
        <f>IF(GF18&gt;ASSUMPTIONS!$D$7,0,(ASSUMPTIONS!$D$7+2-GF18)*AVERAGE(AG18:AJ18))</f>
        <v>0</v>
      </c>
      <c r="CG18" s="46">
        <f>IF(GG18&gt;ASSUMPTIONS!$D$7,0,(ASSUMPTIONS!$D$7+2-GG18)*AVERAGE(AH18:AK18))</f>
        <v>0</v>
      </c>
      <c r="CH18" s="46">
        <f>IF(GH18&gt;ASSUMPTIONS!$D$7,0,(ASSUMPTIONS!$D$7+2-GH18)*AVERAGE(AI18:AL18))</f>
        <v>0</v>
      </c>
      <c r="CI18" s="46">
        <f>IF(GI18&gt;ASSUMPTIONS!$D$7,0,(ASSUMPTIONS!$D$7+2-GI18)*AVERAGE(AJ18:AM18))</f>
        <v>0</v>
      </c>
      <c r="CJ18" s="46">
        <f>IF(GJ18&gt;ASSUMPTIONS!$D$7,0,(ASSUMPTIONS!$D$7+2-GJ18)*AVERAGE(AK18:AN18))</f>
        <v>0</v>
      </c>
      <c r="CK18" s="46">
        <f>IF(GK18&gt;ASSUMPTIONS!$D$7,0,(ASSUMPTIONS!$D$7+2-GK18)*AVERAGE(AL18:AO18))</f>
        <v>0</v>
      </c>
      <c r="CL18" s="46">
        <f>IF(GL18&gt;ASSUMPTIONS!$D$7,0,(ASSUMPTIONS!$D$7+2-GL18)*AVERAGE(AM18:AP18))</f>
        <v>0</v>
      </c>
      <c r="CM18" s="46">
        <f>IF(GM18&gt;ASSUMPTIONS!$D$7,0,(ASSUMPTIONS!$D$7+2-GM18)*AVERAGE(AN18:AQ18))</f>
        <v>0</v>
      </c>
      <c r="CN18" s="46">
        <f>IF(GN18&gt;ASSUMPTIONS!$D$7,0,(ASSUMPTIONS!$D$7+2-GN18)*AVERAGE(AO18:AR18))</f>
        <v>0</v>
      </c>
      <c r="CO18" s="46">
        <f>IF(GO18&gt;ASSUMPTIONS!$D$7,0,(ASSUMPTIONS!$D$7+2-GO18)*AVERAGE(AP18:AS18))</f>
        <v>23909.945092378824</v>
      </c>
      <c r="CP18" s="46">
        <f>IF(GP18&gt;ASSUMPTIONS!$D$7,0,(ASSUMPTIONS!$D$7+2-GP18)*AVERAGE(AQ18:AT18))</f>
        <v>0</v>
      </c>
      <c r="CQ18" s="46">
        <f>IF(GQ18&gt;ASSUMPTIONS!$D$7,0,(ASSUMPTIONS!$D$7+2-GQ18)*AVERAGE(AR18:AU18))</f>
        <v>28323.649999999976</v>
      </c>
      <c r="CR18" s="46">
        <f>IF(GR18&gt;ASSUMPTIONS!$D$7,0,(ASSUMPTIONS!$D$7+2-GR18)*AVERAGE(AS18:AV18))</f>
        <v>0</v>
      </c>
      <c r="CS18" s="46">
        <f>IF(GS18&gt;ASSUMPTIONS!$D$7,0,(ASSUMPTIONS!$D$7+2-GS18)*AVERAGE(AT18:AW18))</f>
        <v>22630.399999999991</v>
      </c>
      <c r="CT18" s="46">
        <f>IF(GT18&gt;ASSUMPTIONS!$D$7,0,(ASSUMPTIONS!$D$7+2-GT18)*AVERAGE(AU18:AX18))</f>
        <v>0</v>
      </c>
      <c r="CU18" s="46">
        <f>IF(GU18&gt;ASSUMPTIONS!$D$7,0,(ASSUMPTIONS!$D$7+2-GU18)*AVERAGE(AV18:AY18))</f>
        <v>0</v>
      </c>
      <c r="CV18" s="46">
        <f>IF(GV18&gt;ASSUMPTIONS!$D$7,0,(ASSUMPTIONS!$D$7+2-GV18)*AVERAGE(AW18:AZ18))</f>
        <v>31678.874999999996</v>
      </c>
      <c r="CW18" s="46">
        <f>IF(GW18&gt;ASSUMPTIONS!$D$7,0,(ASSUMPTIONS!$D$7+2-GW18)*AVERAGE(AX18:BA18))</f>
        <v>0</v>
      </c>
      <c r="CX18" s="46">
        <f>IF(GX18&gt;ASSUMPTIONS!$D$7,0,(ASSUMPTIONS!$D$7+2-GX18)*AVERAGE(AY18:BB18))</f>
        <v>0</v>
      </c>
      <c r="CY18" s="46">
        <f>IF(GY18&gt;ASSUMPTIONS!$D$7,0,(ASSUMPTIONS!$D$7+2-GY18)*AVERAGE(AZ18:BC18))</f>
        <v>20865.249999999989</v>
      </c>
      <c r="CZ18" s="46">
        <f>IF(GZ18&gt;ASSUMPTIONS!$D$7,0,(ASSUMPTIONS!$D$7+2-GZ18)*AVERAGE(BA18:BD18))</f>
        <v>0</v>
      </c>
      <c r="DA18" s="46">
        <f>IF(HA18&gt;ASSUMPTIONS!$D$7,0,(ASSUMPTIONS!$D$7+2-HA18)*AVERAGE($BB18:$BE18))</f>
        <v>0</v>
      </c>
      <c r="DB18" s="46">
        <f>IF(HB18&gt;ASSUMPTIONS!$D$7,0,(ASSUMPTIONS!$D$7+2-HB18)*AVERAGE($BB18:$BE18))</f>
        <v>26992.600000000024</v>
      </c>
      <c r="DC18" s="46">
        <f>IF(HC18&gt;ASSUMPTIONS!$D$7,0,(ASSUMPTIONS!$D$7+2-HC18)*AVERAGE($BB18:$BE18))</f>
        <v>0</v>
      </c>
      <c r="DD18" s="46">
        <f>IF(HD18&gt;ASSUMPTIONS!$D$7,0,(ASSUMPTIONS!$D$7+2-HD18)*AVERAGE($BB18:$BE18))</f>
        <v>18521.2</v>
      </c>
      <c r="DE18" s="46">
        <f>IF(HE18&gt;ASSUMPTIONS!$D$7,0,(ASSUMPTIONS!$D$7+2-HE18)*AVERAGE($BB18:$BE18))</f>
        <v>0</v>
      </c>
      <c r="DF18" s="47">
        <f t="shared" si="3"/>
        <v>302356.37990762125</v>
      </c>
      <c r="DG18" s="47">
        <f t="shared" si="10"/>
        <v>293248.87990762125</v>
      </c>
      <c r="DH18" s="47">
        <f t="shared" si="10"/>
        <v>284141.37990762125</v>
      </c>
      <c r="DI18" s="47">
        <f t="shared" si="10"/>
        <v>275033.87990762125</v>
      </c>
      <c r="DJ18" s="47">
        <f t="shared" si="10"/>
        <v>268787.87990762125</v>
      </c>
      <c r="DK18" s="47">
        <f t="shared" si="10"/>
        <v>262541.87990762125</v>
      </c>
      <c r="DL18" s="47">
        <f t="shared" si="10"/>
        <v>256295.87990762125</v>
      </c>
      <c r="DM18" s="47">
        <f t="shared" si="10"/>
        <v>250049.87990762125</v>
      </c>
      <c r="DN18" s="47">
        <f t="shared" si="10"/>
        <v>239852.67990762123</v>
      </c>
      <c r="DO18" s="47">
        <f t="shared" si="10"/>
        <v>229655.47990762122</v>
      </c>
      <c r="DP18" s="47">
        <f t="shared" si="10"/>
        <v>219458.27990762121</v>
      </c>
      <c r="DQ18" s="47">
        <f t="shared" si="10"/>
        <v>209261.0799076212</v>
      </c>
      <c r="DR18" s="47">
        <f t="shared" si="10"/>
        <v>199063.87990762119</v>
      </c>
      <c r="DS18" s="47">
        <f t="shared" si="10"/>
        <v>196381.37990762119</v>
      </c>
      <c r="DT18" s="47">
        <f t="shared" si="10"/>
        <v>193698.87990762119</v>
      </c>
      <c r="DU18" s="47">
        <f t="shared" si="10"/>
        <v>191016.37990762119</v>
      </c>
      <c r="DV18" s="47">
        <f t="shared" si="10"/>
        <v>188333.87990762119</v>
      </c>
      <c r="DW18" s="47">
        <f t="shared" si="10"/>
        <v>177591.12990762119</v>
      </c>
      <c r="DX18" s="47">
        <f t="shared" si="10"/>
        <v>166848.37990762119</v>
      </c>
      <c r="DY18" s="47">
        <f t="shared" si="10"/>
        <v>156105.62990762119</v>
      </c>
      <c r="DZ18" s="47">
        <f t="shared" si="10"/>
        <v>145362.87990762119</v>
      </c>
      <c r="EA18" s="47">
        <f t="shared" si="10"/>
        <v>137651.0799076212</v>
      </c>
      <c r="EB18" s="47">
        <f t="shared" si="10"/>
        <v>129939.2799076212</v>
      </c>
      <c r="EC18" s="47">
        <f t="shared" si="10"/>
        <v>122227.47990762119</v>
      </c>
      <c r="ED18" s="47">
        <f t="shared" si="10"/>
        <v>114515.67990762119</v>
      </c>
      <c r="EE18" s="47">
        <f t="shared" si="10"/>
        <v>106803.87990762119</v>
      </c>
      <c r="EF18" s="47">
        <f t="shared" si="10"/>
        <v>103239.62990762119</v>
      </c>
      <c r="EG18" s="47">
        <f t="shared" si="10"/>
        <v>99675.379907621187</v>
      </c>
      <c r="EH18" s="47">
        <f t="shared" si="10"/>
        <v>96111.129907621187</v>
      </c>
      <c r="EI18" s="47">
        <f t="shared" si="10"/>
        <v>92546.879907621187</v>
      </c>
      <c r="EJ18" s="47">
        <f t="shared" si="10"/>
        <v>89308.629907621187</v>
      </c>
      <c r="EK18" s="47">
        <f t="shared" si="10"/>
        <v>86070.379907621187</v>
      </c>
      <c r="EL18" s="47">
        <f t="shared" si="10"/>
        <v>82832.129907621187</v>
      </c>
      <c r="EM18" s="47">
        <f t="shared" si="10"/>
        <v>79593.879907621187</v>
      </c>
      <c r="EN18" s="47">
        <f t="shared" si="10"/>
        <v>70659.67990762119</v>
      </c>
      <c r="EO18" s="47">
        <f t="shared" si="10"/>
        <v>85635.425000000017</v>
      </c>
      <c r="EP18" s="47">
        <f t="shared" si="10"/>
        <v>76701.22500000002</v>
      </c>
      <c r="EQ18" s="47">
        <f t="shared" si="10"/>
        <v>96090.675000000003</v>
      </c>
      <c r="ER18" s="47">
        <f t="shared" si="10"/>
        <v>87156.475000000006</v>
      </c>
      <c r="ES18" s="47">
        <f t="shared" si="10"/>
        <v>98761.625</v>
      </c>
      <c r="ET18" s="47">
        <f t="shared" si="10"/>
        <v>87736.375</v>
      </c>
      <c r="EU18" s="47">
        <f t="shared" si="10"/>
        <v>76711.125</v>
      </c>
      <c r="EV18" s="47">
        <f t="shared" si="10"/>
        <v>97364.75</v>
      </c>
      <c r="EW18" s="47">
        <f t="shared" si="10"/>
        <v>86525.75</v>
      </c>
      <c r="EX18" s="47">
        <f t="shared" si="10"/>
        <v>75686.75</v>
      </c>
      <c r="EY18" s="47">
        <f t="shared" si="10"/>
        <v>85712.999999999985</v>
      </c>
      <c r="EZ18" s="47">
        <f t="shared" si="10"/>
        <v>74873.999999999985</v>
      </c>
      <c r="FA18" s="47">
        <f t="shared" si="10"/>
        <v>65613.39999999998</v>
      </c>
      <c r="FB18" s="47">
        <f t="shared" si="10"/>
        <v>83345.400000000009</v>
      </c>
      <c r="FC18" s="47">
        <f t="shared" si="10"/>
        <v>74084.800000000003</v>
      </c>
      <c r="FD18" s="47">
        <f t="shared" si="10"/>
        <v>83345.400000000009</v>
      </c>
      <c r="FE18" s="47">
        <f t="shared" si="10"/>
        <v>74084.800000000003</v>
      </c>
      <c r="FF18" s="48">
        <f t="shared" si="4"/>
        <v>37.113827535650536</v>
      </c>
      <c r="FG18" s="48">
        <f t="shared" si="5"/>
        <v>39.385987547806202</v>
      </c>
      <c r="FH18" s="48">
        <f t="shared" si="5"/>
        <v>42.125137621177032</v>
      </c>
      <c r="FI18" s="48">
        <f t="shared" si="5"/>
        <v>45.491735495936801</v>
      </c>
      <c r="FJ18" s="48">
        <f t="shared" si="5"/>
        <v>38.020664091849547</v>
      </c>
      <c r="FK18" s="48">
        <f t="shared" si="5"/>
        <v>32.69289188328564</v>
      </c>
      <c r="FL18" s="48">
        <f t="shared" si="5"/>
        <v>28.508033086587748</v>
      </c>
      <c r="FM18" s="48">
        <f t="shared" si="5"/>
        <v>25.133946564509987</v>
      </c>
      <c r="FN18" s="48">
        <f t="shared" si="5"/>
        <v>24.521425480290787</v>
      </c>
      <c r="FO18" s="48">
        <f t="shared" si="5"/>
        <v>28.833558822942912</v>
      </c>
      <c r="FP18" s="48">
        <f t="shared" si="5"/>
        <v>35.661619433313078</v>
      </c>
      <c r="FQ18" s="48">
        <f t="shared" si="5"/>
        <v>48.114417865488868</v>
      </c>
      <c r="FR18" s="48">
        <f t="shared" si="5"/>
        <v>78.00972223956056</v>
      </c>
      <c r="FS18" s="48">
        <f t="shared" si="5"/>
        <v>42.375993913358514</v>
      </c>
      <c r="FT18" s="48">
        <f t="shared" si="5"/>
        <v>29.255526698962207</v>
      </c>
      <c r="FU18" s="48">
        <f t="shared" si="5"/>
        <v>22.193608548383658</v>
      </c>
      <c r="FV18" s="48">
        <f t="shared" si="5"/>
        <v>17.780957381268408</v>
      </c>
      <c r="FW18" s="48">
        <f t="shared" si="9"/>
        <v>18.861656899039552</v>
      </c>
      <c r="FX18" s="48">
        <f t="shared" si="9"/>
        <v>19.246324609120375</v>
      </c>
      <c r="FY18" s="48">
        <f t="shared" si="9"/>
        <v>19.699821850676166</v>
      </c>
      <c r="FZ18" s="48">
        <f t="shared" si="9"/>
        <v>20.242437551235923</v>
      </c>
      <c r="GA18" s="48">
        <f t="shared" si="9"/>
        <v>18.849409983093594</v>
      </c>
      <c r="GB18" s="48">
        <f t="shared" si="9"/>
        <v>20.622154958229221</v>
      </c>
      <c r="GC18" s="48">
        <f t="shared" si="9"/>
        <v>23.046949935060805</v>
      </c>
      <c r="GD18" s="48">
        <f t="shared" si="9"/>
        <v>26.564622315160371</v>
      </c>
      <c r="GE18" s="48">
        <f t="shared" si="9"/>
        <v>32.128969603036033</v>
      </c>
      <c r="GF18" s="48">
        <f t="shared" si="9"/>
        <v>30.666536474803298</v>
      </c>
      <c r="GG18" s="48">
        <f t="shared" si="9"/>
        <v>30.353437679565214</v>
      </c>
      <c r="GH18" s="48">
        <f t="shared" si="9"/>
        <v>30.024965707544599</v>
      </c>
      <c r="GI18" s="48">
        <f t="shared" si="9"/>
        <v>29.679959826332489</v>
      </c>
      <c r="GJ18" s="48">
        <f t="shared" si="9"/>
        <v>19.850314341047874</v>
      </c>
      <c r="GK18" s="48">
        <f t="shared" si="9"/>
        <v>14.673895544055828</v>
      </c>
      <c r="GL18" s="48">
        <f t="shared" si="8"/>
        <v>11.460445347934053</v>
      </c>
      <c r="GM18" s="48">
        <f t="shared" si="8"/>
        <v>9.2713538881624746</v>
      </c>
      <c r="GN18" s="48">
        <f t="shared" si="8"/>
        <v>8.9088983801147474</v>
      </c>
      <c r="GO18" s="48">
        <f t="shared" si="8"/>
        <v>7.4717098547891228</v>
      </c>
      <c r="GP18" s="48">
        <f t="shared" si="8"/>
        <v>8.5809403565729525</v>
      </c>
      <c r="GQ18" s="48">
        <f t="shared" si="8"/>
        <v>7.3031484207907909</v>
      </c>
      <c r="GR18" s="48">
        <f t="shared" si="8"/>
        <v>8.7155098523842991</v>
      </c>
      <c r="GS18" s="48">
        <f t="shared" si="8"/>
        <v>7.9386971347895647</v>
      </c>
      <c r="GT18" s="48">
        <f t="shared" si="8"/>
        <v>9.0340738877391171</v>
      </c>
      <c r="GU18" s="48">
        <f t="shared" si="8"/>
        <v>8.059884365185539</v>
      </c>
      <c r="GV18" s="48">
        <f t="shared" si="8"/>
        <v>7.0773249377248826</v>
      </c>
      <c r="GW18" s="48">
        <f t="shared" si="8"/>
        <v>9.3221965838152503</v>
      </c>
      <c r="GX18" s="48">
        <f t="shared" si="8"/>
        <v>8.6096987004716521</v>
      </c>
      <c r="GY18" s="48">
        <f t="shared" si="8"/>
        <v>7.838962424393074</v>
      </c>
      <c r="GZ18" s="48">
        <f t="shared" si="8"/>
        <v>9.2556637798846708</v>
      </c>
      <c r="HA18" s="48">
        <f t="shared" si="6"/>
        <v>8.0852212599615552</v>
      </c>
      <c r="HB18" s="48">
        <f t="shared" si="2"/>
        <v>7.0852212599615552</v>
      </c>
      <c r="HC18" s="48">
        <f t="shared" si="2"/>
        <v>9</v>
      </c>
      <c r="HD18" s="48">
        <f t="shared" si="2"/>
        <v>8</v>
      </c>
      <c r="HE18" s="48">
        <f t="shared" si="2"/>
        <v>9</v>
      </c>
      <c r="HF18" s="31"/>
    </row>
    <row r="19" spans="1:214" x14ac:dyDescent="0.25">
      <c r="A19" s="29"/>
      <c r="B19" s="13" t="s">
        <v>5</v>
      </c>
      <c r="C19" s="13">
        <v>1825560</v>
      </c>
      <c r="D19" s="13" t="str">
        <f>VLOOKUP(C19,INVENTORY_DATA!$C:$E,2,0)</f>
        <v>PF_2</v>
      </c>
      <c r="E19" s="44">
        <f>VLOOKUP(C19,INVENTORY_DATA!$C:$E,3,0)</f>
        <v>15077.376443418012</v>
      </c>
      <c r="F19" s="45">
        <f>VLOOKUP(VLOOKUP(F$3,KEY!$E:$F,2,0)&amp;$C19,DEMAND_PLAN!$B:$I,5,0)/VLOOKUP(VLOOKUP(F$3,KEY!$E:$F,2,0),KEY!$B:$C,2,0)</f>
        <v>5913.5</v>
      </c>
      <c r="G19" s="45">
        <f>VLOOKUP(VLOOKUP(G$3,KEY!$E:$F,2,0)&amp;$C19,DEMAND_PLAN!$B:$I,5,0)/VLOOKUP(VLOOKUP(G$3,KEY!$E:$F,2,0),KEY!$B:$C,2,0)</f>
        <v>5913.5</v>
      </c>
      <c r="H19" s="45">
        <f>VLOOKUP(VLOOKUP(H$3,KEY!$E:$F,2,0)&amp;$C19,DEMAND_PLAN!$B:$I,5,0)/VLOOKUP(VLOOKUP(H$3,KEY!$E:$F,2,0),KEY!$B:$C,2,0)</f>
        <v>5913.5</v>
      </c>
      <c r="I19" s="45">
        <f>VLOOKUP(VLOOKUP(I$3,KEY!$E:$F,2,0)&amp;$C19,DEMAND_PLAN!$B:$I,5,0)/VLOOKUP(VLOOKUP(I$3,KEY!$E:$F,2,0),KEY!$B:$C,2,0)</f>
        <v>5913.5</v>
      </c>
      <c r="J19" s="45">
        <f>VLOOKUP(VLOOKUP(J$3,KEY!$E:$F,2,0)&amp;$C19,DEMAND_PLAN!$B:$I,5,0)/VLOOKUP(VLOOKUP(J$3,KEY!$E:$F,2,0),KEY!$B:$C,2,0)</f>
        <v>10905</v>
      </c>
      <c r="K19" s="45">
        <f>VLOOKUP(VLOOKUP(K$3,KEY!$E:$F,2,0)&amp;$C19,DEMAND_PLAN!$B:$I,5,0)/VLOOKUP(VLOOKUP(K$3,KEY!$E:$F,2,0),KEY!$B:$C,2,0)</f>
        <v>10905</v>
      </c>
      <c r="L19" s="45">
        <f>VLOOKUP(VLOOKUP(L$3,KEY!$E:$F,2,0)&amp;$C19,DEMAND_PLAN!$B:$I,5,0)/VLOOKUP(VLOOKUP(L$3,KEY!$E:$F,2,0),KEY!$B:$C,2,0)</f>
        <v>10905</v>
      </c>
      <c r="M19" s="45">
        <f>VLOOKUP(VLOOKUP(M$3,KEY!$E:$F,2,0)&amp;$C19,DEMAND_PLAN!$B:$I,5,0)/VLOOKUP(VLOOKUP(M$3,KEY!$E:$F,2,0),KEY!$B:$C,2,0)</f>
        <v>10905</v>
      </c>
      <c r="N19" s="45">
        <f>VLOOKUP(VLOOKUP(N$3,KEY!$E:$F,2,0)&amp;$C19,DEMAND_PLAN!$B:$I,5,0)/VLOOKUP(VLOOKUP(N$3,KEY!$E:$F,2,0),KEY!$B:$C,2,0)</f>
        <v>3249.6</v>
      </c>
      <c r="O19" s="45">
        <f>VLOOKUP(VLOOKUP(O$3,KEY!$E:$F,2,0)&amp;$C19,DEMAND_PLAN!$B:$I,5,0)/VLOOKUP(VLOOKUP(O$3,KEY!$E:$F,2,0),KEY!$B:$C,2,0)</f>
        <v>3249.6</v>
      </c>
      <c r="P19" s="45">
        <f>VLOOKUP(VLOOKUP(P$3,KEY!$E:$F,2,0)&amp;$C19,DEMAND_PLAN!$B:$I,5,0)/VLOOKUP(VLOOKUP(P$3,KEY!$E:$F,2,0),KEY!$B:$C,2,0)</f>
        <v>3249.6</v>
      </c>
      <c r="Q19" s="45">
        <f>VLOOKUP(VLOOKUP(Q$3,KEY!$E:$F,2,0)&amp;$C19,DEMAND_PLAN!$B:$I,5,0)/VLOOKUP(VLOOKUP(Q$3,KEY!$E:$F,2,0),KEY!$B:$C,2,0)</f>
        <v>3249.6</v>
      </c>
      <c r="R19" s="45">
        <f>VLOOKUP(VLOOKUP(R$3,KEY!$E:$F,2,0)&amp;$C19,DEMAND_PLAN!$B:$I,5,0)/VLOOKUP(VLOOKUP(R$3,KEY!$E:$F,2,0),KEY!$B:$C,2,0)</f>
        <v>3249.6</v>
      </c>
      <c r="S19" s="45">
        <f>VLOOKUP(VLOOKUP(S$3,KEY!$E:$F,2,0)&amp;$C19,DEMAND_PLAN!$B:$I,5,0)/VLOOKUP(VLOOKUP(S$3,KEY!$E:$F,2,0),KEY!$B:$C,2,0)</f>
        <v>9774.25</v>
      </c>
      <c r="T19" s="45">
        <f>VLOOKUP(VLOOKUP(T$3,KEY!$E:$F,2,0)&amp;$C19,DEMAND_PLAN!$B:$I,5,0)/VLOOKUP(VLOOKUP(T$3,KEY!$E:$F,2,0),KEY!$B:$C,2,0)</f>
        <v>9774.25</v>
      </c>
      <c r="U19" s="45">
        <f>VLOOKUP(VLOOKUP(U$3,KEY!$E:$F,2,0)&amp;$C19,DEMAND_PLAN!$B:$I,5,0)/VLOOKUP(VLOOKUP(U$3,KEY!$E:$F,2,0),KEY!$B:$C,2,0)</f>
        <v>9774.25</v>
      </c>
      <c r="V19" s="45">
        <f>VLOOKUP(VLOOKUP(V$3,KEY!$E:$F,2,0)&amp;$C19,DEMAND_PLAN!$B:$I,5,0)/VLOOKUP(VLOOKUP(V$3,KEY!$E:$F,2,0),KEY!$B:$C,2,0)</f>
        <v>9774.25</v>
      </c>
      <c r="W19" s="45">
        <f>VLOOKUP(VLOOKUP(W$3,KEY!$E:$F,2,0)&amp;$C19,DEMAND_PLAN!$B:$I,5,0)/VLOOKUP(VLOOKUP(W$3,KEY!$E:$F,2,0),KEY!$B:$C,2,0)</f>
        <v>12094.5</v>
      </c>
      <c r="X19" s="45">
        <f>VLOOKUP(VLOOKUP(X$3,KEY!$E:$F,2,0)&amp;$C19,DEMAND_PLAN!$B:$I,5,0)/VLOOKUP(VLOOKUP(X$3,KEY!$E:$F,2,0),KEY!$B:$C,2,0)</f>
        <v>12094.5</v>
      </c>
      <c r="Y19" s="45">
        <f>VLOOKUP(VLOOKUP(Y$3,KEY!$E:$F,2,0)&amp;$C19,DEMAND_PLAN!$B:$I,5,0)/VLOOKUP(VLOOKUP(Y$3,KEY!$E:$F,2,0),KEY!$B:$C,2,0)</f>
        <v>12094.5</v>
      </c>
      <c r="Z19" s="45">
        <f>VLOOKUP(VLOOKUP(Z$3,KEY!$E:$F,2,0)&amp;$C19,DEMAND_PLAN!$B:$I,5,0)/VLOOKUP(VLOOKUP(Z$3,KEY!$E:$F,2,0),KEY!$B:$C,2,0)</f>
        <v>12094.5</v>
      </c>
      <c r="AA19" s="45">
        <f>VLOOKUP(VLOOKUP(AA$3,KEY!$E:$F,2,0)&amp;$C19,DEMAND_PLAN!$B:$I,5,0)/VLOOKUP(VLOOKUP(AA$3,KEY!$E:$F,2,0),KEY!$B:$C,2,0)</f>
        <v>6366.4</v>
      </c>
      <c r="AB19" s="45">
        <f>VLOOKUP(VLOOKUP(AB$3,KEY!$E:$F,2,0)&amp;$C19,DEMAND_PLAN!$B:$I,5,0)/VLOOKUP(VLOOKUP(AB$3,KEY!$E:$F,2,0),KEY!$B:$C,2,0)</f>
        <v>6366.4</v>
      </c>
      <c r="AC19" s="45">
        <f>VLOOKUP(VLOOKUP(AC$3,KEY!$E:$F,2,0)&amp;$C19,DEMAND_PLAN!$B:$I,5,0)/VLOOKUP(VLOOKUP(AC$3,KEY!$E:$F,2,0),KEY!$B:$C,2,0)</f>
        <v>6366.4</v>
      </c>
      <c r="AD19" s="45">
        <f>VLOOKUP(VLOOKUP(AD$3,KEY!$E:$F,2,0)&amp;$C19,DEMAND_PLAN!$B:$I,5,0)/VLOOKUP(VLOOKUP(AD$3,KEY!$E:$F,2,0),KEY!$B:$C,2,0)</f>
        <v>6366.4</v>
      </c>
      <c r="AE19" s="45">
        <f>VLOOKUP(VLOOKUP(AE$3,KEY!$E:$F,2,0)&amp;$C19,DEMAND_PLAN!$B:$I,5,0)/VLOOKUP(VLOOKUP(AE$3,KEY!$E:$F,2,0),KEY!$B:$C,2,0)</f>
        <v>6366.4</v>
      </c>
      <c r="AF19" s="45">
        <f>VLOOKUP(VLOOKUP(AF$3,KEY!$E:$F,2,0)&amp;$C19,DEMAND_PLAN!$B:$I,5,0)/VLOOKUP(VLOOKUP(AF$3,KEY!$E:$F,2,0),KEY!$B:$C,2,0)</f>
        <v>7489.75</v>
      </c>
      <c r="AG19" s="45">
        <f>VLOOKUP(VLOOKUP(AG$3,KEY!$E:$F,2,0)&amp;$C19,DEMAND_PLAN!$B:$I,5,0)/VLOOKUP(VLOOKUP(AG$3,KEY!$E:$F,2,0),KEY!$B:$C,2,0)</f>
        <v>7489.75</v>
      </c>
      <c r="AH19" s="45">
        <f>VLOOKUP(VLOOKUP(AH$3,KEY!$E:$F,2,0)&amp;$C19,DEMAND_PLAN!$B:$I,5,0)/VLOOKUP(VLOOKUP(AH$3,KEY!$E:$F,2,0),KEY!$B:$C,2,0)</f>
        <v>7489.75</v>
      </c>
      <c r="AI19" s="45">
        <f>VLOOKUP(VLOOKUP(AI$3,KEY!$E:$F,2,0)&amp;$C19,DEMAND_PLAN!$B:$I,5,0)/VLOOKUP(VLOOKUP(AI$3,KEY!$E:$F,2,0),KEY!$B:$C,2,0)</f>
        <v>7489.75</v>
      </c>
      <c r="AJ19" s="45">
        <f>VLOOKUP(VLOOKUP(AJ$3,KEY!$E:$F,2,0)&amp;$C19,DEMAND_PLAN!$B:$I,5,0)/VLOOKUP(VLOOKUP(AJ$3,KEY!$E:$F,2,0),KEY!$B:$C,2,0)</f>
        <v>10658.25</v>
      </c>
      <c r="AK19" s="45">
        <f>VLOOKUP(VLOOKUP(AK$3,KEY!$E:$F,2,0)&amp;$C19,DEMAND_PLAN!$B:$I,5,0)/VLOOKUP(VLOOKUP(AK$3,KEY!$E:$F,2,0),KEY!$B:$C,2,0)</f>
        <v>10658.25</v>
      </c>
      <c r="AL19" s="45">
        <f>VLOOKUP(VLOOKUP(AL$3,KEY!$E:$F,2,0)&amp;$C19,DEMAND_PLAN!$B:$I,5,0)/VLOOKUP(VLOOKUP(AL$3,KEY!$E:$F,2,0),KEY!$B:$C,2,0)</f>
        <v>10658.25</v>
      </c>
      <c r="AM19" s="45">
        <f>VLOOKUP(VLOOKUP(AM$3,KEY!$E:$F,2,0)&amp;$C19,DEMAND_PLAN!$B:$I,5,0)/VLOOKUP(VLOOKUP(AM$3,KEY!$E:$F,2,0),KEY!$B:$C,2,0)</f>
        <v>10658.25</v>
      </c>
      <c r="AN19" s="45">
        <f>VLOOKUP(VLOOKUP(AN$3,KEY!$E:$F,2,0)&amp;$C19,DEMAND_PLAN!$B:$I,5,0)/VLOOKUP(VLOOKUP(AN$3,KEY!$E:$F,2,0),KEY!$B:$C,2,0)</f>
        <v>3881.8</v>
      </c>
      <c r="AO19" s="45">
        <f>VLOOKUP(VLOOKUP(AO$3,KEY!$E:$F,2,0)&amp;$C19,DEMAND_PLAN!$B:$I,5,0)/VLOOKUP(VLOOKUP(AO$3,KEY!$E:$F,2,0),KEY!$B:$C,2,0)</f>
        <v>3881.8</v>
      </c>
      <c r="AP19" s="45">
        <f>VLOOKUP(VLOOKUP(AP$3,KEY!$E:$F,2,0)&amp;$C19,DEMAND_PLAN!$B:$I,5,0)/VLOOKUP(VLOOKUP(AP$3,KEY!$E:$F,2,0),KEY!$B:$C,2,0)</f>
        <v>3881.8</v>
      </c>
      <c r="AQ19" s="45">
        <f>VLOOKUP(VLOOKUP(AQ$3,KEY!$E:$F,2,0)&amp;$C19,DEMAND_PLAN!$B:$I,5,0)/VLOOKUP(VLOOKUP(AQ$3,KEY!$E:$F,2,0),KEY!$B:$C,2,0)</f>
        <v>3881.8</v>
      </c>
      <c r="AR19" s="45">
        <f>VLOOKUP(VLOOKUP(AR$3,KEY!$E:$F,2,0)&amp;$C19,DEMAND_PLAN!$B:$I,5,0)/VLOOKUP(VLOOKUP(AR$3,KEY!$E:$F,2,0),KEY!$B:$C,2,0)</f>
        <v>3881.8</v>
      </c>
      <c r="AS19" s="45">
        <f>VLOOKUP(VLOOKUP(AS$3,KEY!$E:$F,2,0)&amp;$C19,DEMAND_PLAN!$B:$I,5,0)/VLOOKUP(VLOOKUP(AS$3,KEY!$E:$F,2,0),KEY!$B:$C,2,0)</f>
        <v>6346.25</v>
      </c>
      <c r="AT19" s="45">
        <f>VLOOKUP(VLOOKUP(AT$3,KEY!$E:$F,2,0)&amp;$C19,DEMAND_PLAN!$B:$I,5,0)/VLOOKUP(VLOOKUP(AT$3,KEY!$E:$F,2,0),KEY!$B:$C,2,0)</f>
        <v>6346.25</v>
      </c>
      <c r="AU19" s="45">
        <f>VLOOKUP(VLOOKUP(AU$3,KEY!$E:$F,2,0)&amp;$C19,DEMAND_PLAN!$B:$I,5,0)/VLOOKUP(VLOOKUP(AU$3,KEY!$E:$F,2,0),KEY!$B:$C,2,0)</f>
        <v>6346.25</v>
      </c>
      <c r="AV19" s="45">
        <f>VLOOKUP(VLOOKUP(AV$3,KEY!$E:$F,2,0)&amp;$C19,DEMAND_PLAN!$B:$I,5,0)/VLOOKUP(VLOOKUP(AV$3,KEY!$E:$F,2,0),KEY!$B:$C,2,0)</f>
        <v>6346.25</v>
      </c>
      <c r="AW19" s="45">
        <f>VLOOKUP(VLOOKUP(AW$3,KEY!$E:$F,2,0)&amp;$C19,DEMAND_PLAN!$B:$I,5,0)/VLOOKUP(VLOOKUP(AW$3,KEY!$E:$F,2,0),KEY!$B:$C,2,0)</f>
        <v>12481.5</v>
      </c>
      <c r="AX19" s="45">
        <f>VLOOKUP(VLOOKUP(AX$3,KEY!$E:$F,2,0)&amp;$C19,DEMAND_PLAN!$B:$I,5,0)/VLOOKUP(VLOOKUP(AX$3,KEY!$E:$F,2,0),KEY!$B:$C,2,0)</f>
        <v>12481.5</v>
      </c>
      <c r="AY19" s="45">
        <f>VLOOKUP(VLOOKUP(AY$3,KEY!$E:$F,2,0)&amp;$C19,DEMAND_PLAN!$B:$I,5,0)/VLOOKUP(VLOOKUP(AY$3,KEY!$E:$F,2,0),KEY!$B:$C,2,0)</f>
        <v>12481.5</v>
      </c>
      <c r="AZ19" s="45">
        <f>VLOOKUP(VLOOKUP(AZ$3,KEY!$E:$F,2,0)&amp;$C19,DEMAND_PLAN!$B:$I,5,0)/VLOOKUP(VLOOKUP(AZ$3,KEY!$E:$F,2,0),KEY!$B:$C,2,0)</f>
        <v>12481.5</v>
      </c>
      <c r="BA19" s="45">
        <f>VLOOKUP(VLOOKUP(BA$3,KEY!$E:$F,2,0)&amp;$C19,DEMAND_PLAN!$B:$I,5,0)/VLOOKUP(VLOOKUP(BA$3,KEY!$E:$F,2,0),KEY!$B:$C,2,0)</f>
        <v>7364</v>
      </c>
      <c r="BB19" s="45">
        <f>VLOOKUP(VLOOKUP(BB$3,KEY!$E:$F,2,0)&amp;$C19,DEMAND_PLAN!$B:$I,5,0)/VLOOKUP(VLOOKUP(BB$3,KEY!$E:$F,2,0),KEY!$B:$C,2,0)</f>
        <v>7364</v>
      </c>
      <c r="BC19" s="45">
        <f>VLOOKUP(VLOOKUP(BC$3,KEY!$E:$F,2,0)&amp;$C19,DEMAND_PLAN!$B:$I,5,0)/VLOOKUP(VLOOKUP(BC$3,KEY!$E:$F,2,0),KEY!$B:$C,2,0)</f>
        <v>7364</v>
      </c>
      <c r="BD19" s="45">
        <f>VLOOKUP(VLOOKUP(BD$3,KEY!$E:$F,2,0)&amp;$C19,DEMAND_PLAN!$B:$I,5,0)/VLOOKUP(VLOOKUP(BD$3,KEY!$E:$F,2,0),KEY!$B:$C,2,0)</f>
        <v>7364</v>
      </c>
      <c r="BE19" s="45">
        <f>VLOOKUP(VLOOKUP(BE$3,KEY!$E:$F,2,0)&amp;$C19,DEMAND_PLAN!$B:$I,5,0)/VLOOKUP(VLOOKUP(BE$3,KEY!$E:$F,2,0),KEY!$B:$C,2,0)</f>
        <v>7364</v>
      </c>
      <c r="BF19" s="46">
        <f>IF(FF19&gt;ASSUMPTIONS!$D$7,0,(ASSUMPTIONS!$D$7+2-FF19)*AVERAGE(G19:J19))</f>
        <v>56536.373556581988</v>
      </c>
      <c r="BG19" s="46">
        <f>IF(FG19&gt;ASSUMPTIONS!$D$7,0,(ASSUMPTIONS!$D$7+2-FG19)*AVERAGE(H19:K19))</f>
        <v>18392.25</v>
      </c>
      <c r="BH19" s="46">
        <f>IF(FH19&gt;ASSUMPTIONS!$D$7,0,(ASSUMPTIONS!$D$7+2-FH19)*AVERAGE(I19:L19))</f>
        <v>0</v>
      </c>
      <c r="BI19" s="46">
        <f>IF(FI19&gt;ASSUMPTIONS!$D$7,0,(ASSUMPTIONS!$D$7+2-FI19)*AVERAGE(J19:M19))</f>
        <v>36784.5</v>
      </c>
      <c r="BJ19" s="46">
        <f>IF(FJ19&gt;ASSUMPTIONS!$D$7,0,(ASSUMPTIONS!$D$7+2-FJ19)*AVERAGE(K19:N19))</f>
        <v>0</v>
      </c>
      <c r="BK19" s="46">
        <f>IF(FK19&gt;ASSUMPTIONS!$D$7,0,(ASSUMPTIONS!$D$7+2-FK19)*AVERAGE(L19:O19))</f>
        <v>0</v>
      </c>
      <c r="BL19" s="46">
        <f>IF(FL19&gt;ASSUMPTIONS!$D$7,0,(ASSUMPTIONS!$D$7+2-FL19)*AVERAGE(M19:P19))</f>
        <v>0</v>
      </c>
      <c r="BM19" s="46">
        <f>IF(FM19&gt;ASSUMPTIONS!$D$7,0,(ASSUMPTIONS!$D$7+2-FM19)*AVERAGE(N19:Q19))</f>
        <v>0</v>
      </c>
      <c r="BN19" s="46">
        <f>IF(FN19&gt;ASSUMPTIONS!$D$7,0,(ASSUMPTIONS!$D$7+2-FN19)*AVERAGE(O19:R19))</f>
        <v>0</v>
      </c>
      <c r="BO19" s="46">
        <f>IF(FO19&gt;ASSUMPTIONS!$D$7,0,(ASSUMPTIONS!$D$7+2-FO19)*AVERAGE(P19:S19))</f>
        <v>0</v>
      </c>
      <c r="BP19" s="46">
        <f>IF(FP19&gt;ASSUMPTIONS!$D$7,0,(ASSUMPTIONS!$D$7+2-FP19)*AVERAGE(Q19:T19))</f>
        <v>0</v>
      </c>
      <c r="BQ19" s="46">
        <f>IF(FQ19&gt;ASSUMPTIONS!$D$7,0,(ASSUMPTIONS!$D$7+2-FQ19)*AVERAGE(R19:U19))</f>
        <v>31663.174999999988</v>
      </c>
      <c r="BR19" s="46">
        <f>IF(FR19&gt;ASSUMPTIONS!$D$7,0,(ASSUMPTIONS!$D$7+2-FR19)*AVERAGE(S19:V19))</f>
        <v>19561.225000000006</v>
      </c>
      <c r="BS19" s="46">
        <f>IF(FS19&gt;ASSUMPTIONS!$D$7,0,(ASSUMPTIONS!$D$7+2-FS19)*AVERAGE(T19:W19))</f>
        <v>0</v>
      </c>
      <c r="BT19" s="46">
        <f>IF(FT19&gt;ASSUMPTIONS!$D$7,0,(ASSUMPTIONS!$D$7+2-FT19)*AVERAGE(U19:X19))</f>
        <v>24625.100000000009</v>
      </c>
      <c r="BU19" s="46">
        <f>IF(FU19&gt;ASSUMPTIONS!$D$7,0,(ASSUMPTIONS!$D$7+2-FU19)*AVERAGE(V19:Y19))</f>
        <v>0</v>
      </c>
      <c r="BV19" s="46">
        <f>IF(FV19&gt;ASSUMPTIONS!$D$7,0,(ASSUMPTIONS!$D$7+2-FV19)*AVERAGE(W19:Z19))</f>
        <v>31149.749999999996</v>
      </c>
      <c r="BW19" s="46">
        <f>IF(FW19&gt;ASSUMPTIONS!$D$7,0,(ASSUMPTIONS!$D$7+2-FW19)*AVERAGE(X19:AA19))</f>
        <v>0</v>
      </c>
      <c r="BX19" s="46">
        <f>IF(FX19&gt;ASSUMPTIONS!$D$7,0,(ASSUMPTIONS!$D$7+2-FX19)*AVERAGE(Y19:AB19))</f>
        <v>0</v>
      </c>
      <c r="BY19" s="46">
        <f>IF(FY19&gt;ASSUMPTIONS!$D$7,0,(ASSUMPTIONS!$D$7+2-FY19)*AVERAGE(Z19:AC19))</f>
        <v>0</v>
      </c>
      <c r="BZ19" s="46">
        <f>IF(FZ19&gt;ASSUMPTIONS!$D$7,0,(ASSUMPTIONS!$D$7+2-FZ19)*AVERAGE(AA19:AD19))</f>
        <v>0</v>
      </c>
      <c r="CA19" s="46">
        <f>IF(GA19&gt;ASSUMPTIONS!$D$7,0,(ASSUMPTIONS!$D$7+2-GA19)*AVERAGE(AB19:AE19))</f>
        <v>0</v>
      </c>
      <c r="CB19" s="46">
        <f>IF(GB19&gt;ASSUMPTIONS!$D$7,0,(ASSUMPTIONS!$D$7+2-GB19)*AVERAGE(AC19:AF19))</f>
        <v>0</v>
      </c>
      <c r="CC19" s="46">
        <f>IF(GC19&gt;ASSUMPTIONS!$D$7,0,(ASSUMPTIONS!$D$7+2-GC19)*AVERAGE(AD19:AG19))</f>
        <v>19220.800000000003</v>
      </c>
      <c r="CD19" s="46">
        <f>IF(GD19&gt;ASSUMPTIONS!$D$7,0,(ASSUMPTIONS!$D$7+2-GD19)*AVERAGE(AE19:AH19))</f>
        <v>0</v>
      </c>
      <c r="CE19" s="46">
        <f>IF(GE19&gt;ASSUMPTIONS!$D$7,0,(ASSUMPTIONS!$D$7+2-GE19)*AVERAGE(AF19:AI19))</f>
        <v>18349.550000000007</v>
      </c>
      <c r="CF19" s="46">
        <f>IF(GF19&gt;ASSUMPTIONS!$D$7,0,(ASSUMPTIONS!$D$7+2-GF19)*AVERAGE(AG19:AJ19))</f>
        <v>0</v>
      </c>
      <c r="CG19" s="46">
        <f>IF(GG19&gt;ASSUMPTIONS!$D$7,0,(ASSUMPTIONS!$D$7+2-GG19)*AVERAGE(AH19:AK19))</f>
        <v>29698.649999999991</v>
      </c>
      <c r="CH19" s="46">
        <f>IF(GH19&gt;ASSUMPTIONS!$D$7,0,(ASSUMPTIONS!$D$7+2-GH19)*AVERAGE(AI19:AL19))</f>
        <v>0</v>
      </c>
      <c r="CI19" s="46">
        <f>IF(GI19&gt;ASSUMPTIONS!$D$7,0,(ASSUMPTIONS!$D$7+2-GI19)*AVERAGE(AJ19:AM19))</f>
        <v>30821.999999999996</v>
      </c>
      <c r="CJ19" s="46">
        <f>IF(GJ19&gt;ASSUMPTIONS!$D$7,0,(ASSUMPTIONS!$D$7+2-GJ19)*AVERAGE(AK19:AN19))</f>
        <v>0</v>
      </c>
      <c r="CK19" s="46">
        <f>IF(GK19&gt;ASSUMPTIONS!$D$7,0,(ASSUMPTIONS!$D$7+2-GK19)*AVERAGE(AL19:AO19))</f>
        <v>0</v>
      </c>
      <c r="CL19" s="46">
        <f>IF(GL19&gt;ASSUMPTIONS!$D$7,0,(ASSUMPTIONS!$D$7+2-GL19)*AVERAGE(AM19:AP19))</f>
        <v>0</v>
      </c>
      <c r="CM19" s="46">
        <f>IF(GM19&gt;ASSUMPTIONS!$D$7,0,(ASSUMPTIONS!$D$7+2-GM19)*AVERAGE(AN19:AQ19))</f>
        <v>0</v>
      </c>
      <c r="CN19" s="46">
        <f>IF(GN19&gt;ASSUMPTIONS!$D$7,0,(ASSUMPTIONS!$D$7+2-GN19)*AVERAGE(AO19:AR19))</f>
        <v>0</v>
      </c>
      <c r="CO19" s="46">
        <f>IF(GO19&gt;ASSUMPTIONS!$D$7,0,(ASSUMPTIONS!$D$7+2-GO19)*AVERAGE(AP19:AS19))</f>
        <v>0</v>
      </c>
      <c r="CP19" s="46">
        <f>IF(GP19&gt;ASSUMPTIONS!$D$7,0,(ASSUMPTIONS!$D$7+2-GP19)*AVERAGE(AQ19:AT19))</f>
        <v>0</v>
      </c>
      <c r="CQ19" s="46">
        <f>IF(GQ19&gt;ASSUMPTIONS!$D$7,0,(ASSUMPTIONS!$D$7+2-GQ19)*AVERAGE(AR19:AU19))</f>
        <v>12487.025000000005</v>
      </c>
      <c r="CR19" s="46">
        <f>IF(GR19&gt;ASSUMPTIONS!$D$7,0,(ASSUMPTIONS!$D$7+2-GR19)*AVERAGE(AS19:AV19))</f>
        <v>0</v>
      </c>
      <c r="CS19" s="46">
        <f>IF(GS19&gt;ASSUMPTIONS!$D$7,0,(ASSUMPTIONS!$D$7+2-GS19)*AVERAGE(AT19:AW19))</f>
        <v>29262.850000000006</v>
      </c>
      <c r="CT19" s="46">
        <f>IF(GT19&gt;ASSUMPTIONS!$D$7,0,(ASSUMPTIONS!$D$7+2-GT19)*AVERAGE(AU19:AX19))</f>
        <v>21684.374999999996</v>
      </c>
      <c r="CU19" s="46">
        <f>IF(GU19&gt;ASSUMPTIONS!$D$7,0,(ASSUMPTIONS!$D$7+2-GU19)*AVERAGE(AV19:AY19))</f>
        <v>0</v>
      </c>
      <c r="CV19" s="46">
        <f>IF(GV19&gt;ASSUMPTIONS!$D$7,0,(ASSUMPTIONS!$D$7+2-GV19)*AVERAGE(AW19:AZ19))</f>
        <v>43368.75</v>
      </c>
      <c r="CW19" s="46">
        <f>IF(GW19&gt;ASSUMPTIONS!$D$7,0,(ASSUMPTIONS!$D$7+2-GW19)*AVERAGE(AX19:BA19))</f>
        <v>0</v>
      </c>
      <c r="CX19" s="46">
        <f>IF(GX19&gt;ASSUMPTIONS!$D$7,0,(ASSUMPTIONS!$D$7+2-GX19)*AVERAGE(AY19:BB19))</f>
        <v>0</v>
      </c>
      <c r="CY19" s="46">
        <f>IF(GY19&gt;ASSUMPTIONS!$D$7,0,(ASSUMPTIONS!$D$7+2-GY19)*AVERAGE(AZ19:BC19))</f>
        <v>0</v>
      </c>
      <c r="CZ19" s="46">
        <f>IF(GZ19&gt;ASSUMPTIONS!$D$7,0,(ASSUMPTIONS!$D$7+2-GZ19)*AVERAGE(BA19:BD19))</f>
        <v>0</v>
      </c>
      <c r="DA19" s="46">
        <f>IF(HA19&gt;ASSUMPTIONS!$D$7,0,(ASSUMPTIONS!$D$7+2-HA19)*AVERAGE($BB19:$BE19))</f>
        <v>0</v>
      </c>
      <c r="DB19" s="46">
        <f>IF(HB19&gt;ASSUMPTIONS!$D$7,0,(ASSUMPTIONS!$D$7+2-HB19)*AVERAGE($BB19:$BE19))</f>
        <v>0</v>
      </c>
      <c r="DC19" s="46">
        <f>IF(HC19&gt;ASSUMPTIONS!$D$7,0,(ASSUMPTIONS!$D$7+2-HC19)*AVERAGE($BB19:$BE19))</f>
        <v>19825.25</v>
      </c>
      <c r="DD19" s="46">
        <f>IF(HD19&gt;ASSUMPTIONS!$D$7,0,(ASSUMPTIONS!$D$7+2-HD19)*AVERAGE($BB19:$BE19))</f>
        <v>0</v>
      </c>
      <c r="DE19" s="46">
        <f>IF(HE19&gt;ASSUMPTIONS!$D$7,0,(ASSUMPTIONS!$D$7+2-HE19)*AVERAGE($BB19:$BE19))</f>
        <v>14728</v>
      </c>
      <c r="DF19" s="47">
        <f t="shared" si="3"/>
        <v>65700.25</v>
      </c>
      <c r="DG19" s="47">
        <f t="shared" ref="DG19:FE23" si="11">DF19-G19+BG19</f>
        <v>78179</v>
      </c>
      <c r="DH19" s="47">
        <f t="shared" si="11"/>
        <v>72265.5</v>
      </c>
      <c r="DI19" s="47">
        <f t="shared" si="11"/>
        <v>103136.5</v>
      </c>
      <c r="DJ19" s="47">
        <f t="shared" si="11"/>
        <v>92231.5</v>
      </c>
      <c r="DK19" s="47">
        <f t="shared" si="11"/>
        <v>81326.5</v>
      </c>
      <c r="DL19" s="47">
        <f t="shared" si="11"/>
        <v>70421.5</v>
      </c>
      <c r="DM19" s="47">
        <f t="shared" si="11"/>
        <v>59516.5</v>
      </c>
      <c r="DN19" s="47">
        <f t="shared" si="11"/>
        <v>56266.9</v>
      </c>
      <c r="DO19" s="47">
        <f t="shared" si="11"/>
        <v>53017.3</v>
      </c>
      <c r="DP19" s="47">
        <f t="shared" si="11"/>
        <v>49767.700000000004</v>
      </c>
      <c r="DQ19" s="47">
        <f t="shared" si="11"/>
        <v>78181.274999999994</v>
      </c>
      <c r="DR19" s="47">
        <f t="shared" si="11"/>
        <v>94492.9</v>
      </c>
      <c r="DS19" s="47">
        <f t="shared" si="11"/>
        <v>84718.65</v>
      </c>
      <c r="DT19" s="47">
        <f t="shared" si="11"/>
        <v>99569.5</v>
      </c>
      <c r="DU19" s="47">
        <f t="shared" si="11"/>
        <v>89795.25</v>
      </c>
      <c r="DV19" s="47">
        <f t="shared" si="11"/>
        <v>111170.75</v>
      </c>
      <c r="DW19" s="47">
        <f t="shared" si="11"/>
        <v>99076.25</v>
      </c>
      <c r="DX19" s="47">
        <f t="shared" si="11"/>
        <v>86981.75</v>
      </c>
      <c r="DY19" s="47">
        <f t="shared" si="11"/>
        <v>74887.25</v>
      </c>
      <c r="DZ19" s="47">
        <f t="shared" si="11"/>
        <v>62792.75</v>
      </c>
      <c r="EA19" s="47">
        <f t="shared" si="11"/>
        <v>56426.35</v>
      </c>
      <c r="EB19" s="47">
        <f t="shared" si="11"/>
        <v>50059.95</v>
      </c>
      <c r="EC19" s="47">
        <f t="shared" si="11"/>
        <v>62914.35</v>
      </c>
      <c r="ED19" s="47">
        <f t="shared" si="11"/>
        <v>56547.95</v>
      </c>
      <c r="EE19" s="47">
        <f t="shared" si="11"/>
        <v>68531.100000000006</v>
      </c>
      <c r="EF19" s="47">
        <f t="shared" si="11"/>
        <v>61041.350000000006</v>
      </c>
      <c r="EG19" s="47">
        <f t="shared" si="11"/>
        <v>83250.25</v>
      </c>
      <c r="EH19" s="47">
        <f t="shared" si="11"/>
        <v>75760.5</v>
      </c>
      <c r="EI19" s="47">
        <f t="shared" si="11"/>
        <v>99092.75</v>
      </c>
      <c r="EJ19" s="47">
        <f t="shared" si="11"/>
        <v>88434.5</v>
      </c>
      <c r="EK19" s="47">
        <f t="shared" si="11"/>
        <v>77776.25</v>
      </c>
      <c r="EL19" s="47">
        <f t="shared" si="11"/>
        <v>67118</v>
      </c>
      <c r="EM19" s="47">
        <f t="shared" si="11"/>
        <v>56459.75</v>
      </c>
      <c r="EN19" s="47">
        <f t="shared" si="11"/>
        <v>52577.95</v>
      </c>
      <c r="EO19" s="47">
        <f t="shared" si="11"/>
        <v>48696.149999999994</v>
      </c>
      <c r="EP19" s="47">
        <f t="shared" si="11"/>
        <v>44814.349999999991</v>
      </c>
      <c r="EQ19" s="47">
        <f t="shared" si="11"/>
        <v>53419.574999999997</v>
      </c>
      <c r="ER19" s="47">
        <f t="shared" si="11"/>
        <v>49537.774999999994</v>
      </c>
      <c r="ES19" s="47">
        <f t="shared" si="11"/>
        <v>72454.375</v>
      </c>
      <c r="ET19" s="47">
        <f t="shared" si="11"/>
        <v>87792.5</v>
      </c>
      <c r="EU19" s="47">
        <f t="shared" si="11"/>
        <v>81446.25</v>
      </c>
      <c r="EV19" s="47">
        <f t="shared" si="11"/>
        <v>118468.75</v>
      </c>
      <c r="EW19" s="47">
        <f t="shared" si="11"/>
        <v>105987.25</v>
      </c>
      <c r="EX19" s="47">
        <f t="shared" si="11"/>
        <v>93505.75</v>
      </c>
      <c r="EY19" s="47">
        <f t="shared" si="11"/>
        <v>81024.25</v>
      </c>
      <c r="EZ19" s="47">
        <f t="shared" si="11"/>
        <v>68542.75</v>
      </c>
      <c r="FA19" s="47">
        <f t="shared" si="11"/>
        <v>61178.75</v>
      </c>
      <c r="FB19" s="47">
        <f t="shared" si="11"/>
        <v>53814.75</v>
      </c>
      <c r="FC19" s="47">
        <f t="shared" si="11"/>
        <v>66276</v>
      </c>
      <c r="FD19" s="47">
        <f t="shared" si="11"/>
        <v>58912</v>
      </c>
      <c r="FE19" s="47">
        <f t="shared" si="11"/>
        <v>66276</v>
      </c>
      <c r="FF19" s="48">
        <f t="shared" si="4"/>
        <v>2.1053745186389503</v>
      </c>
      <c r="FG19" s="48">
        <f t="shared" si="5"/>
        <v>7.8128548919344771</v>
      </c>
      <c r="FH19" s="48">
        <f t="shared" si="5"/>
        <v>8.0954735493223922</v>
      </c>
      <c r="FI19" s="48">
        <f t="shared" si="5"/>
        <v>6.6268225584594225</v>
      </c>
      <c r="FJ19" s="48">
        <f t="shared" si="5"/>
        <v>11.470890820417855</v>
      </c>
      <c r="FK19" s="48">
        <f t="shared" si="5"/>
        <v>13.032017859918332</v>
      </c>
      <c r="FL19" s="48">
        <f t="shared" si="5"/>
        <v>15.750418809129556</v>
      </c>
      <c r="FM19" s="48">
        <f t="shared" si="5"/>
        <v>21.670821024126045</v>
      </c>
      <c r="FN19" s="48">
        <f t="shared" si="5"/>
        <v>18.315023387493845</v>
      </c>
      <c r="FO19" s="48">
        <f t="shared" si="5"/>
        <v>11.528301161959838</v>
      </c>
      <c r="FP19" s="48">
        <f t="shared" si="5"/>
        <v>8.1415710408212636</v>
      </c>
      <c r="FQ19" s="48">
        <f t="shared" si="5"/>
        <v>6.1116499116582022</v>
      </c>
      <c r="FR19" s="48">
        <f t="shared" si="5"/>
        <v>7.9986981098293981</v>
      </c>
      <c r="FS19" s="48">
        <f t="shared" si="5"/>
        <v>9.1259463146394317</v>
      </c>
      <c r="FT19" s="48">
        <f t="shared" si="5"/>
        <v>7.7479188339525571</v>
      </c>
      <c r="FU19" s="48">
        <f t="shared" si="5"/>
        <v>8.6473611932845174</v>
      </c>
      <c r="FV19" s="48">
        <f t="shared" si="5"/>
        <v>7.424469800322461</v>
      </c>
      <c r="FW19" s="48">
        <f t="shared" si="9"/>
        <v>10.426355044208778</v>
      </c>
      <c r="FX19" s="48">
        <f t="shared" si="9"/>
        <v>10.733631621426907</v>
      </c>
      <c r="FY19" s="48">
        <f t="shared" si="9"/>
        <v>11.153758611514503</v>
      </c>
      <c r="FZ19" s="48">
        <f t="shared" si="9"/>
        <v>11.76288797436542</v>
      </c>
      <c r="GA19" s="48">
        <f t="shared" si="9"/>
        <v>9.8631487182709225</v>
      </c>
      <c r="GB19" s="48">
        <f t="shared" si="9"/>
        <v>8.4886917309634278</v>
      </c>
      <c r="GC19" s="48">
        <f t="shared" si="9"/>
        <v>7.2256651378629702</v>
      </c>
      <c r="GD19" s="48">
        <f t="shared" si="9"/>
        <v>8.7273011012409984</v>
      </c>
      <c r="GE19" s="48">
        <f t="shared" si="9"/>
        <v>7.5500450615841643</v>
      </c>
      <c r="GF19" s="48">
        <f t="shared" si="9"/>
        <v>8.2748290695041895</v>
      </c>
      <c r="GG19" s="48">
        <f t="shared" si="9"/>
        <v>6.7270608331496593</v>
      </c>
      <c r="GH19" s="48">
        <f t="shared" si="9"/>
        <v>8.4379885720077539</v>
      </c>
      <c r="GI19" s="48">
        <f t="shared" si="9"/>
        <v>7.1081556540707904</v>
      </c>
      <c r="GJ19" s="48">
        <f t="shared" si="9"/>
        <v>11.05435408593409</v>
      </c>
      <c r="GK19" s="48">
        <f t="shared" si="9"/>
        <v>12.164263534169416</v>
      </c>
      <c r="GL19" s="48">
        <f t="shared" si="8"/>
        <v>13.948613791912985</v>
      </c>
      <c r="GM19" s="48">
        <f t="shared" si="8"/>
        <v>17.290432273687465</v>
      </c>
      <c r="GN19" s="48">
        <f t="shared" si="8"/>
        <v>14.544734401566283</v>
      </c>
      <c r="GO19" s="48">
        <f t="shared" si="8"/>
        <v>11.689411476990713</v>
      </c>
      <c r="GP19" s="48">
        <f t="shared" si="8"/>
        <v>9.5220789886635284</v>
      </c>
      <c r="GQ19" s="48">
        <f t="shared" si="8"/>
        <v>7.8208158181195468</v>
      </c>
      <c r="GR19" s="48">
        <f t="shared" si="8"/>
        <v>8.4175024620839078</v>
      </c>
      <c r="GS19" s="48">
        <f t="shared" si="8"/>
        <v>6.2864698090909803</v>
      </c>
      <c r="GT19" s="48">
        <f t="shared" si="8"/>
        <v>7.6965516325636365</v>
      </c>
      <c r="GU19" s="48">
        <f t="shared" si="8"/>
        <v>8.019273476704555</v>
      </c>
      <c r="GV19" s="48">
        <f t="shared" si="8"/>
        <v>6.5253575291431316</v>
      </c>
      <c r="GW19" s="48">
        <f t="shared" si="8"/>
        <v>10.575560440541414</v>
      </c>
      <c r="GX19" s="48">
        <f t="shared" si="8"/>
        <v>10.681237560152175</v>
      </c>
      <c r="GY19" s="48">
        <f t="shared" si="8"/>
        <v>10.818198909569468</v>
      </c>
      <c r="GZ19" s="48">
        <f t="shared" si="8"/>
        <v>11.002749864204237</v>
      </c>
      <c r="HA19" s="48">
        <f t="shared" si="6"/>
        <v>9.3078150461705587</v>
      </c>
      <c r="HB19" s="48">
        <f t="shared" si="2"/>
        <v>8.3078150461705587</v>
      </c>
      <c r="HC19" s="48">
        <f t="shared" si="2"/>
        <v>7.3078150461705595</v>
      </c>
      <c r="HD19" s="48">
        <f t="shared" si="2"/>
        <v>9</v>
      </c>
      <c r="HE19" s="48">
        <f t="shared" si="2"/>
        <v>8</v>
      </c>
      <c r="HF19" s="31"/>
    </row>
    <row r="20" spans="1:214" x14ac:dyDescent="0.25">
      <c r="A20" s="29"/>
      <c r="B20" s="13" t="s">
        <v>5</v>
      </c>
      <c r="C20" s="13">
        <v>1543938</v>
      </c>
      <c r="D20" s="13" t="str">
        <f>VLOOKUP(C20,INVENTORY_DATA!$C:$E,2,0)</f>
        <v>PF_0</v>
      </c>
      <c r="E20" s="44">
        <f>VLOOKUP(C20,INVENTORY_DATA!$C:$E,3,0)</f>
        <v>93115.473441108537</v>
      </c>
      <c r="F20" s="45">
        <f>VLOOKUP(VLOOKUP(F$3,KEY!$E:$F,2,0)&amp;$C20,DEMAND_PLAN!$B:$I,5,0)/VLOOKUP(VLOOKUP(F$3,KEY!$E:$F,2,0),KEY!$B:$C,2,0)</f>
        <v>10079.75</v>
      </c>
      <c r="G20" s="45">
        <f>VLOOKUP(VLOOKUP(G$3,KEY!$E:$F,2,0)&amp;$C20,DEMAND_PLAN!$B:$I,5,0)/VLOOKUP(VLOOKUP(G$3,KEY!$E:$F,2,0),KEY!$B:$C,2,0)</f>
        <v>10079.75</v>
      </c>
      <c r="H20" s="45">
        <f>VLOOKUP(VLOOKUP(H$3,KEY!$E:$F,2,0)&amp;$C20,DEMAND_PLAN!$B:$I,5,0)/VLOOKUP(VLOOKUP(H$3,KEY!$E:$F,2,0),KEY!$B:$C,2,0)</f>
        <v>10079.75</v>
      </c>
      <c r="I20" s="45">
        <f>VLOOKUP(VLOOKUP(I$3,KEY!$E:$F,2,0)&amp;$C20,DEMAND_PLAN!$B:$I,5,0)/VLOOKUP(VLOOKUP(I$3,KEY!$E:$F,2,0),KEY!$B:$C,2,0)</f>
        <v>10079.75</v>
      </c>
      <c r="J20" s="45">
        <f>VLOOKUP(VLOOKUP(J$3,KEY!$E:$F,2,0)&amp;$C20,DEMAND_PLAN!$B:$I,5,0)/VLOOKUP(VLOOKUP(J$3,KEY!$E:$F,2,0),KEY!$B:$C,2,0)</f>
        <v>7220.25</v>
      </c>
      <c r="K20" s="45">
        <f>VLOOKUP(VLOOKUP(K$3,KEY!$E:$F,2,0)&amp;$C20,DEMAND_PLAN!$B:$I,5,0)/VLOOKUP(VLOOKUP(K$3,KEY!$E:$F,2,0),KEY!$B:$C,2,0)</f>
        <v>7220.25</v>
      </c>
      <c r="L20" s="45">
        <f>VLOOKUP(VLOOKUP(L$3,KEY!$E:$F,2,0)&amp;$C20,DEMAND_PLAN!$B:$I,5,0)/VLOOKUP(VLOOKUP(L$3,KEY!$E:$F,2,0),KEY!$B:$C,2,0)</f>
        <v>7220.25</v>
      </c>
      <c r="M20" s="45">
        <f>VLOOKUP(VLOOKUP(M$3,KEY!$E:$F,2,0)&amp;$C20,DEMAND_PLAN!$B:$I,5,0)/VLOOKUP(VLOOKUP(M$3,KEY!$E:$F,2,0),KEY!$B:$C,2,0)</f>
        <v>7220.25</v>
      </c>
      <c r="N20" s="45">
        <f>VLOOKUP(VLOOKUP(N$3,KEY!$E:$F,2,0)&amp;$C20,DEMAND_PLAN!$B:$I,5,0)/VLOOKUP(VLOOKUP(N$3,KEY!$E:$F,2,0),KEY!$B:$C,2,0)</f>
        <v>10835</v>
      </c>
      <c r="O20" s="45">
        <f>VLOOKUP(VLOOKUP(O$3,KEY!$E:$F,2,0)&amp;$C20,DEMAND_PLAN!$B:$I,5,0)/VLOOKUP(VLOOKUP(O$3,KEY!$E:$F,2,0),KEY!$B:$C,2,0)</f>
        <v>10835</v>
      </c>
      <c r="P20" s="45">
        <f>VLOOKUP(VLOOKUP(P$3,KEY!$E:$F,2,0)&amp;$C20,DEMAND_PLAN!$B:$I,5,0)/VLOOKUP(VLOOKUP(P$3,KEY!$E:$F,2,0),KEY!$B:$C,2,0)</f>
        <v>10835</v>
      </c>
      <c r="Q20" s="45">
        <f>VLOOKUP(VLOOKUP(Q$3,KEY!$E:$F,2,0)&amp;$C20,DEMAND_PLAN!$B:$I,5,0)/VLOOKUP(VLOOKUP(Q$3,KEY!$E:$F,2,0),KEY!$B:$C,2,0)</f>
        <v>10835</v>
      </c>
      <c r="R20" s="45">
        <f>VLOOKUP(VLOOKUP(R$3,KEY!$E:$F,2,0)&amp;$C20,DEMAND_PLAN!$B:$I,5,0)/VLOOKUP(VLOOKUP(R$3,KEY!$E:$F,2,0),KEY!$B:$C,2,0)</f>
        <v>10835</v>
      </c>
      <c r="S20" s="45">
        <f>VLOOKUP(VLOOKUP(S$3,KEY!$E:$F,2,0)&amp;$C20,DEMAND_PLAN!$B:$I,5,0)/VLOOKUP(VLOOKUP(S$3,KEY!$E:$F,2,0),KEY!$B:$C,2,0)</f>
        <v>9016</v>
      </c>
      <c r="T20" s="45">
        <f>VLOOKUP(VLOOKUP(T$3,KEY!$E:$F,2,0)&amp;$C20,DEMAND_PLAN!$B:$I,5,0)/VLOOKUP(VLOOKUP(T$3,KEY!$E:$F,2,0),KEY!$B:$C,2,0)</f>
        <v>9016</v>
      </c>
      <c r="U20" s="45">
        <f>VLOOKUP(VLOOKUP(U$3,KEY!$E:$F,2,0)&amp;$C20,DEMAND_PLAN!$B:$I,5,0)/VLOOKUP(VLOOKUP(U$3,KEY!$E:$F,2,0),KEY!$B:$C,2,0)</f>
        <v>9016</v>
      </c>
      <c r="V20" s="45">
        <f>VLOOKUP(VLOOKUP(V$3,KEY!$E:$F,2,0)&amp;$C20,DEMAND_PLAN!$B:$I,5,0)/VLOOKUP(VLOOKUP(V$3,KEY!$E:$F,2,0),KEY!$B:$C,2,0)</f>
        <v>9016</v>
      </c>
      <c r="W20" s="45">
        <f>VLOOKUP(VLOOKUP(W$3,KEY!$E:$F,2,0)&amp;$C20,DEMAND_PLAN!$B:$I,5,0)/VLOOKUP(VLOOKUP(W$3,KEY!$E:$F,2,0),KEY!$B:$C,2,0)</f>
        <v>4558.75</v>
      </c>
      <c r="X20" s="45">
        <f>VLOOKUP(VLOOKUP(X$3,KEY!$E:$F,2,0)&amp;$C20,DEMAND_PLAN!$B:$I,5,0)/VLOOKUP(VLOOKUP(X$3,KEY!$E:$F,2,0),KEY!$B:$C,2,0)</f>
        <v>4558.75</v>
      </c>
      <c r="Y20" s="45">
        <f>VLOOKUP(VLOOKUP(Y$3,KEY!$E:$F,2,0)&amp;$C20,DEMAND_PLAN!$B:$I,5,0)/VLOOKUP(VLOOKUP(Y$3,KEY!$E:$F,2,0),KEY!$B:$C,2,0)</f>
        <v>4558.75</v>
      </c>
      <c r="Z20" s="45">
        <f>VLOOKUP(VLOOKUP(Z$3,KEY!$E:$F,2,0)&amp;$C20,DEMAND_PLAN!$B:$I,5,0)/VLOOKUP(VLOOKUP(Z$3,KEY!$E:$F,2,0),KEY!$B:$C,2,0)</f>
        <v>4558.75</v>
      </c>
      <c r="AA20" s="45">
        <f>VLOOKUP(VLOOKUP(AA$3,KEY!$E:$F,2,0)&amp;$C20,DEMAND_PLAN!$B:$I,5,0)/VLOOKUP(VLOOKUP(AA$3,KEY!$E:$F,2,0),KEY!$B:$C,2,0)</f>
        <v>3072.2</v>
      </c>
      <c r="AB20" s="45">
        <f>VLOOKUP(VLOOKUP(AB$3,KEY!$E:$F,2,0)&amp;$C20,DEMAND_PLAN!$B:$I,5,0)/VLOOKUP(VLOOKUP(AB$3,KEY!$E:$F,2,0),KEY!$B:$C,2,0)</f>
        <v>3072.2</v>
      </c>
      <c r="AC20" s="45">
        <f>VLOOKUP(VLOOKUP(AC$3,KEY!$E:$F,2,0)&amp;$C20,DEMAND_PLAN!$B:$I,5,0)/VLOOKUP(VLOOKUP(AC$3,KEY!$E:$F,2,0),KEY!$B:$C,2,0)</f>
        <v>3072.2</v>
      </c>
      <c r="AD20" s="45">
        <f>VLOOKUP(VLOOKUP(AD$3,KEY!$E:$F,2,0)&amp;$C20,DEMAND_PLAN!$B:$I,5,0)/VLOOKUP(VLOOKUP(AD$3,KEY!$E:$F,2,0),KEY!$B:$C,2,0)</f>
        <v>3072.2</v>
      </c>
      <c r="AE20" s="45">
        <f>VLOOKUP(VLOOKUP(AE$3,KEY!$E:$F,2,0)&amp;$C20,DEMAND_PLAN!$B:$I,5,0)/VLOOKUP(VLOOKUP(AE$3,KEY!$E:$F,2,0),KEY!$B:$C,2,0)</f>
        <v>3072.2</v>
      </c>
      <c r="AF20" s="45">
        <f>VLOOKUP(VLOOKUP(AF$3,KEY!$E:$F,2,0)&amp;$C20,DEMAND_PLAN!$B:$I,5,0)/VLOOKUP(VLOOKUP(AF$3,KEY!$E:$F,2,0),KEY!$B:$C,2,0)</f>
        <v>6421</v>
      </c>
      <c r="AG20" s="45">
        <f>VLOOKUP(VLOOKUP(AG$3,KEY!$E:$F,2,0)&amp;$C20,DEMAND_PLAN!$B:$I,5,0)/VLOOKUP(VLOOKUP(AG$3,KEY!$E:$F,2,0),KEY!$B:$C,2,0)</f>
        <v>6421</v>
      </c>
      <c r="AH20" s="45">
        <f>VLOOKUP(VLOOKUP(AH$3,KEY!$E:$F,2,0)&amp;$C20,DEMAND_PLAN!$B:$I,5,0)/VLOOKUP(VLOOKUP(AH$3,KEY!$E:$F,2,0),KEY!$B:$C,2,0)</f>
        <v>6421</v>
      </c>
      <c r="AI20" s="45">
        <f>VLOOKUP(VLOOKUP(AI$3,KEY!$E:$F,2,0)&amp;$C20,DEMAND_PLAN!$B:$I,5,0)/VLOOKUP(VLOOKUP(AI$3,KEY!$E:$F,2,0),KEY!$B:$C,2,0)</f>
        <v>6421</v>
      </c>
      <c r="AJ20" s="45">
        <f>VLOOKUP(VLOOKUP(AJ$3,KEY!$E:$F,2,0)&amp;$C20,DEMAND_PLAN!$B:$I,5,0)/VLOOKUP(VLOOKUP(AJ$3,KEY!$E:$F,2,0),KEY!$B:$C,2,0)</f>
        <v>9558.75</v>
      </c>
      <c r="AK20" s="45">
        <f>VLOOKUP(VLOOKUP(AK$3,KEY!$E:$F,2,0)&amp;$C20,DEMAND_PLAN!$B:$I,5,0)/VLOOKUP(VLOOKUP(AK$3,KEY!$E:$F,2,0),KEY!$B:$C,2,0)</f>
        <v>9558.75</v>
      </c>
      <c r="AL20" s="45">
        <f>VLOOKUP(VLOOKUP(AL$3,KEY!$E:$F,2,0)&amp;$C20,DEMAND_PLAN!$B:$I,5,0)/VLOOKUP(VLOOKUP(AL$3,KEY!$E:$F,2,0),KEY!$B:$C,2,0)</f>
        <v>9558.75</v>
      </c>
      <c r="AM20" s="45">
        <f>VLOOKUP(VLOOKUP(AM$3,KEY!$E:$F,2,0)&amp;$C20,DEMAND_PLAN!$B:$I,5,0)/VLOOKUP(VLOOKUP(AM$3,KEY!$E:$F,2,0),KEY!$B:$C,2,0)</f>
        <v>9558.75</v>
      </c>
      <c r="AN20" s="45">
        <f>VLOOKUP(VLOOKUP(AN$3,KEY!$E:$F,2,0)&amp;$C20,DEMAND_PLAN!$B:$I,5,0)/VLOOKUP(VLOOKUP(AN$3,KEY!$E:$F,2,0),KEY!$B:$C,2,0)</f>
        <v>12131.8</v>
      </c>
      <c r="AO20" s="45">
        <f>VLOOKUP(VLOOKUP(AO$3,KEY!$E:$F,2,0)&amp;$C20,DEMAND_PLAN!$B:$I,5,0)/VLOOKUP(VLOOKUP(AO$3,KEY!$E:$F,2,0),KEY!$B:$C,2,0)</f>
        <v>12131.8</v>
      </c>
      <c r="AP20" s="45">
        <f>VLOOKUP(VLOOKUP(AP$3,KEY!$E:$F,2,0)&amp;$C20,DEMAND_PLAN!$B:$I,5,0)/VLOOKUP(VLOOKUP(AP$3,KEY!$E:$F,2,0),KEY!$B:$C,2,0)</f>
        <v>12131.8</v>
      </c>
      <c r="AQ20" s="45">
        <f>VLOOKUP(VLOOKUP(AQ$3,KEY!$E:$F,2,0)&amp;$C20,DEMAND_PLAN!$B:$I,5,0)/VLOOKUP(VLOOKUP(AQ$3,KEY!$E:$F,2,0),KEY!$B:$C,2,0)</f>
        <v>12131.8</v>
      </c>
      <c r="AR20" s="45">
        <f>VLOOKUP(VLOOKUP(AR$3,KEY!$E:$F,2,0)&amp;$C20,DEMAND_PLAN!$B:$I,5,0)/VLOOKUP(VLOOKUP(AR$3,KEY!$E:$F,2,0),KEY!$B:$C,2,0)</f>
        <v>12131.8</v>
      </c>
      <c r="AS20" s="45">
        <f>VLOOKUP(VLOOKUP(AS$3,KEY!$E:$F,2,0)&amp;$C20,DEMAND_PLAN!$B:$I,5,0)/VLOOKUP(VLOOKUP(AS$3,KEY!$E:$F,2,0),KEY!$B:$C,2,0)</f>
        <v>9287.25</v>
      </c>
      <c r="AT20" s="45">
        <f>VLOOKUP(VLOOKUP(AT$3,KEY!$E:$F,2,0)&amp;$C20,DEMAND_PLAN!$B:$I,5,0)/VLOOKUP(VLOOKUP(AT$3,KEY!$E:$F,2,0),KEY!$B:$C,2,0)</f>
        <v>9287.25</v>
      </c>
      <c r="AU20" s="45">
        <f>VLOOKUP(VLOOKUP(AU$3,KEY!$E:$F,2,0)&amp;$C20,DEMAND_PLAN!$B:$I,5,0)/VLOOKUP(VLOOKUP(AU$3,KEY!$E:$F,2,0),KEY!$B:$C,2,0)</f>
        <v>9287.25</v>
      </c>
      <c r="AV20" s="45">
        <f>VLOOKUP(VLOOKUP(AV$3,KEY!$E:$F,2,0)&amp;$C20,DEMAND_PLAN!$B:$I,5,0)/VLOOKUP(VLOOKUP(AV$3,KEY!$E:$F,2,0),KEY!$B:$C,2,0)</f>
        <v>9287.25</v>
      </c>
      <c r="AW20" s="45">
        <f>VLOOKUP(VLOOKUP(AW$3,KEY!$E:$F,2,0)&amp;$C20,DEMAND_PLAN!$B:$I,5,0)/VLOOKUP(VLOOKUP(AW$3,KEY!$E:$F,2,0),KEY!$B:$C,2,0)</f>
        <v>10998.75</v>
      </c>
      <c r="AX20" s="45">
        <f>VLOOKUP(VLOOKUP(AX$3,KEY!$E:$F,2,0)&amp;$C20,DEMAND_PLAN!$B:$I,5,0)/VLOOKUP(VLOOKUP(AX$3,KEY!$E:$F,2,0),KEY!$B:$C,2,0)</f>
        <v>10998.75</v>
      </c>
      <c r="AY20" s="45">
        <f>VLOOKUP(VLOOKUP(AY$3,KEY!$E:$F,2,0)&amp;$C20,DEMAND_PLAN!$B:$I,5,0)/VLOOKUP(VLOOKUP(AY$3,KEY!$E:$F,2,0),KEY!$B:$C,2,0)</f>
        <v>10998.75</v>
      </c>
      <c r="AZ20" s="45">
        <f>VLOOKUP(VLOOKUP(AZ$3,KEY!$E:$F,2,0)&amp;$C20,DEMAND_PLAN!$B:$I,5,0)/VLOOKUP(VLOOKUP(AZ$3,KEY!$E:$F,2,0),KEY!$B:$C,2,0)</f>
        <v>10998.75</v>
      </c>
      <c r="BA20" s="45">
        <f>VLOOKUP(VLOOKUP(BA$3,KEY!$E:$F,2,0)&amp;$C20,DEMAND_PLAN!$B:$I,5,0)/VLOOKUP(VLOOKUP(BA$3,KEY!$E:$F,2,0),KEY!$B:$C,2,0)</f>
        <v>2933.2</v>
      </c>
      <c r="BB20" s="45">
        <f>VLOOKUP(VLOOKUP(BB$3,KEY!$E:$F,2,0)&amp;$C20,DEMAND_PLAN!$B:$I,5,0)/VLOOKUP(VLOOKUP(BB$3,KEY!$E:$F,2,0),KEY!$B:$C,2,0)</f>
        <v>2933.2</v>
      </c>
      <c r="BC20" s="45">
        <f>VLOOKUP(VLOOKUP(BC$3,KEY!$E:$F,2,0)&amp;$C20,DEMAND_PLAN!$B:$I,5,0)/VLOOKUP(VLOOKUP(BC$3,KEY!$E:$F,2,0),KEY!$B:$C,2,0)</f>
        <v>2933.2</v>
      </c>
      <c r="BD20" s="45">
        <f>VLOOKUP(VLOOKUP(BD$3,KEY!$E:$F,2,0)&amp;$C20,DEMAND_PLAN!$B:$I,5,0)/VLOOKUP(VLOOKUP(BD$3,KEY!$E:$F,2,0),KEY!$B:$C,2,0)</f>
        <v>2933.2</v>
      </c>
      <c r="BE20" s="45">
        <f>VLOOKUP(VLOOKUP(BE$3,KEY!$E:$F,2,0)&amp;$C20,DEMAND_PLAN!$B:$I,5,0)/VLOOKUP(VLOOKUP(BE$3,KEY!$E:$F,2,0),KEY!$B:$C,2,0)</f>
        <v>2933.2</v>
      </c>
      <c r="BF20" s="46">
        <f>IF(FF20&gt;ASSUMPTIONS!$D$7,0,(ASSUMPTIONS!$D$7+2-FF20)*AVERAGE(G20:J20))</f>
        <v>0</v>
      </c>
      <c r="BG20" s="46">
        <f>IF(FG20&gt;ASSUMPTIONS!$D$7,0,(ASSUMPTIONS!$D$7+2-FG20)*AVERAGE(H20:K20))</f>
        <v>0</v>
      </c>
      <c r="BH20" s="46">
        <f>IF(FH20&gt;ASSUMPTIONS!$D$7,0,(ASSUMPTIONS!$D$7+2-FH20)*AVERAGE(I20:L20))</f>
        <v>0</v>
      </c>
      <c r="BI20" s="46">
        <f>IF(FI20&gt;ASSUMPTIONS!$D$7,0,(ASSUMPTIONS!$D$7+2-FI20)*AVERAGE(J20:M20))</f>
        <v>0</v>
      </c>
      <c r="BJ20" s="46">
        <f>IF(FJ20&gt;ASSUMPTIONS!$D$7,0,(ASSUMPTIONS!$D$7+2-FJ20)*AVERAGE(K20:N20))</f>
        <v>28442.901558891463</v>
      </c>
      <c r="BK20" s="46">
        <f>IF(FK20&gt;ASSUMPTIONS!$D$7,0,(ASSUMPTIONS!$D$7+2-FK20)*AVERAGE(L20:O20))</f>
        <v>0</v>
      </c>
      <c r="BL20" s="46">
        <f>IF(FL20&gt;ASSUMPTIONS!$D$7,0,(ASSUMPTIONS!$D$7+2-FL20)*AVERAGE(M20:P20))</f>
        <v>32514.250000000004</v>
      </c>
      <c r="BM20" s="46">
        <f>IF(FM20&gt;ASSUMPTIONS!$D$7,0,(ASSUMPTIONS!$D$7+2-FM20)*AVERAGE(N20:Q20))</f>
        <v>0</v>
      </c>
      <c r="BN20" s="46">
        <f>IF(FN20&gt;ASSUMPTIONS!$D$7,0,(ASSUMPTIONS!$D$7+2-FN20)*AVERAGE(O20:R20))</f>
        <v>23477.375</v>
      </c>
      <c r="BO20" s="46">
        <f>IF(FO20&gt;ASSUMPTIONS!$D$7,0,(ASSUMPTIONS!$D$7+2-FO20)*AVERAGE(P20:S20))</f>
        <v>0</v>
      </c>
      <c r="BP20" s="46">
        <f>IF(FP20&gt;ASSUMPTIONS!$D$7,0,(ASSUMPTIONS!$D$7+2-FP20)*AVERAGE(Q20:T20))</f>
        <v>0</v>
      </c>
      <c r="BQ20" s="46">
        <f>IF(FQ20&gt;ASSUMPTIONS!$D$7,0,(ASSUMPTIONS!$D$7+2-FQ20)*AVERAGE(R20:U20))</f>
        <v>0</v>
      </c>
      <c r="BR20" s="46">
        <f>IF(FR20&gt;ASSUMPTIONS!$D$7,0,(ASSUMPTIONS!$D$7+2-FR20)*AVERAGE(S20:V20))</f>
        <v>25149.999999999996</v>
      </c>
      <c r="BS20" s="46">
        <f>IF(FS20&gt;ASSUMPTIONS!$D$7,0,(ASSUMPTIONS!$D$7+2-FS20)*AVERAGE(T20:W20))</f>
        <v>0</v>
      </c>
      <c r="BT20" s="46">
        <f>IF(FT20&gt;ASSUMPTIONS!$D$7,0,(ASSUMPTIONS!$D$7+2-FT20)*AVERAGE(U20:X20))</f>
        <v>0</v>
      </c>
      <c r="BU20" s="46">
        <f>IF(FU20&gt;ASSUMPTIONS!$D$7,0,(ASSUMPTIONS!$D$7+2-FU20)*AVERAGE(V20:Y20))</f>
        <v>0</v>
      </c>
      <c r="BV20" s="46">
        <f>IF(FV20&gt;ASSUMPTIONS!$D$7,0,(ASSUMPTIONS!$D$7+2-FV20)*AVERAGE(W20:Z20))</f>
        <v>0</v>
      </c>
      <c r="BW20" s="46">
        <f>IF(FW20&gt;ASSUMPTIONS!$D$7,0,(ASSUMPTIONS!$D$7+2-FW20)*AVERAGE(X20:AA20))</f>
        <v>0</v>
      </c>
      <c r="BX20" s="46">
        <f>IF(FX20&gt;ASSUMPTIONS!$D$7,0,(ASSUMPTIONS!$D$7+2-FX20)*AVERAGE(Y20:AB20))</f>
        <v>0</v>
      </c>
      <c r="BY20" s="46">
        <f>IF(FY20&gt;ASSUMPTIONS!$D$7,0,(ASSUMPTIONS!$D$7+2-FY20)*AVERAGE(Z20:AC20))</f>
        <v>0</v>
      </c>
      <c r="BZ20" s="46">
        <f>IF(FZ20&gt;ASSUMPTIONS!$D$7,0,(ASSUMPTIONS!$D$7+2-FZ20)*AVERAGE(AA20:AD20))</f>
        <v>0</v>
      </c>
      <c r="CA20" s="46">
        <f>IF(GA20&gt;ASSUMPTIONS!$D$7,0,(ASSUMPTIONS!$D$7+2-GA20)*AVERAGE(AB20:AE20))</f>
        <v>0</v>
      </c>
      <c r="CB20" s="46">
        <f>IF(GB20&gt;ASSUMPTIONS!$D$7,0,(ASSUMPTIONS!$D$7+2-GB20)*AVERAGE(AC20:AF20))</f>
        <v>17140.199999999997</v>
      </c>
      <c r="CC20" s="46">
        <f>IF(GC20&gt;ASSUMPTIONS!$D$7,0,(ASSUMPTIONS!$D$7+2-GC20)*AVERAGE(AD20:AG20))</f>
        <v>11444.200000000008</v>
      </c>
      <c r="CD20" s="46">
        <f>IF(GD20&gt;ASSUMPTIONS!$D$7,0,(ASSUMPTIONS!$D$7+2-GD20)*AVERAGE(AE20:AH20))</f>
        <v>11444.199999999999</v>
      </c>
      <c r="CE20" s="46">
        <f>IF(GE20&gt;ASSUMPTIONS!$D$7,0,(ASSUMPTIONS!$D$7+2-GE20)*AVERAGE(AF20:AI20))</f>
        <v>0</v>
      </c>
      <c r="CF20" s="46">
        <f>IF(GF20&gt;ASSUMPTIONS!$D$7,0,(ASSUMPTIONS!$D$7+2-GF20)*AVERAGE(AG20:AJ20))</f>
        <v>22360.774999999994</v>
      </c>
      <c r="CG20" s="46">
        <f>IF(GG20&gt;ASSUMPTIONS!$D$7,0,(ASSUMPTIONS!$D$7+2-GG20)*AVERAGE(AH20:AK20))</f>
        <v>0</v>
      </c>
      <c r="CH20" s="46">
        <f>IF(GH20&gt;ASSUMPTIONS!$D$7,0,(ASSUMPTIONS!$D$7+2-GH20)*AVERAGE(AI20:AL20))</f>
        <v>28530.75</v>
      </c>
      <c r="CI20" s="46">
        <f>IF(GI20&gt;ASSUMPTIONS!$D$7,0,(ASSUMPTIONS!$D$7+2-GI20)*AVERAGE(AJ20:AM20))</f>
        <v>0</v>
      </c>
      <c r="CJ20" s="46">
        <f>IF(GJ20&gt;ASSUMPTIONS!$D$7,0,(ASSUMPTIONS!$D$7+2-GJ20)*AVERAGE(AK20:AN20))</f>
        <v>27119.000000000007</v>
      </c>
      <c r="CK20" s="46">
        <f>IF(GK20&gt;ASSUMPTIONS!$D$7,0,(ASSUMPTIONS!$D$7+2-GK20)*AVERAGE(AL20:AO20))</f>
        <v>0</v>
      </c>
      <c r="CL20" s="46">
        <f>IF(GL20&gt;ASSUMPTIONS!$D$7,0,(ASSUMPTIONS!$D$7+2-GL20)*AVERAGE(AM20:AP20))</f>
        <v>31982.749999999985</v>
      </c>
      <c r="CM20" s="46">
        <f>IF(GM20&gt;ASSUMPTIONS!$D$7,0,(ASSUMPTIONS!$D$7+2-GM20)*AVERAGE(AN20:AQ20))</f>
        <v>0</v>
      </c>
      <c r="CN20" s="46">
        <f>IF(GN20&gt;ASSUMPTIONS!$D$7,0,(ASSUMPTIONS!$D$7+2-GN20)*AVERAGE(AO20:AR20))</f>
        <v>25550.125000000004</v>
      </c>
      <c r="CO20" s="46">
        <f>IF(GO20&gt;ASSUMPTIONS!$D$7,0,(ASSUMPTIONS!$D$7+2-GO20)*AVERAGE(AP20:AS20))</f>
        <v>0</v>
      </c>
      <c r="CP20" s="46">
        <f>IF(GP20&gt;ASSUMPTIONS!$D$7,0,(ASSUMPTIONS!$D$7+2-GP20)*AVERAGE(AQ20:AT20))</f>
        <v>0</v>
      </c>
      <c r="CQ20" s="46">
        <f>IF(GQ20&gt;ASSUMPTIONS!$D$7,0,(ASSUMPTIONS!$D$7+2-GQ20)*AVERAGE(AR20:AU20))</f>
        <v>0</v>
      </c>
      <c r="CR20" s="46">
        <f>IF(GR20&gt;ASSUMPTIONS!$D$7,0,(ASSUMPTIONS!$D$7+2-GR20)*AVERAGE(AS20:AV20))</f>
        <v>20081.70000000003</v>
      </c>
      <c r="CS20" s="46">
        <f>IF(GS20&gt;ASSUMPTIONS!$D$7,0,(ASSUMPTIONS!$D$7+2-GS20)*AVERAGE(AT20:AW20))</f>
        <v>0</v>
      </c>
      <c r="CT20" s="46">
        <f>IF(GT20&gt;ASSUMPTIONS!$D$7,0,(ASSUMPTIONS!$D$7+2-GT20)*AVERAGE(AU20:AX20))</f>
        <v>29976.550000000007</v>
      </c>
      <c r="CU20" s="46">
        <f>IF(GU20&gt;ASSUMPTIONS!$D$7,0,(ASSUMPTIONS!$D$7+2-GU20)*AVERAGE(AV20:AY20))</f>
        <v>0</v>
      </c>
      <c r="CV20" s="46">
        <f>IF(GV20&gt;ASSUMPTIONS!$D$7,0,(ASSUMPTIONS!$D$7+2-GV20)*AVERAGE(AW20:AZ20))</f>
        <v>27132.000000000004</v>
      </c>
      <c r="CW20" s="46">
        <f>IF(GW20&gt;ASSUMPTIONS!$D$7,0,(ASSUMPTIONS!$D$7+2-GW20)*AVERAGE(AX20:BA20))</f>
        <v>0</v>
      </c>
      <c r="CX20" s="46">
        <f>IF(GX20&gt;ASSUMPTIONS!$D$7,0,(ASSUMPTIONS!$D$7+2-GX20)*AVERAGE(AY20:BB20))</f>
        <v>0</v>
      </c>
      <c r="CY20" s="46">
        <f>IF(GY20&gt;ASSUMPTIONS!$D$7,0,(ASSUMPTIONS!$D$7+2-GY20)*AVERAGE(AZ20:BC20))</f>
        <v>0</v>
      </c>
      <c r="CZ20" s="46">
        <f>IF(GZ20&gt;ASSUMPTIONS!$D$7,0,(ASSUMPTIONS!$D$7+2-GZ20)*AVERAGE(BA20:BD20))</f>
        <v>0</v>
      </c>
      <c r="DA20" s="46">
        <f>IF(HA20&gt;ASSUMPTIONS!$D$7,0,(ASSUMPTIONS!$D$7+2-HA20)*AVERAGE($BB20:$BE20))</f>
        <v>0</v>
      </c>
      <c r="DB20" s="46">
        <f>IF(HB20&gt;ASSUMPTIONS!$D$7,0,(ASSUMPTIONS!$D$7+2-HB20)*AVERAGE($BB20:$BE20))</f>
        <v>0</v>
      </c>
      <c r="DC20" s="46">
        <f>IF(HC20&gt;ASSUMPTIONS!$D$7,0,(ASSUMPTIONS!$D$7+2-HC20)*AVERAGE($BB20:$BE20))</f>
        <v>0</v>
      </c>
      <c r="DD20" s="46">
        <f>IF(HD20&gt;ASSUMPTIONS!$D$7,0,(ASSUMPTIONS!$D$7+2-HD20)*AVERAGE($BB20:$BE20))</f>
        <v>0</v>
      </c>
      <c r="DE20" s="46">
        <f>IF(HE20&gt;ASSUMPTIONS!$D$7,0,(ASSUMPTIONS!$D$7+2-HE20)*AVERAGE($BB20:$BE20))</f>
        <v>0</v>
      </c>
      <c r="DF20" s="47">
        <f t="shared" si="3"/>
        <v>83035.723441108537</v>
      </c>
      <c r="DG20" s="47">
        <f t="shared" si="11"/>
        <v>72955.973441108537</v>
      </c>
      <c r="DH20" s="47">
        <f t="shared" si="11"/>
        <v>62876.223441108537</v>
      </c>
      <c r="DI20" s="47">
        <f t="shared" si="11"/>
        <v>52796.473441108537</v>
      </c>
      <c r="DJ20" s="47">
        <f t="shared" si="11"/>
        <v>74019.125</v>
      </c>
      <c r="DK20" s="47">
        <f t="shared" si="11"/>
        <v>66798.875</v>
      </c>
      <c r="DL20" s="47">
        <f t="shared" si="11"/>
        <v>92092.875</v>
      </c>
      <c r="DM20" s="47">
        <f t="shared" si="11"/>
        <v>84872.625</v>
      </c>
      <c r="DN20" s="47">
        <f t="shared" si="11"/>
        <v>97515</v>
      </c>
      <c r="DO20" s="47">
        <f t="shared" si="11"/>
        <v>86680</v>
      </c>
      <c r="DP20" s="47">
        <f t="shared" si="11"/>
        <v>75845</v>
      </c>
      <c r="DQ20" s="47">
        <f t="shared" si="11"/>
        <v>65010</v>
      </c>
      <c r="DR20" s="47">
        <f t="shared" si="11"/>
        <v>79325</v>
      </c>
      <c r="DS20" s="47">
        <f t="shared" si="11"/>
        <v>70309</v>
      </c>
      <c r="DT20" s="47">
        <f t="shared" si="11"/>
        <v>61293</v>
      </c>
      <c r="DU20" s="47">
        <f t="shared" si="11"/>
        <v>52277</v>
      </c>
      <c r="DV20" s="47">
        <f t="shared" si="11"/>
        <v>43261</v>
      </c>
      <c r="DW20" s="47">
        <f t="shared" si="11"/>
        <v>38702.25</v>
      </c>
      <c r="DX20" s="47">
        <f t="shared" si="11"/>
        <v>34143.5</v>
      </c>
      <c r="DY20" s="47">
        <f t="shared" si="11"/>
        <v>29584.75</v>
      </c>
      <c r="DZ20" s="47">
        <f t="shared" si="11"/>
        <v>25026</v>
      </c>
      <c r="EA20" s="47">
        <f t="shared" si="11"/>
        <v>21953.8</v>
      </c>
      <c r="EB20" s="47">
        <f t="shared" si="11"/>
        <v>36021.799999999996</v>
      </c>
      <c r="EC20" s="47">
        <f t="shared" si="11"/>
        <v>44393.8</v>
      </c>
      <c r="ED20" s="47">
        <f t="shared" si="11"/>
        <v>52765.8</v>
      </c>
      <c r="EE20" s="47">
        <f t="shared" si="11"/>
        <v>49693.600000000006</v>
      </c>
      <c r="EF20" s="47">
        <f t="shared" si="11"/>
        <v>65633.375</v>
      </c>
      <c r="EG20" s="47">
        <f t="shared" si="11"/>
        <v>59212.375</v>
      </c>
      <c r="EH20" s="47">
        <f t="shared" si="11"/>
        <v>81322.125</v>
      </c>
      <c r="EI20" s="47">
        <f t="shared" si="11"/>
        <v>74901.125</v>
      </c>
      <c r="EJ20" s="47">
        <f t="shared" si="11"/>
        <v>92461.375</v>
      </c>
      <c r="EK20" s="47">
        <f t="shared" si="11"/>
        <v>82902.625</v>
      </c>
      <c r="EL20" s="47">
        <f t="shared" si="11"/>
        <v>105326.62499999999</v>
      </c>
      <c r="EM20" s="47">
        <f t="shared" si="11"/>
        <v>95767.874999999985</v>
      </c>
      <c r="EN20" s="47">
        <f t="shared" si="11"/>
        <v>109186.19999999998</v>
      </c>
      <c r="EO20" s="47">
        <f t="shared" si="11"/>
        <v>97054.39999999998</v>
      </c>
      <c r="EP20" s="47">
        <f t="shared" si="11"/>
        <v>84922.599999999977</v>
      </c>
      <c r="EQ20" s="47">
        <f t="shared" si="11"/>
        <v>72790.799999999974</v>
      </c>
      <c r="ER20" s="47">
        <f t="shared" si="11"/>
        <v>80740.7</v>
      </c>
      <c r="ES20" s="47">
        <f t="shared" si="11"/>
        <v>71453.45</v>
      </c>
      <c r="ET20" s="47">
        <f t="shared" si="11"/>
        <v>92142.75</v>
      </c>
      <c r="EU20" s="47">
        <f t="shared" si="11"/>
        <v>82855.5</v>
      </c>
      <c r="EV20" s="47">
        <f t="shared" si="11"/>
        <v>100700.25</v>
      </c>
      <c r="EW20" s="47">
        <f t="shared" si="11"/>
        <v>89701.5</v>
      </c>
      <c r="EX20" s="47">
        <f t="shared" si="11"/>
        <v>78702.75</v>
      </c>
      <c r="EY20" s="47">
        <f t="shared" si="11"/>
        <v>67704</v>
      </c>
      <c r="EZ20" s="47">
        <f t="shared" si="11"/>
        <v>56705.25</v>
      </c>
      <c r="FA20" s="47">
        <f t="shared" si="11"/>
        <v>53772.05</v>
      </c>
      <c r="FB20" s="47">
        <f t="shared" si="11"/>
        <v>50838.850000000006</v>
      </c>
      <c r="FC20" s="47">
        <f t="shared" si="11"/>
        <v>47905.650000000009</v>
      </c>
      <c r="FD20" s="47">
        <f t="shared" si="11"/>
        <v>44972.450000000012</v>
      </c>
      <c r="FE20" s="47">
        <f t="shared" si="11"/>
        <v>42039.250000000015</v>
      </c>
      <c r="FF20" s="48">
        <f t="shared" si="4"/>
        <v>9.9430556671721231</v>
      </c>
      <c r="FG20" s="48">
        <f t="shared" si="5"/>
        <v>9.599505600128154</v>
      </c>
      <c r="FH20" s="48">
        <f t="shared" si="5"/>
        <v>9.19405471761422</v>
      </c>
      <c r="FI20" s="48">
        <f t="shared" si="5"/>
        <v>8.7083166706289301</v>
      </c>
      <c r="FJ20" s="48">
        <f t="shared" si="5"/>
        <v>6.4988773536365265</v>
      </c>
      <c r="FK20" s="48">
        <f t="shared" si="5"/>
        <v>8.1991802938203566</v>
      </c>
      <c r="FL20" s="48">
        <f t="shared" si="5"/>
        <v>6.7260873122258511</v>
      </c>
      <c r="FM20" s="48">
        <f t="shared" si="5"/>
        <v>8.499573142593448</v>
      </c>
      <c r="FN20" s="48">
        <f t="shared" si="5"/>
        <v>7.833191047531149</v>
      </c>
      <c r="FO20" s="48">
        <f t="shared" si="5"/>
        <v>9.3942824113099395</v>
      </c>
      <c r="FP20" s="48">
        <f t="shared" si="5"/>
        <v>8.733061306735177</v>
      </c>
      <c r="FQ20" s="48">
        <f t="shared" si="5"/>
        <v>8.0083414724282651</v>
      </c>
      <c r="FR20" s="48">
        <f t="shared" si="5"/>
        <v>7.2105146406388645</v>
      </c>
      <c r="FS20" s="48">
        <f t="shared" si="5"/>
        <v>10.038994834964051</v>
      </c>
      <c r="FT20" s="48">
        <f t="shared" si="5"/>
        <v>10.358791137958342</v>
      </c>
      <c r="FU20" s="48">
        <f t="shared" si="5"/>
        <v>10.804217298857539</v>
      </c>
      <c r="FV20" s="48">
        <f t="shared" si="5"/>
        <v>11.467397861255826</v>
      </c>
      <c r="FW20" s="48">
        <f t="shared" si="9"/>
        <v>10.331941164704793</v>
      </c>
      <c r="FX20" s="48">
        <f t="shared" si="9"/>
        <v>10.143494584553691</v>
      </c>
      <c r="FY20" s="48">
        <f t="shared" si="9"/>
        <v>9.9143760412621109</v>
      </c>
      <c r="FZ20" s="48">
        <f t="shared" si="9"/>
        <v>9.6298255321919157</v>
      </c>
      <c r="GA20" s="48">
        <f t="shared" si="9"/>
        <v>8.1459540394505563</v>
      </c>
      <c r="GB20" s="48">
        <f t="shared" si="9"/>
        <v>5.6156443444006756</v>
      </c>
      <c r="GC20" s="48">
        <f t="shared" si="9"/>
        <v>7.5889689461930629</v>
      </c>
      <c r="GD20" s="48">
        <f t="shared" si="9"/>
        <v>7.9504638418281459</v>
      </c>
      <c r="GE20" s="48">
        <f t="shared" si="9"/>
        <v>8.2176919482946591</v>
      </c>
      <c r="GF20" s="48">
        <f t="shared" si="9"/>
        <v>6.8966804583344183</v>
      </c>
      <c r="GG20" s="48">
        <f t="shared" si="9"/>
        <v>8.2145684381795707</v>
      </c>
      <c r="GH20" s="48">
        <f t="shared" si="9"/>
        <v>6.7483777219012886</v>
      </c>
      <c r="GI20" s="48">
        <f t="shared" si="9"/>
        <v>8.5076108277755988</v>
      </c>
      <c r="GJ20" s="48">
        <f t="shared" si="9"/>
        <v>7.341798983288836</v>
      </c>
      <c r="GK20" s="48">
        <f t="shared" si="9"/>
        <v>8.5254984313445252</v>
      </c>
      <c r="GL20" s="48">
        <f t="shared" si="8"/>
        <v>7.216116498727537</v>
      </c>
      <c r="GM20" s="48">
        <f t="shared" si="8"/>
        <v>8.6818629552086239</v>
      </c>
      <c r="GN20" s="48">
        <f t="shared" si="8"/>
        <v>7.8939543184028746</v>
      </c>
      <c r="GO20" s="48">
        <f t="shared" si="8"/>
        <v>9.5604086015150163</v>
      </c>
      <c r="GP20" s="48">
        <f t="shared" si="8"/>
        <v>9.0624374096890374</v>
      </c>
      <c r="GQ20" s="48">
        <f t="shared" si="8"/>
        <v>8.493629597772637</v>
      </c>
      <c r="GR20" s="48">
        <f t="shared" si="8"/>
        <v>7.8377129936202827</v>
      </c>
      <c r="GS20" s="48">
        <f t="shared" si="8"/>
        <v>8.3108246162555801</v>
      </c>
      <c r="GT20" s="48">
        <f t="shared" si="8"/>
        <v>7.0446071182096022</v>
      </c>
      <c r="GU20" s="48">
        <f t="shared" si="8"/>
        <v>8.7166625279364283</v>
      </c>
      <c r="GV20" s="48">
        <f t="shared" si="8"/>
        <v>7.533174224343675</v>
      </c>
      <c r="GW20" s="48">
        <f t="shared" si="8"/>
        <v>11.210886890837461</v>
      </c>
      <c r="GX20" s="48">
        <f t="shared" si="8"/>
        <v>12.877091864383663</v>
      </c>
      <c r="GY20" s="48">
        <f t="shared" si="8"/>
        <v>15.900870527089378</v>
      </c>
      <c r="GZ20" s="48">
        <f t="shared" si="8"/>
        <v>23.081958270830494</v>
      </c>
      <c r="HA20" s="48">
        <f t="shared" si="6"/>
        <v>19.332213964271105</v>
      </c>
      <c r="HB20" s="48">
        <f t="shared" si="6"/>
        <v>18.332213964271105</v>
      </c>
      <c r="HC20" s="48">
        <f t="shared" si="6"/>
        <v>17.332213964271105</v>
      </c>
      <c r="HD20" s="48">
        <f t="shared" si="6"/>
        <v>16.332213964271109</v>
      </c>
      <c r="HE20" s="48">
        <f t="shared" si="6"/>
        <v>15.332213964271109</v>
      </c>
      <c r="HF20" s="31"/>
    </row>
    <row r="21" spans="1:214" x14ac:dyDescent="0.25">
      <c r="A21" s="29"/>
      <c r="B21" s="13" t="s">
        <v>5</v>
      </c>
      <c r="C21" s="13">
        <v>1559835</v>
      </c>
      <c r="D21" s="13" t="str">
        <f>VLOOKUP(C21,INVENTORY_DATA!$C:$E,2,0)</f>
        <v>PF_3</v>
      </c>
      <c r="E21" s="44">
        <f>VLOOKUP(C21,INVENTORY_DATA!$C:$E,3,0)</f>
        <v>94900.988452655889</v>
      </c>
      <c r="F21" s="45">
        <f>VLOOKUP(VLOOKUP(F$3,KEY!$E:$F,2,0)&amp;$C21,DEMAND_PLAN!$B:$I,5,0)/VLOOKUP(VLOOKUP(F$3,KEY!$E:$F,2,0),KEY!$B:$C,2,0)</f>
        <v>4196.5</v>
      </c>
      <c r="G21" s="45">
        <f>VLOOKUP(VLOOKUP(G$3,KEY!$E:$F,2,0)&amp;$C21,DEMAND_PLAN!$B:$I,5,0)/VLOOKUP(VLOOKUP(G$3,KEY!$E:$F,2,0),KEY!$B:$C,2,0)</f>
        <v>4196.5</v>
      </c>
      <c r="H21" s="45">
        <f>VLOOKUP(VLOOKUP(H$3,KEY!$E:$F,2,0)&amp;$C21,DEMAND_PLAN!$B:$I,5,0)/VLOOKUP(VLOOKUP(H$3,KEY!$E:$F,2,0),KEY!$B:$C,2,0)</f>
        <v>4196.5</v>
      </c>
      <c r="I21" s="45">
        <f>VLOOKUP(VLOOKUP(I$3,KEY!$E:$F,2,0)&amp;$C21,DEMAND_PLAN!$B:$I,5,0)/VLOOKUP(VLOOKUP(I$3,KEY!$E:$F,2,0),KEY!$B:$C,2,0)</f>
        <v>4196.5</v>
      </c>
      <c r="J21" s="45">
        <f>VLOOKUP(VLOOKUP(J$3,KEY!$E:$F,2,0)&amp;$C21,DEMAND_PLAN!$B:$I,5,0)/VLOOKUP(VLOOKUP(J$3,KEY!$E:$F,2,0),KEY!$B:$C,2,0)</f>
        <v>7999.25</v>
      </c>
      <c r="K21" s="45">
        <f>VLOOKUP(VLOOKUP(K$3,KEY!$E:$F,2,0)&amp;$C21,DEMAND_PLAN!$B:$I,5,0)/VLOOKUP(VLOOKUP(K$3,KEY!$E:$F,2,0),KEY!$B:$C,2,0)</f>
        <v>7999.25</v>
      </c>
      <c r="L21" s="45">
        <f>VLOOKUP(VLOOKUP(L$3,KEY!$E:$F,2,0)&amp;$C21,DEMAND_PLAN!$B:$I,5,0)/VLOOKUP(VLOOKUP(L$3,KEY!$E:$F,2,0),KEY!$B:$C,2,0)</f>
        <v>7999.25</v>
      </c>
      <c r="M21" s="45">
        <f>VLOOKUP(VLOOKUP(M$3,KEY!$E:$F,2,0)&amp;$C21,DEMAND_PLAN!$B:$I,5,0)/VLOOKUP(VLOOKUP(M$3,KEY!$E:$F,2,0),KEY!$B:$C,2,0)</f>
        <v>7999.25</v>
      </c>
      <c r="N21" s="45">
        <f>VLOOKUP(VLOOKUP(N$3,KEY!$E:$F,2,0)&amp;$C21,DEMAND_PLAN!$B:$I,5,0)/VLOOKUP(VLOOKUP(N$3,KEY!$E:$F,2,0),KEY!$B:$C,2,0)</f>
        <v>2617.4</v>
      </c>
      <c r="O21" s="45">
        <f>VLOOKUP(VLOOKUP(O$3,KEY!$E:$F,2,0)&amp;$C21,DEMAND_PLAN!$B:$I,5,0)/VLOOKUP(VLOOKUP(O$3,KEY!$E:$F,2,0),KEY!$B:$C,2,0)</f>
        <v>2617.4</v>
      </c>
      <c r="P21" s="45">
        <f>VLOOKUP(VLOOKUP(P$3,KEY!$E:$F,2,0)&amp;$C21,DEMAND_PLAN!$B:$I,5,0)/VLOOKUP(VLOOKUP(P$3,KEY!$E:$F,2,0),KEY!$B:$C,2,0)</f>
        <v>2617.4</v>
      </c>
      <c r="Q21" s="45">
        <f>VLOOKUP(VLOOKUP(Q$3,KEY!$E:$F,2,0)&amp;$C21,DEMAND_PLAN!$B:$I,5,0)/VLOOKUP(VLOOKUP(Q$3,KEY!$E:$F,2,0),KEY!$B:$C,2,0)</f>
        <v>2617.4</v>
      </c>
      <c r="R21" s="45">
        <f>VLOOKUP(VLOOKUP(R$3,KEY!$E:$F,2,0)&amp;$C21,DEMAND_PLAN!$B:$I,5,0)/VLOOKUP(VLOOKUP(R$3,KEY!$E:$F,2,0),KEY!$B:$C,2,0)</f>
        <v>2617.4</v>
      </c>
      <c r="S21" s="45">
        <f>VLOOKUP(VLOOKUP(S$3,KEY!$E:$F,2,0)&amp;$C21,DEMAND_PLAN!$B:$I,5,0)/VLOOKUP(VLOOKUP(S$3,KEY!$E:$F,2,0),KEY!$B:$C,2,0)</f>
        <v>6660.25</v>
      </c>
      <c r="T21" s="45">
        <f>VLOOKUP(VLOOKUP(T$3,KEY!$E:$F,2,0)&amp;$C21,DEMAND_PLAN!$B:$I,5,0)/VLOOKUP(VLOOKUP(T$3,KEY!$E:$F,2,0),KEY!$B:$C,2,0)</f>
        <v>6660.25</v>
      </c>
      <c r="U21" s="45">
        <f>VLOOKUP(VLOOKUP(U$3,KEY!$E:$F,2,0)&amp;$C21,DEMAND_PLAN!$B:$I,5,0)/VLOOKUP(VLOOKUP(U$3,KEY!$E:$F,2,0),KEY!$B:$C,2,0)</f>
        <v>6660.25</v>
      </c>
      <c r="V21" s="45">
        <f>VLOOKUP(VLOOKUP(V$3,KEY!$E:$F,2,0)&amp;$C21,DEMAND_PLAN!$B:$I,5,0)/VLOOKUP(VLOOKUP(V$3,KEY!$E:$F,2,0),KEY!$B:$C,2,0)</f>
        <v>6660.25</v>
      </c>
      <c r="W21" s="45">
        <f>VLOOKUP(VLOOKUP(W$3,KEY!$E:$F,2,0)&amp;$C21,DEMAND_PLAN!$B:$I,5,0)/VLOOKUP(VLOOKUP(W$3,KEY!$E:$F,2,0),KEY!$B:$C,2,0)</f>
        <v>9501</v>
      </c>
      <c r="X21" s="45">
        <f>VLOOKUP(VLOOKUP(X$3,KEY!$E:$F,2,0)&amp;$C21,DEMAND_PLAN!$B:$I,5,0)/VLOOKUP(VLOOKUP(X$3,KEY!$E:$F,2,0),KEY!$B:$C,2,0)</f>
        <v>9501</v>
      </c>
      <c r="Y21" s="45">
        <f>VLOOKUP(VLOOKUP(Y$3,KEY!$E:$F,2,0)&amp;$C21,DEMAND_PLAN!$B:$I,5,0)/VLOOKUP(VLOOKUP(Y$3,KEY!$E:$F,2,0),KEY!$B:$C,2,0)</f>
        <v>9501</v>
      </c>
      <c r="Z21" s="45">
        <f>VLOOKUP(VLOOKUP(Z$3,KEY!$E:$F,2,0)&amp;$C21,DEMAND_PLAN!$B:$I,5,0)/VLOOKUP(VLOOKUP(Z$3,KEY!$E:$F,2,0),KEY!$B:$C,2,0)</f>
        <v>9501</v>
      </c>
      <c r="AA21" s="45">
        <f>VLOOKUP(VLOOKUP(AA$3,KEY!$E:$F,2,0)&amp;$C21,DEMAND_PLAN!$B:$I,5,0)/VLOOKUP(VLOOKUP(AA$3,KEY!$E:$F,2,0),KEY!$B:$C,2,0)</f>
        <v>7636.8</v>
      </c>
      <c r="AB21" s="45">
        <f>VLOOKUP(VLOOKUP(AB$3,KEY!$E:$F,2,0)&amp;$C21,DEMAND_PLAN!$B:$I,5,0)/VLOOKUP(VLOOKUP(AB$3,KEY!$E:$F,2,0),KEY!$B:$C,2,0)</f>
        <v>7636.8</v>
      </c>
      <c r="AC21" s="45">
        <f>VLOOKUP(VLOOKUP(AC$3,KEY!$E:$F,2,0)&amp;$C21,DEMAND_PLAN!$B:$I,5,0)/VLOOKUP(VLOOKUP(AC$3,KEY!$E:$F,2,0),KEY!$B:$C,2,0)</f>
        <v>7636.8</v>
      </c>
      <c r="AD21" s="45">
        <f>VLOOKUP(VLOOKUP(AD$3,KEY!$E:$F,2,0)&amp;$C21,DEMAND_PLAN!$B:$I,5,0)/VLOOKUP(VLOOKUP(AD$3,KEY!$E:$F,2,0),KEY!$B:$C,2,0)</f>
        <v>7636.8</v>
      </c>
      <c r="AE21" s="45">
        <f>VLOOKUP(VLOOKUP(AE$3,KEY!$E:$F,2,0)&amp;$C21,DEMAND_PLAN!$B:$I,5,0)/VLOOKUP(VLOOKUP(AE$3,KEY!$E:$F,2,0),KEY!$B:$C,2,0)</f>
        <v>7636.8</v>
      </c>
      <c r="AF21" s="45">
        <f>VLOOKUP(VLOOKUP(AF$3,KEY!$E:$F,2,0)&amp;$C21,DEMAND_PLAN!$B:$I,5,0)/VLOOKUP(VLOOKUP(AF$3,KEY!$E:$F,2,0),KEY!$B:$C,2,0)</f>
        <v>3914</v>
      </c>
      <c r="AG21" s="45">
        <f>VLOOKUP(VLOOKUP(AG$3,KEY!$E:$F,2,0)&amp;$C21,DEMAND_PLAN!$B:$I,5,0)/VLOOKUP(VLOOKUP(AG$3,KEY!$E:$F,2,0),KEY!$B:$C,2,0)</f>
        <v>3914</v>
      </c>
      <c r="AH21" s="45">
        <f>VLOOKUP(VLOOKUP(AH$3,KEY!$E:$F,2,0)&amp;$C21,DEMAND_PLAN!$B:$I,5,0)/VLOOKUP(VLOOKUP(AH$3,KEY!$E:$F,2,0),KEY!$B:$C,2,0)</f>
        <v>3914</v>
      </c>
      <c r="AI21" s="45">
        <f>VLOOKUP(VLOOKUP(AI$3,KEY!$E:$F,2,0)&amp;$C21,DEMAND_PLAN!$B:$I,5,0)/VLOOKUP(VLOOKUP(AI$3,KEY!$E:$F,2,0),KEY!$B:$C,2,0)</f>
        <v>3914</v>
      </c>
      <c r="AJ21" s="45">
        <f>VLOOKUP(VLOOKUP(AJ$3,KEY!$E:$F,2,0)&amp;$C21,DEMAND_PLAN!$B:$I,5,0)/VLOOKUP(VLOOKUP(AJ$3,KEY!$E:$F,2,0),KEY!$B:$C,2,0)</f>
        <v>2530.5</v>
      </c>
      <c r="AK21" s="45">
        <f>VLOOKUP(VLOOKUP(AK$3,KEY!$E:$F,2,0)&amp;$C21,DEMAND_PLAN!$B:$I,5,0)/VLOOKUP(VLOOKUP(AK$3,KEY!$E:$F,2,0),KEY!$B:$C,2,0)</f>
        <v>2530.5</v>
      </c>
      <c r="AL21" s="45">
        <f>VLOOKUP(VLOOKUP(AL$3,KEY!$E:$F,2,0)&amp;$C21,DEMAND_PLAN!$B:$I,5,0)/VLOOKUP(VLOOKUP(AL$3,KEY!$E:$F,2,0),KEY!$B:$C,2,0)</f>
        <v>2530.5</v>
      </c>
      <c r="AM21" s="45">
        <f>VLOOKUP(VLOOKUP(AM$3,KEY!$E:$F,2,0)&amp;$C21,DEMAND_PLAN!$B:$I,5,0)/VLOOKUP(VLOOKUP(AM$3,KEY!$E:$F,2,0),KEY!$B:$C,2,0)</f>
        <v>2530.5</v>
      </c>
      <c r="AN21" s="45">
        <f>VLOOKUP(VLOOKUP(AN$3,KEY!$E:$F,2,0)&amp;$C21,DEMAND_PLAN!$B:$I,5,0)/VLOOKUP(VLOOKUP(AN$3,KEY!$E:$F,2,0),KEY!$B:$C,2,0)</f>
        <v>6478.6</v>
      </c>
      <c r="AO21" s="45">
        <f>VLOOKUP(VLOOKUP(AO$3,KEY!$E:$F,2,0)&amp;$C21,DEMAND_PLAN!$B:$I,5,0)/VLOOKUP(VLOOKUP(AO$3,KEY!$E:$F,2,0),KEY!$B:$C,2,0)</f>
        <v>6478.6</v>
      </c>
      <c r="AP21" s="45">
        <f>VLOOKUP(VLOOKUP(AP$3,KEY!$E:$F,2,0)&amp;$C21,DEMAND_PLAN!$B:$I,5,0)/VLOOKUP(VLOOKUP(AP$3,KEY!$E:$F,2,0),KEY!$B:$C,2,0)</f>
        <v>6478.6</v>
      </c>
      <c r="AQ21" s="45">
        <f>VLOOKUP(VLOOKUP(AQ$3,KEY!$E:$F,2,0)&amp;$C21,DEMAND_PLAN!$B:$I,5,0)/VLOOKUP(VLOOKUP(AQ$3,KEY!$E:$F,2,0),KEY!$B:$C,2,0)</f>
        <v>6478.6</v>
      </c>
      <c r="AR21" s="45">
        <f>VLOOKUP(VLOOKUP(AR$3,KEY!$E:$F,2,0)&amp;$C21,DEMAND_PLAN!$B:$I,5,0)/VLOOKUP(VLOOKUP(AR$3,KEY!$E:$F,2,0),KEY!$B:$C,2,0)</f>
        <v>6478.6</v>
      </c>
      <c r="AS21" s="45">
        <f>VLOOKUP(VLOOKUP(AS$3,KEY!$E:$F,2,0)&amp;$C21,DEMAND_PLAN!$B:$I,5,0)/VLOOKUP(VLOOKUP(AS$3,KEY!$E:$F,2,0),KEY!$B:$C,2,0)</f>
        <v>5885.25</v>
      </c>
      <c r="AT21" s="45">
        <f>VLOOKUP(VLOOKUP(AT$3,KEY!$E:$F,2,0)&amp;$C21,DEMAND_PLAN!$B:$I,5,0)/VLOOKUP(VLOOKUP(AT$3,KEY!$E:$F,2,0),KEY!$B:$C,2,0)</f>
        <v>5885.25</v>
      </c>
      <c r="AU21" s="45">
        <f>VLOOKUP(VLOOKUP(AU$3,KEY!$E:$F,2,0)&amp;$C21,DEMAND_PLAN!$B:$I,5,0)/VLOOKUP(VLOOKUP(AU$3,KEY!$E:$F,2,0),KEY!$B:$C,2,0)</f>
        <v>5885.25</v>
      </c>
      <c r="AV21" s="45">
        <f>VLOOKUP(VLOOKUP(AV$3,KEY!$E:$F,2,0)&amp;$C21,DEMAND_PLAN!$B:$I,5,0)/VLOOKUP(VLOOKUP(AV$3,KEY!$E:$F,2,0),KEY!$B:$C,2,0)</f>
        <v>5885.25</v>
      </c>
      <c r="AW21" s="45">
        <f>VLOOKUP(VLOOKUP(AW$3,KEY!$E:$F,2,0)&amp;$C21,DEMAND_PLAN!$B:$I,5,0)/VLOOKUP(VLOOKUP(AW$3,KEY!$E:$F,2,0),KEY!$B:$C,2,0)</f>
        <v>8777.25</v>
      </c>
      <c r="AX21" s="45">
        <f>VLOOKUP(VLOOKUP(AX$3,KEY!$E:$F,2,0)&amp;$C21,DEMAND_PLAN!$B:$I,5,0)/VLOOKUP(VLOOKUP(AX$3,KEY!$E:$F,2,0),KEY!$B:$C,2,0)</f>
        <v>8777.25</v>
      </c>
      <c r="AY21" s="45">
        <f>VLOOKUP(VLOOKUP(AY$3,KEY!$E:$F,2,0)&amp;$C21,DEMAND_PLAN!$B:$I,5,0)/VLOOKUP(VLOOKUP(AY$3,KEY!$E:$F,2,0),KEY!$B:$C,2,0)</f>
        <v>8777.25</v>
      </c>
      <c r="AZ21" s="45">
        <f>VLOOKUP(VLOOKUP(AZ$3,KEY!$E:$F,2,0)&amp;$C21,DEMAND_PLAN!$B:$I,5,0)/VLOOKUP(VLOOKUP(AZ$3,KEY!$E:$F,2,0),KEY!$B:$C,2,0)</f>
        <v>8777.25</v>
      </c>
      <c r="BA21" s="45">
        <f>VLOOKUP(VLOOKUP(BA$3,KEY!$E:$F,2,0)&amp;$C21,DEMAND_PLAN!$B:$I,5,0)/VLOOKUP(VLOOKUP(BA$3,KEY!$E:$F,2,0),KEY!$B:$C,2,0)</f>
        <v>11471.2</v>
      </c>
      <c r="BB21" s="45">
        <f>VLOOKUP(VLOOKUP(BB$3,KEY!$E:$F,2,0)&amp;$C21,DEMAND_PLAN!$B:$I,5,0)/VLOOKUP(VLOOKUP(BB$3,KEY!$E:$F,2,0),KEY!$B:$C,2,0)</f>
        <v>11471.2</v>
      </c>
      <c r="BC21" s="45">
        <f>VLOOKUP(VLOOKUP(BC$3,KEY!$E:$F,2,0)&amp;$C21,DEMAND_PLAN!$B:$I,5,0)/VLOOKUP(VLOOKUP(BC$3,KEY!$E:$F,2,0),KEY!$B:$C,2,0)</f>
        <v>11471.2</v>
      </c>
      <c r="BD21" s="45">
        <f>VLOOKUP(VLOOKUP(BD$3,KEY!$E:$F,2,0)&amp;$C21,DEMAND_PLAN!$B:$I,5,0)/VLOOKUP(VLOOKUP(BD$3,KEY!$E:$F,2,0),KEY!$B:$C,2,0)</f>
        <v>11471.2</v>
      </c>
      <c r="BE21" s="45">
        <f>VLOOKUP(VLOOKUP(BE$3,KEY!$E:$F,2,0)&amp;$C21,DEMAND_PLAN!$B:$I,5,0)/VLOOKUP(VLOOKUP(BE$3,KEY!$E:$F,2,0),KEY!$B:$C,2,0)</f>
        <v>11471.2</v>
      </c>
      <c r="BF21" s="46">
        <f>IF(FF21&gt;ASSUMPTIONS!$D$7,0,(ASSUMPTIONS!$D$7+2-FF21)*AVERAGE(G21:J21))</f>
        <v>0</v>
      </c>
      <c r="BG21" s="46">
        <f>IF(FG21&gt;ASSUMPTIONS!$D$7,0,(ASSUMPTIONS!$D$7+2-FG21)*AVERAGE(H21:K21))</f>
        <v>0</v>
      </c>
      <c r="BH21" s="46">
        <f>IF(FH21&gt;ASSUMPTIONS!$D$7,0,(ASSUMPTIONS!$D$7+2-FH21)*AVERAGE(I21:L21))</f>
        <v>0</v>
      </c>
      <c r="BI21" s="46">
        <f>IF(FI21&gt;ASSUMPTIONS!$D$7,0,(ASSUMPTIONS!$D$7+2-FI21)*AVERAGE(J21:M21))</f>
        <v>0</v>
      </c>
      <c r="BJ21" s="46">
        <f>IF(FJ21&gt;ASSUMPTIONS!$D$7,0,(ASSUMPTIONS!$D$7+2-FJ21)*AVERAGE(K21:N21))</f>
        <v>0</v>
      </c>
      <c r="BK21" s="46">
        <f>IF(FK21&gt;ASSUMPTIONS!$D$7,0,(ASSUMPTIONS!$D$7+2-FK21)*AVERAGE(L21:O21))</f>
        <v>0</v>
      </c>
      <c r="BL21" s="46">
        <f>IF(FL21&gt;ASSUMPTIONS!$D$7,0,(ASSUMPTIONS!$D$7+2-FL21)*AVERAGE(M21:P21))</f>
        <v>0</v>
      </c>
      <c r="BM21" s="46">
        <f>IF(FM21&gt;ASSUMPTIONS!$D$7,0,(ASSUMPTIONS!$D$7+2-FM21)*AVERAGE(N21:Q21))</f>
        <v>0</v>
      </c>
      <c r="BN21" s="46">
        <f>IF(FN21&gt;ASSUMPTIONS!$D$7,0,(ASSUMPTIONS!$D$7+2-FN21)*AVERAGE(O21:R21))</f>
        <v>0</v>
      </c>
      <c r="BO21" s="46">
        <f>IF(FO21&gt;ASSUMPTIONS!$D$7,0,(ASSUMPTIONS!$D$7+2-FO21)*AVERAGE(P21:S21))</f>
        <v>0</v>
      </c>
      <c r="BP21" s="46">
        <f>IF(FP21&gt;ASSUMPTIONS!$D$7,0,(ASSUMPTIONS!$D$7+2-FP21)*AVERAGE(Q21:T21))</f>
        <v>0</v>
      </c>
      <c r="BQ21" s="46">
        <f>IF(FQ21&gt;ASSUMPTIONS!$D$7,0,(ASSUMPTIONS!$D$7+2-FQ21)*AVERAGE(R21:U21))</f>
        <v>18229.586547344115</v>
      </c>
      <c r="BR21" s="46">
        <f>IF(FR21&gt;ASSUMPTIONS!$D$7,0,(ASSUMPTIONS!$D$7+2-FR21)*AVERAGE(S21:V21))</f>
        <v>0</v>
      </c>
      <c r="BS21" s="46">
        <f>IF(FS21&gt;ASSUMPTIONS!$D$7,0,(ASSUMPTIONS!$D$7+2-FS21)*AVERAGE(T21:W21))</f>
        <v>22443.800000000003</v>
      </c>
      <c r="BT21" s="46">
        <f>IF(FT21&gt;ASSUMPTIONS!$D$7,0,(ASSUMPTIONS!$D$7+2-FT21)*AVERAGE(U21:X21))</f>
        <v>0</v>
      </c>
      <c r="BU21" s="46">
        <f>IF(FU21&gt;ASSUMPTIONS!$D$7,0,(ASSUMPTIONS!$D$7+2-FU21)*AVERAGE(V21:Y21))</f>
        <v>27524.25</v>
      </c>
      <c r="BV21" s="46">
        <f>IF(FV21&gt;ASSUMPTIONS!$D$7,0,(ASSUMPTIONS!$D$7+2-FV21)*AVERAGE(W21:Z21))</f>
        <v>0</v>
      </c>
      <c r="BW21" s="46">
        <f>IF(FW21&gt;ASSUMPTIONS!$D$7,0,(ASSUMPTIONS!$D$7+2-FW21)*AVERAGE(X21:AA21))</f>
        <v>0</v>
      </c>
      <c r="BX21" s="46">
        <f>IF(FX21&gt;ASSUMPTIONS!$D$7,0,(ASSUMPTIONS!$D$7+2-FX21)*AVERAGE(Y21:AB21))</f>
        <v>20602.375</v>
      </c>
      <c r="BY21" s="46">
        <f>IF(FY21&gt;ASSUMPTIONS!$D$7,0,(ASSUMPTIONS!$D$7+2-FY21)*AVERAGE(Z21:AC21))</f>
        <v>0</v>
      </c>
      <c r="BZ21" s="46">
        <f>IF(FZ21&gt;ASSUMPTIONS!$D$7,0,(ASSUMPTIONS!$D$7+2-FZ21)*AVERAGE(AA21:AD21))</f>
        <v>0</v>
      </c>
      <c r="CA21" s="46">
        <f>IF(GA21&gt;ASSUMPTIONS!$D$7,0,(ASSUMPTIONS!$D$7+2-GA21)*AVERAGE(AB21:AE21))</f>
        <v>19182</v>
      </c>
      <c r="CB21" s="46">
        <f>IF(GB21&gt;ASSUMPTIONS!$D$7,0,(ASSUMPTIONS!$D$7+2-GB21)*AVERAGE(AC21:AF21))</f>
        <v>0</v>
      </c>
      <c r="CC21" s="46">
        <f>IF(GC21&gt;ASSUMPTIONS!$D$7,0,(ASSUMPTIONS!$D$7+2-GC21)*AVERAGE(AD21:AG21))</f>
        <v>0</v>
      </c>
      <c r="CD21" s="46">
        <f>IF(GD21&gt;ASSUMPTIONS!$D$7,0,(ASSUMPTIONS!$D$7+2-GD21)*AVERAGE(AE21:AH21))</f>
        <v>0</v>
      </c>
      <c r="CE21" s="46">
        <f>IF(GE21&gt;ASSUMPTIONS!$D$7,0,(ASSUMPTIONS!$D$7+2-GE21)*AVERAGE(AF21:AI21))</f>
        <v>0</v>
      </c>
      <c r="CF21" s="46">
        <f>IF(GF21&gt;ASSUMPTIONS!$D$7,0,(ASSUMPTIONS!$D$7+2-GF21)*AVERAGE(AG21:AJ21))</f>
        <v>0</v>
      </c>
      <c r="CG21" s="46">
        <f>IF(GG21&gt;ASSUMPTIONS!$D$7,0,(ASSUMPTIONS!$D$7+2-GG21)*AVERAGE(AH21:AK21))</f>
        <v>0</v>
      </c>
      <c r="CH21" s="46">
        <f>IF(GH21&gt;ASSUMPTIONS!$D$7,0,(ASSUMPTIONS!$D$7+2-GH21)*AVERAGE(AI21:AL21))</f>
        <v>0</v>
      </c>
      <c r="CI21" s="46">
        <f>IF(GI21&gt;ASSUMPTIONS!$D$7,0,(ASSUMPTIONS!$D$7+2-GI21)*AVERAGE(AJ21:AM21))</f>
        <v>0</v>
      </c>
      <c r="CJ21" s="46">
        <f>IF(GJ21&gt;ASSUMPTIONS!$D$7,0,(ASSUMPTIONS!$D$7+2-GJ21)*AVERAGE(AK21:AN21))</f>
        <v>12647.250000000015</v>
      </c>
      <c r="CK21" s="46">
        <f>IF(GK21&gt;ASSUMPTIONS!$D$7,0,(ASSUMPTIONS!$D$7+2-GK21)*AVERAGE(AL21:AO21))</f>
        <v>12400.750000000002</v>
      </c>
      <c r="CL21" s="46">
        <f>IF(GL21&gt;ASSUMPTIONS!$D$7,0,(ASSUMPTIONS!$D$7+2-GL21)*AVERAGE(AM21:AP21))</f>
        <v>12400.750000000009</v>
      </c>
      <c r="CM21" s="46">
        <f>IF(GM21&gt;ASSUMPTIONS!$D$7,0,(ASSUMPTIONS!$D$7+2-GM21)*AVERAGE(AN21:AQ21))</f>
        <v>0</v>
      </c>
      <c r="CN21" s="46">
        <f>IF(GN21&gt;ASSUMPTIONS!$D$7,0,(ASSUMPTIONS!$D$7+2-GN21)*AVERAGE(AO21:AR21))</f>
        <v>14931.249999999998</v>
      </c>
      <c r="CO21" s="46">
        <f>IF(GO21&gt;ASSUMPTIONS!$D$7,0,(ASSUMPTIONS!$D$7+2-GO21)*AVERAGE(AP21:AS21))</f>
        <v>0</v>
      </c>
      <c r="CP21" s="46">
        <f>IF(GP21&gt;ASSUMPTIONS!$D$7,0,(ASSUMPTIONS!$D$7+2-GP21)*AVERAGE(AQ21:AT21))</f>
        <v>0</v>
      </c>
      <c r="CQ21" s="46">
        <f>IF(GQ21&gt;ASSUMPTIONS!$D$7,0,(ASSUMPTIONS!$D$7+2-GQ21)*AVERAGE(AR21:AU21))</f>
        <v>14985.674999999987</v>
      </c>
      <c r="CR21" s="46">
        <f>IF(GR21&gt;ASSUMPTIONS!$D$7,0,(ASSUMPTIONS!$D$7+2-GR21)*AVERAGE(AS21:AV21))</f>
        <v>0</v>
      </c>
      <c r="CS21" s="46">
        <f>IF(GS21&gt;ASSUMPTIONS!$D$7,0,(ASSUMPTIONS!$D$7+2-GS21)*AVERAGE(AT21:AW21))</f>
        <v>18703.824999999997</v>
      </c>
      <c r="CT21" s="46">
        <f>IF(GT21&gt;ASSUMPTIONS!$D$7,0,(ASSUMPTIONS!$D$7+2-GT21)*AVERAGE(AU21:AX21))</f>
        <v>0</v>
      </c>
      <c r="CU21" s="46">
        <f>IF(GU21&gt;ASSUMPTIONS!$D$7,0,(ASSUMPTIONS!$D$7+2-GU21)*AVERAGE(AV21:AY21))</f>
        <v>26230.500000000004</v>
      </c>
      <c r="CV21" s="46">
        <f>IF(GV21&gt;ASSUMPTIONS!$D$7,0,(ASSUMPTIONS!$D$7+2-GV21)*AVERAGE(AW21:AZ21))</f>
        <v>0</v>
      </c>
      <c r="CW21" s="46">
        <f>IF(GW21&gt;ASSUMPTIONS!$D$7,0,(ASSUMPTIONS!$D$7+2-GW21)*AVERAGE(AX21:BA21))</f>
        <v>25735.374999999996</v>
      </c>
      <c r="CX21" s="46">
        <f>IF(GX21&gt;ASSUMPTIONS!$D$7,0,(ASSUMPTIONS!$D$7+2-GX21)*AVERAGE(AY21:BB21))</f>
        <v>0</v>
      </c>
      <c r="CY21" s="46">
        <f>IF(GY21&gt;ASSUMPTIONS!$D$7,0,(ASSUMPTIONS!$D$7+2-GY21)*AVERAGE(AZ21:BC21))</f>
        <v>31024.250000000018</v>
      </c>
      <c r="CZ21" s="46">
        <f>IF(GZ21&gt;ASSUMPTIONS!$D$7,0,(ASSUMPTIONS!$D$7+2-GZ21)*AVERAGE(BA21:BD21))</f>
        <v>0</v>
      </c>
      <c r="DA21" s="46">
        <f>IF(HA21&gt;ASSUMPTIONS!$D$7,0,(ASSUMPTIONS!$D$7+2-HA21)*AVERAGE($BB21:$BE21))</f>
        <v>24289.374999999993</v>
      </c>
      <c r="DB21" s="46">
        <f>IF(HB21&gt;ASSUMPTIONS!$D$7,0,(ASSUMPTIONS!$D$7+2-HB21)*AVERAGE($BB21:$BE21))</f>
        <v>0</v>
      </c>
      <c r="DC21" s="46">
        <f>IF(HC21&gt;ASSUMPTIONS!$D$7,0,(ASSUMPTIONS!$D$7+2-HC21)*AVERAGE($BB21:$BE21))</f>
        <v>22942.39999999998</v>
      </c>
      <c r="DD21" s="46">
        <f>IF(HD21&gt;ASSUMPTIONS!$D$7,0,(ASSUMPTIONS!$D$7+2-HD21)*AVERAGE($BB21:$BE21))</f>
        <v>0</v>
      </c>
      <c r="DE21" s="46">
        <f>IF(HE21&gt;ASSUMPTIONS!$D$7,0,(ASSUMPTIONS!$D$7+2-HE21)*AVERAGE($BB21:$BE21))</f>
        <v>22942.400000000001</v>
      </c>
      <c r="DF21" s="47">
        <f t="shared" si="3"/>
        <v>90704.488452655889</v>
      </c>
      <c r="DG21" s="47">
        <f t="shared" si="11"/>
        <v>86507.988452655889</v>
      </c>
      <c r="DH21" s="47">
        <f t="shared" si="11"/>
        <v>82311.488452655889</v>
      </c>
      <c r="DI21" s="47">
        <f t="shared" si="11"/>
        <v>78114.988452655889</v>
      </c>
      <c r="DJ21" s="47">
        <f t="shared" si="11"/>
        <v>70115.738452655889</v>
      </c>
      <c r="DK21" s="47">
        <f t="shared" si="11"/>
        <v>62116.488452655889</v>
      </c>
      <c r="DL21" s="47">
        <f t="shared" si="11"/>
        <v>54117.238452655889</v>
      </c>
      <c r="DM21" s="47">
        <f t="shared" si="11"/>
        <v>46117.988452655889</v>
      </c>
      <c r="DN21" s="47">
        <f t="shared" si="11"/>
        <v>43500.588452655888</v>
      </c>
      <c r="DO21" s="47">
        <f t="shared" si="11"/>
        <v>40883.188452655886</v>
      </c>
      <c r="DP21" s="47">
        <f t="shared" si="11"/>
        <v>38265.788452655885</v>
      </c>
      <c r="DQ21" s="47">
        <f t="shared" si="11"/>
        <v>53877.974999999999</v>
      </c>
      <c r="DR21" s="47">
        <f t="shared" si="11"/>
        <v>51260.574999999997</v>
      </c>
      <c r="DS21" s="47">
        <f t="shared" si="11"/>
        <v>67044.125</v>
      </c>
      <c r="DT21" s="47">
        <f t="shared" si="11"/>
        <v>60383.875</v>
      </c>
      <c r="DU21" s="47">
        <f t="shared" si="11"/>
        <v>81247.875</v>
      </c>
      <c r="DV21" s="47">
        <f t="shared" si="11"/>
        <v>74587.625</v>
      </c>
      <c r="DW21" s="47">
        <f t="shared" si="11"/>
        <v>65086.625</v>
      </c>
      <c r="DX21" s="47">
        <f t="shared" si="11"/>
        <v>76188</v>
      </c>
      <c r="DY21" s="47">
        <f t="shared" si="11"/>
        <v>66687</v>
      </c>
      <c r="DZ21" s="47">
        <f t="shared" si="11"/>
        <v>57186</v>
      </c>
      <c r="EA21" s="47">
        <f t="shared" si="11"/>
        <v>68731.199999999997</v>
      </c>
      <c r="EB21" s="47">
        <f t="shared" si="11"/>
        <v>61094.399999999994</v>
      </c>
      <c r="EC21" s="47">
        <f t="shared" si="11"/>
        <v>53457.599999999991</v>
      </c>
      <c r="ED21" s="47">
        <f t="shared" si="11"/>
        <v>45820.799999999988</v>
      </c>
      <c r="EE21" s="47">
        <f t="shared" si="11"/>
        <v>38183.999999999985</v>
      </c>
      <c r="EF21" s="47">
        <f t="shared" si="11"/>
        <v>34269.999999999985</v>
      </c>
      <c r="EG21" s="47">
        <f t="shared" si="11"/>
        <v>30355.999999999985</v>
      </c>
      <c r="EH21" s="47">
        <f t="shared" si="11"/>
        <v>26441.999999999985</v>
      </c>
      <c r="EI21" s="47">
        <f t="shared" si="11"/>
        <v>22527.999999999985</v>
      </c>
      <c r="EJ21" s="47">
        <f t="shared" si="11"/>
        <v>32644.75</v>
      </c>
      <c r="EK21" s="47">
        <f t="shared" si="11"/>
        <v>42515</v>
      </c>
      <c r="EL21" s="47">
        <f t="shared" si="11"/>
        <v>52385.250000000007</v>
      </c>
      <c r="EM21" s="47">
        <f t="shared" si="11"/>
        <v>49854.750000000007</v>
      </c>
      <c r="EN21" s="47">
        <f t="shared" si="11"/>
        <v>58307.400000000009</v>
      </c>
      <c r="EO21" s="47">
        <f t="shared" si="11"/>
        <v>51828.80000000001</v>
      </c>
      <c r="EP21" s="47">
        <f t="shared" si="11"/>
        <v>45350.200000000012</v>
      </c>
      <c r="EQ21" s="47">
        <f t="shared" si="11"/>
        <v>53857.275000000001</v>
      </c>
      <c r="ER21" s="47">
        <f t="shared" si="11"/>
        <v>47378.675000000003</v>
      </c>
      <c r="ES21" s="47">
        <f t="shared" si="11"/>
        <v>60197.25</v>
      </c>
      <c r="ET21" s="47">
        <f t="shared" si="11"/>
        <v>54312</v>
      </c>
      <c r="EU21" s="47">
        <f t="shared" si="11"/>
        <v>74657.25</v>
      </c>
      <c r="EV21" s="47">
        <f t="shared" si="11"/>
        <v>68772</v>
      </c>
      <c r="EW21" s="47">
        <f t="shared" si="11"/>
        <v>85730.125</v>
      </c>
      <c r="EX21" s="47">
        <f t="shared" si="11"/>
        <v>76952.875</v>
      </c>
      <c r="EY21" s="47">
        <f t="shared" si="11"/>
        <v>99199.875000000015</v>
      </c>
      <c r="EZ21" s="47">
        <f t="shared" si="11"/>
        <v>90422.625000000015</v>
      </c>
      <c r="FA21" s="47">
        <f t="shared" si="11"/>
        <v>103240.80000000002</v>
      </c>
      <c r="FB21" s="47">
        <f t="shared" si="11"/>
        <v>91769.60000000002</v>
      </c>
      <c r="FC21" s="47">
        <f t="shared" si="11"/>
        <v>103240.8</v>
      </c>
      <c r="FD21" s="47">
        <f t="shared" si="11"/>
        <v>91769.600000000006</v>
      </c>
      <c r="FE21" s="47">
        <f t="shared" si="11"/>
        <v>103240.80000000002</v>
      </c>
      <c r="FF21" s="48">
        <f t="shared" si="4"/>
        <v>18.437445391809778</v>
      </c>
      <c r="FG21" s="48">
        <f t="shared" si="5"/>
        <v>14.874770055577704</v>
      </c>
      <c r="FH21" s="48">
        <f t="shared" si="5"/>
        <v>12.27313916173062</v>
      </c>
      <c r="FI21" s="48">
        <f t="shared" si="5"/>
        <v>10.289900734775872</v>
      </c>
      <c r="FJ21" s="48">
        <f t="shared" si="5"/>
        <v>11.739928341964015</v>
      </c>
      <c r="FK21" s="48">
        <f t="shared" si="5"/>
        <v>13.208637084702968</v>
      </c>
      <c r="FL21" s="48">
        <f t="shared" si="5"/>
        <v>15.674651455268986</v>
      </c>
      <c r="FM21" s="48">
        <f t="shared" si="5"/>
        <v>20.675952644859741</v>
      </c>
      <c r="FN21" s="48">
        <f t="shared" si="5"/>
        <v>17.619770937822224</v>
      </c>
      <c r="FO21" s="48">
        <f t="shared" si="5"/>
        <v>11.989867583393814</v>
      </c>
      <c r="FP21" s="48">
        <f t="shared" si="5"/>
        <v>8.8132638012117042</v>
      </c>
      <c r="FQ21" s="48">
        <f t="shared" si="5"/>
        <v>6.7732603691286029</v>
      </c>
      <c r="FR21" s="48">
        <f t="shared" si="5"/>
        <v>8.0894823767876574</v>
      </c>
      <c r="FS21" s="48">
        <f t="shared" si="5"/>
        <v>6.9548890415256892</v>
      </c>
      <c r="FT21" s="48">
        <f t="shared" si="5"/>
        <v>8.2968984453554029</v>
      </c>
      <c r="FU21" s="48">
        <f t="shared" si="5"/>
        <v>6.8689754217826851</v>
      </c>
      <c r="FV21" s="48">
        <f t="shared" si="5"/>
        <v>8.5515077360277871</v>
      </c>
      <c r="FW21" s="48">
        <f t="shared" si="9"/>
        <v>8.2554552045113692</v>
      </c>
      <c r="FX21" s="48">
        <f t="shared" si="9"/>
        <v>7.5956803090244955</v>
      </c>
      <c r="FY21" s="48">
        <f t="shared" si="9"/>
        <v>9.4026175975119877</v>
      </c>
      <c r="FZ21" s="48">
        <f t="shared" si="9"/>
        <v>8.7323224387177873</v>
      </c>
      <c r="GA21" s="48">
        <f t="shared" si="9"/>
        <v>7.4882149591451919</v>
      </c>
      <c r="GB21" s="48">
        <f t="shared" si="9"/>
        <v>10.249056828857308</v>
      </c>
      <c r="GC21" s="48">
        <f t="shared" si="9"/>
        <v>10.578384181182255</v>
      </c>
      <c r="GD21" s="48">
        <f t="shared" si="9"/>
        <v>11.034243606415256</v>
      </c>
      <c r="GE21" s="48">
        <f t="shared" si="9"/>
        <v>11.706898313745526</v>
      </c>
      <c r="GF21" s="48">
        <f t="shared" si="9"/>
        <v>10.701418812401467</v>
      </c>
      <c r="GG21" s="48">
        <f t="shared" si="9"/>
        <v>10.635425556676232</v>
      </c>
      <c r="GH21" s="48">
        <f t="shared" si="9"/>
        <v>10.553561340228581</v>
      </c>
      <c r="GI21" s="48">
        <f t="shared" si="9"/>
        <v>10.449318316538228</v>
      </c>
      <c r="GJ21" s="48">
        <f t="shared" si="9"/>
        <v>6.4045031662887926</v>
      </c>
      <c r="GK21" s="48">
        <f t="shared" si="9"/>
        <v>7.2470613046808223</v>
      </c>
      <c r="GL21" s="48">
        <f t="shared" si="8"/>
        <v>7.7418591205619505</v>
      </c>
      <c r="GM21" s="48">
        <f t="shared" si="8"/>
        <v>8.0858904701633083</v>
      </c>
      <c r="GN21" s="48">
        <f t="shared" si="8"/>
        <v>7.6952968233877694</v>
      </c>
      <c r="GO21" s="48">
        <f t="shared" si="8"/>
        <v>9.2108976523485406</v>
      </c>
      <c r="GP21" s="48">
        <f t="shared" si="8"/>
        <v>8.3839257189305929</v>
      </c>
      <c r="GQ21" s="48">
        <f t="shared" si="8"/>
        <v>7.516291095471809</v>
      </c>
      <c r="GR21" s="48">
        <f t="shared" si="8"/>
        <v>9.1512297693386007</v>
      </c>
      <c r="GS21" s="48">
        <f t="shared" si="8"/>
        <v>7.1696250898498093</v>
      </c>
      <c r="GT21" s="48">
        <f t="shared" si="8"/>
        <v>8.2110485933503838</v>
      </c>
      <c r="GU21" s="48">
        <f t="shared" si="8"/>
        <v>6.7432721854921311</v>
      </c>
      <c r="GV21" s="48">
        <f t="shared" si="8"/>
        <v>8.5057677518584978</v>
      </c>
      <c r="GW21" s="48">
        <f t="shared" si="8"/>
        <v>7.2768924118355844</v>
      </c>
      <c r="GX21" s="48">
        <f t="shared" si="8"/>
        <v>8.4678209937056916</v>
      </c>
      <c r="GY21" s="48">
        <f t="shared" si="8"/>
        <v>7.1267756943889724</v>
      </c>
      <c r="GZ21" s="48">
        <f t="shared" si="8"/>
        <v>8.6477330183415866</v>
      </c>
      <c r="HA21" s="48">
        <f t="shared" si="6"/>
        <v>7.8825776727805295</v>
      </c>
      <c r="HB21" s="48">
        <f t="shared" si="6"/>
        <v>9.0000000000000018</v>
      </c>
      <c r="HC21" s="48">
        <f t="shared" si="6"/>
        <v>8.0000000000000018</v>
      </c>
      <c r="HD21" s="48">
        <f t="shared" si="6"/>
        <v>9</v>
      </c>
      <c r="HE21" s="48">
        <f t="shared" si="6"/>
        <v>8</v>
      </c>
      <c r="HF21" s="31"/>
    </row>
    <row r="22" spans="1:214" x14ac:dyDescent="0.25">
      <c r="A22" s="29"/>
      <c r="B22" s="13" t="s">
        <v>5</v>
      </c>
      <c r="C22" s="13">
        <v>1186743</v>
      </c>
      <c r="D22" s="13" t="str">
        <f>VLOOKUP(C22,INVENTORY_DATA!$C:$E,2,0)</f>
        <v>PF_1</v>
      </c>
      <c r="E22" s="44">
        <f>VLOOKUP(C22,INVENTORY_DATA!$C:$E,3,0)</f>
        <v>173197.80600461893</v>
      </c>
      <c r="F22" s="45">
        <f>VLOOKUP(VLOOKUP(F$3,KEY!$E:$F,2,0)&amp;$C22,DEMAND_PLAN!$B:$I,5,0)/VLOOKUP(VLOOKUP(F$3,KEY!$E:$F,2,0),KEY!$B:$C,2,0)</f>
        <v>9035.5</v>
      </c>
      <c r="G22" s="45">
        <f>VLOOKUP(VLOOKUP(G$3,KEY!$E:$F,2,0)&amp;$C22,DEMAND_PLAN!$B:$I,5,0)/VLOOKUP(VLOOKUP(G$3,KEY!$E:$F,2,0),KEY!$B:$C,2,0)</f>
        <v>9035.5</v>
      </c>
      <c r="H22" s="45">
        <f>VLOOKUP(VLOOKUP(H$3,KEY!$E:$F,2,0)&amp;$C22,DEMAND_PLAN!$B:$I,5,0)/VLOOKUP(VLOOKUP(H$3,KEY!$E:$F,2,0),KEY!$B:$C,2,0)</f>
        <v>9035.5</v>
      </c>
      <c r="I22" s="45">
        <f>VLOOKUP(VLOOKUP(I$3,KEY!$E:$F,2,0)&amp;$C22,DEMAND_PLAN!$B:$I,5,0)/VLOOKUP(VLOOKUP(I$3,KEY!$E:$F,2,0),KEY!$B:$C,2,0)</f>
        <v>9035.5</v>
      </c>
      <c r="J22" s="45">
        <f>VLOOKUP(VLOOKUP(J$3,KEY!$E:$F,2,0)&amp;$C22,DEMAND_PLAN!$B:$I,5,0)/VLOOKUP(VLOOKUP(J$3,KEY!$E:$F,2,0),KEY!$B:$C,2,0)</f>
        <v>11105.5</v>
      </c>
      <c r="K22" s="45">
        <f>VLOOKUP(VLOOKUP(K$3,KEY!$E:$F,2,0)&amp;$C22,DEMAND_PLAN!$B:$I,5,0)/VLOOKUP(VLOOKUP(K$3,KEY!$E:$F,2,0),KEY!$B:$C,2,0)</f>
        <v>11105.5</v>
      </c>
      <c r="L22" s="45">
        <f>VLOOKUP(VLOOKUP(L$3,KEY!$E:$F,2,0)&amp;$C22,DEMAND_PLAN!$B:$I,5,0)/VLOOKUP(VLOOKUP(L$3,KEY!$E:$F,2,0),KEY!$B:$C,2,0)</f>
        <v>11105.5</v>
      </c>
      <c r="M22" s="45">
        <f>VLOOKUP(VLOOKUP(M$3,KEY!$E:$F,2,0)&amp;$C22,DEMAND_PLAN!$B:$I,5,0)/VLOOKUP(VLOOKUP(M$3,KEY!$E:$F,2,0),KEY!$B:$C,2,0)</f>
        <v>11105.5</v>
      </c>
      <c r="N22" s="45">
        <f>VLOOKUP(VLOOKUP(N$3,KEY!$E:$F,2,0)&amp;$C22,DEMAND_PLAN!$B:$I,5,0)/VLOOKUP(VLOOKUP(N$3,KEY!$E:$F,2,0),KEY!$B:$C,2,0)</f>
        <v>7717.2</v>
      </c>
      <c r="O22" s="45">
        <f>VLOOKUP(VLOOKUP(O$3,KEY!$E:$F,2,0)&amp;$C22,DEMAND_PLAN!$B:$I,5,0)/VLOOKUP(VLOOKUP(O$3,KEY!$E:$F,2,0),KEY!$B:$C,2,0)</f>
        <v>7717.2</v>
      </c>
      <c r="P22" s="45">
        <f>VLOOKUP(VLOOKUP(P$3,KEY!$E:$F,2,0)&amp;$C22,DEMAND_PLAN!$B:$I,5,0)/VLOOKUP(VLOOKUP(P$3,KEY!$E:$F,2,0),KEY!$B:$C,2,0)</f>
        <v>7717.2</v>
      </c>
      <c r="Q22" s="45">
        <f>VLOOKUP(VLOOKUP(Q$3,KEY!$E:$F,2,0)&amp;$C22,DEMAND_PLAN!$B:$I,5,0)/VLOOKUP(VLOOKUP(Q$3,KEY!$E:$F,2,0),KEY!$B:$C,2,0)</f>
        <v>7717.2</v>
      </c>
      <c r="R22" s="45">
        <f>VLOOKUP(VLOOKUP(R$3,KEY!$E:$F,2,0)&amp;$C22,DEMAND_PLAN!$B:$I,5,0)/VLOOKUP(VLOOKUP(R$3,KEY!$E:$F,2,0),KEY!$B:$C,2,0)</f>
        <v>7717.2</v>
      </c>
      <c r="S22" s="45">
        <f>VLOOKUP(VLOOKUP(S$3,KEY!$E:$F,2,0)&amp;$C22,DEMAND_PLAN!$B:$I,5,0)/VLOOKUP(VLOOKUP(S$3,KEY!$E:$F,2,0),KEY!$B:$C,2,0)</f>
        <v>6744</v>
      </c>
      <c r="T22" s="45">
        <f>VLOOKUP(VLOOKUP(T$3,KEY!$E:$F,2,0)&amp;$C22,DEMAND_PLAN!$B:$I,5,0)/VLOOKUP(VLOOKUP(T$3,KEY!$E:$F,2,0),KEY!$B:$C,2,0)</f>
        <v>6744</v>
      </c>
      <c r="U22" s="45">
        <f>VLOOKUP(VLOOKUP(U$3,KEY!$E:$F,2,0)&amp;$C22,DEMAND_PLAN!$B:$I,5,0)/VLOOKUP(VLOOKUP(U$3,KEY!$E:$F,2,0),KEY!$B:$C,2,0)</f>
        <v>6744</v>
      </c>
      <c r="V22" s="45">
        <f>VLOOKUP(VLOOKUP(V$3,KEY!$E:$F,2,0)&amp;$C22,DEMAND_PLAN!$B:$I,5,0)/VLOOKUP(VLOOKUP(V$3,KEY!$E:$F,2,0),KEY!$B:$C,2,0)</f>
        <v>6744</v>
      </c>
      <c r="W22" s="45">
        <f>VLOOKUP(VLOOKUP(W$3,KEY!$E:$F,2,0)&amp;$C22,DEMAND_PLAN!$B:$I,5,0)/VLOOKUP(VLOOKUP(W$3,KEY!$E:$F,2,0),KEY!$B:$C,2,0)</f>
        <v>8911.5</v>
      </c>
      <c r="X22" s="45">
        <f>VLOOKUP(VLOOKUP(X$3,KEY!$E:$F,2,0)&amp;$C22,DEMAND_PLAN!$B:$I,5,0)/VLOOKUP(VLOOKUP(X$3,KEY!$E:$F,2,0),KEY!$B:$C,2,0)</f>
        <v>8911.5</v>
      </c>
      <c r="Y22" s="45">
        <f>VLOOKUP(VLOOKUP(Y$3,KEY!$E:$F,2,0)&amp;$C22,DEMAND_PLAN!$B:$I,5,0)/VLOOKUP(VLOOKUP(Y$3,KEY!$E:$F,2,0),KEY!$B:$C,2,0)</f>
        <v>8911.5</v>
      </c>
      <c r="Z22" s="45">
        <f>VLOOKUP(VLOOKUP(Z$3,KEY!$E:$F,2,0)&amp;$C22,DEMAND_PLAN!$B:$I,5,0)/VLOOKUP(VLOOKUP(Z$3,KEY!$E:$F,2,0),KEY!$B:$C,2,0)</f>
        <v>8911.5</v>
      </c>
      <c r="AA22" s="45">
        <f>VLOOKUP(VLOOKUP(AA$3,KEY!$E:$F,2,0)&amp;$C22,DEMAND_PLAN!$B:$I,5,0)/VLOOKUP(VLOOKUP(AA$3,KEY!$E:$F,2,0),KEY!$B:$C,2,0)</f>
        <v>5941</v>
      </c>
      <c r="AB22" s="45">
        <f>VLOOKUP(VLOOKUP(AB$3,KEY!$E:$F,2,0)&amp;$C22,DEMAND_PLAN!$B:$I,5,0)/VLOOKUP(VLOOKUP(AB$3,KEY!$E:$F,2,0),KEY!$B:$C,2,0)</f>
        <v>5941</v>
      </c>
      <c r="AC22" s="45">
        <f>VLOOKUP(VLOOKUP(AC$3,KEY!$E:$F,2,0)&amp;$C22,DEMAND_PLAN!$B:$I,5,0)/VLOOKUP(VLOOKUP(AC$3,KEY!$E:$F,2,0),KEY!$B:$C,2,0)</f>
        <v>5941</v>
      </c>
      <c r="AD22" s="45">
        <f>VLOOKUP(VLOOKUP(AD$3,KEY!$E:$F,2,0)&amp;$C22,DEMAND_PLAN!$B:$I,5,0)/VLOOKUP(VLOOKUP(AD$3,KEY!$E:$F,2,0),KEY!$B:$C,2,0)</f>
        <v>5941</v>
      </c>
      <c r="AE22" s="45">
        <f>VLOOKUP(VLOOKUP(AE$3,KEY!$E:$F,2,0)&amp;$C22,DEMAND_PLAN!$B:$I,5,0)/VLOOKUP(VLOOKUP(AE$3,KEY!$E:$F,2,0),KEY!$B:$C,2,0)</f>
        <v>5941</v>
      </c>
      <c r="AF22" s="45">
        <f>VLOOKUP(VLOOKUP(AF$3,KEY!$E:$F,2,0)&amp;$C22,DEMAND_PLAN!$B:$I,5,0)/VLOOKUP(VLOOKUP(AF$3,KEY!$E:$F,2,0),KEY!$B:$C,2,0)</f>
        <v>9573.75</v>
      </c>
      <c r="AG22" s="45">
        <f>VLOOKUP(VLOOKUP(AG$3,KEY!$E:$F,2,0)&amp;$C22,DEMAND_PLAN!$B:$I,5,0)/VLOOKUP(VLOOKUP(AG$3,KEY!$E:$F,2,0),KEY!$B:$C,2,0)</f>
        <v>9573.75</v>
      </c>
      <c r="AH22" s="45">
        <f>VLOOKUP(VLOOKUP(AH$3,KEY!$E:$F,2,0)&amp;$C22,DEMAND_PLAN!$B:$I,5,0)/VLOOKUP(VLOOKUP(AH$3,KEY!$E:$F,2,0),KEY!$B:$C,2,0)</f>
        <v>9573.75</v>
      </c>
      <c r="AI22" s="45">
        <f>VLOOKUP(VLOOKUP(AI$3,KEY!$E:$F,2,0)&amp;$C22,DEMAND_PLAN!$B:$I,5,0)/VLOOKUP(VLOOKUP(AI$3,KEY!$E:$F,2,0),KEY!$B:$C,2,0)</f>
        <v>9573.75</v>
      </c>
      <c r="AJ22" s="45">
        <f>VLOOKUP(VLOOKUP(AJ$3,KEY!$E:$F,2,0)&amp;$C22,DEMAND_PLAN!$B:$I,5,0)/VLOOKUP(VLOOKUP(AJ$3,KEY!$E:$F,2,0),KEY!$B:$C,2,0)</f>
        <v>11745.25</v>
      </c>
      <c r="AK22" s="45">
        <f>VLOOKUP(VLOOKUP(AK$3,KEY!$E:$F,2,0)&amp;$C22,DEMAND_PLAN!$B:$I,5,0)/VLOOKUP(VLOOKUP(AK$3,KEY!$E:$F,2,0),KEY!$B:$C,2,0)</f>
        <v>11745.25</v>
      </c>
      <c r="AL22" s="45">
        <f>VLOOKUP(VLOOKUP(AL$3,KEY!$E:$F,2,0)&amp;$C22,DEMAND_PLAN!$B:$I,5,0)/VLOOKUP(VLOOKUP(AL$3,KEY!$E:$F,2,0),KEY!$B:$C,2,0)</f>
        <v>11745.25</v>
      </c>
      <c r="AM22" s="45">
        <f>VLOOKUP(VLOOKUP(AM$3,KEY!$E:$F,2,0)&amp;$C22,DEMAND_PLAN!$B:$I,5,0)/VLOOKUP(VLOOKUP(AM$3,KEY!$E:$F,2,0),KEY!$B:$C,2,0)</f>
        <v>11745.25</v>
      </c>
      <c r="AN22" s="45">
        <f>VLOOKUP(VLOOKUP(AN$3,KEY!$E:$F,2,0)&amp;$C22,DEMAND_PLAN!$B:$I,5,0)/VLOOKUP(VLOOKUP(AN$3,KEY!$E:$F,2,0),KEY!$B:$C,2,0)</f>
        <v>8365.7999999999993</v>
      </c>
      <c r="AO22" s="45">
        <f>VLOOKUP(VLOOKUP(AO$3,KEY!$E:$F,2,0)&amp;$C22,DEMAND_PLAN!$B:$I,5,0)/VLOOKUP(VLOOKUP(AO$3,KEY!$E:$F,2,0),KEY!$B:$C,2,0)</f>
        <v>8365.7999999999993</v>
      </c>
      <c r="AP22" s="45">
        <f>VLOOKUP(VLOOKUP(AP$3,KEY!$E:$F,2,0)&amp;$C22,DEMAND_PLAN!$B:$I,5,0)/VLOOKUP(VLOOKUP(AP$3,KEY!$E:$F,2,0),KEY!$B:$C,2,0)</f>
        <v>8365.7999999999993</v>
      </c>
      <c r="AQ22" s="45">
        <f>VLOOKUP(VLOOKUP(AQ$3,KEY!$E:$F,2,0)&amp;$C22,DEMAND_PLAN!$B:$I,5,0)/VLOOKUP(VLOOKUP(AQ$3,KEY!$E:$F,2,0),KEY!$B:$C,2,0)</f>
        <v>8365.7999999999993</v>
      </c>
      <c r="AR22" s="45">
        <f>VLOOKUP(VLOOKUP(AR$3,KEY!$E:$F,2,0)&amp;$C22,DEMAND_PLAN!$B:$I,5,0)/VLOOKUP(VLOOKUP(AR$3,KEY!$E:$F,2,0),KEY!$B:$C,2,0)</f>
        <v>8365.7999999999993</v>
      </c>
      <c r="AS22" s="45">
        <f>VLOOKUP(VLOOKUP(AS$3,KEY!$E:$F,2,0)&amp;$C22,DEMAND_PLAN!$B:$I,5,0)/VLOOKUP(VLOOKUP(AS$3,KEY!$E:$F,2,0),KEY!$B:$C,2,0)</f>
        <v>8152.25</v>
      </c>
      <c r="AT22" s="45">
        <f>VLOOKUP(VLOOKUP(AT$3,KEY!$E:$F,2,0)&amp;$C22,DEMAND_PLAN!$B:$I,5,0)/VLOOKUP(VLOOKUP(AT$3,KEY!$E:$F,2,0),KEY!$B:$C,2,0)</f>
        <v>8152.25</v>
      </c>
      <c r="AU22" s="45">
        <f>VLOOKUP(VLOOKUP(AU$3,KEY!$E:$F,2,0)&amp;$C22,DEMAND_PLAN!$B:$I,5,0)/VLOOKUP(VLOOKUP(AU$3,KEY!$E:$F,2,0),KEY!$B:$C,2,0)</f>
        <v>8152.25</v>
      </c>
      <c r="AV22" s="45">
        <f>VLOOKUP(VLOOKUP(AV$3,KEY!$E:$F,2,0)&amp;$C22,DEMAND_PLAN!$B:$I,5,0)/VLOOKUP(VLOOKUP(AV$3,KEY!$E:$F,2,0),KEY!$B:$C,2,0)</f>
        <v>8152.25</v>
      </c>
      <c r="AW22" s="45">
        <f>VLOOKUP(VLOOKUP(AW$3,KEY!$E:$F,2,0)&amp;$C22,DEMAND_PLAN!$B:$I,5,0)/VLOOKUP(VLOOKUP(AW$3,KEY!$E:$F,2,0),KEY!$B:$C,2,0)</f>
        <v>8230.75</v>
      </c>
      <c r="AX22" s="45">
        <f>VLOOKUP(VLOOKUP(AX$3,KEY!$E:$F,2,0)&amp;$C22,DEMAND_PLAN!$B:$I,5,0)/VLOOKUP(VLOOKUP(AX$3,KEY!$E:$F,2,0),KEY!$B:$C,2,0)</f>
        <v>8230.75</v>
      </c>
      <c r="AY22" s="45">
        <f>VLOOKUP(VLOOKUP(AY$3,KEY!$E:$F,2,0)&amp;$C22,DEMAND_PLAN!$B:$I,5,0)/VLOOKUP(VLOOKUP(AY$3,KEY!$E:$F,2,0),KEY!$B:$C,2,0)</f>
        <v>8230.75</v>
      </c>
      <c r="AZ22" s="45">
        <f>VLOOKUP(VLOOKUP(AZ$3,KEY!$E:$F,2,0)&amp;$C22,DEMAND_PLAN!$B:$I,5,0)/VLOOKUP(VLOOKUP(AZ$3,KEY!$E:$F,2,0),KEY!$B:$C,2,0)</f>
        <v>8230.75</v>
      </c>
      <c r="BA22" s="45">
        <f>VLOOKUP(VLOOKUP(BA$3,KEY!$E:$F,2,0)&amp;$C22,DEMAND_PLAN!$B:$I,5,0)/VLOOKUP(VLOOKUP(BA$3,KEY!$E:$F,2,0),KEY!$B:$C,2,0)</f>
        <v>8506.7999999999993</v>
      </c>
      <c r="BB22" s="45">
        <f>VLOOKUP(VLOOKUP(BB$3,KEY!$E:$F,2,0)&amp;$C22,DEMAND_PLAN!$B:$I,5,0)/VLOOKUP(VLOOKUP(BB$3,KEY!$E:$F,2,0),KEY!$B:$C,2,0)</f>
        <v>8506.7999999999993</v>
      </c>
      <c r="BC22" s="45">
        <f>VLOOKUP(VLOOKUP(BC$3,KEY!$E:$F,2,0)&amp;$C22,DEMAND_PLAN!$B:$I,5,0)/VLOOKUP(VLOOKUP(BC$3,KEY!$E:$F,2,0),KEY!$B:$C,2,0)</f>
        <v>8506.7999999999993</v>
      </c>
      <c r="BD22" s="45">
        <f>VLOOKUP(VLOOKUP(BD$3,KEY!$E:$F,2,0)&amp;$C22,DEMAND_PLAN!$B:$I,5,0)/VLOOKUP(VLOOKUP(BD$3,KEY!$E:$F,2,0),KEY!$B:$C,2,0)</f>
        <v>8506.7999999999993</v>
      </c>
      <c r="BE22" s="45">
        <f>VLOOKUP(VLOOKUP(BE$3,KEY!$E:$F,2,0)&amp;$C22,DEMAND_PLAN!$B:$I,5,0)/VLOOKUP(VLOOKUP(BE$3,KEY!$E:$F,2,0),KEY!$B:$C,2,0)</f>
        <v>8506.7999999999993</v>
      </c>
      <c r="BF22" s="46">
        <f>IF(FF22&gt;ASSUMPTIONS!$D$7,0,(ASSUMPTIONS!$D$7+2-FF22)*AVERAGE(G22:J22))</f>
        <v>0</v>
      </c>
      <c r="BG22" s="46">
        <f>IF(FG22&gt;ASSUMPTIONS!$D$7,0,(ASSUMPTIONS!$D$7+2-FG22)*AVERAGE(H22:K22))</f>
        <v>0</v>
      </c>
      <c r="BH22" s="46">
        <f>IF(FH22&gt;ASSUMPTIONS!$D$7,0,(ASSUMPTIONS!$D$7+2-FH22)*AVERAGE(I22:L22))</f>
        <v>0</v>
      </c>
      <c r="BI22" s="46">
        <f>IF(FI22&gt;ASSUMPTIONS!$D$7,0,(ASSUMPTIONS!$D$7+2-FI22)*AVERAGE(J22:M22))</f>
        <v>0</v>
      </c>
      <c r="BJ22" s="46">
        <f>IF(FJ22&gt;ASSUMPTIONS!$D$7,0,(ASSUMPTIONS!$D$7+2-FJ22)*AVERAGE(K22:N22))</f>
        <v>0</v>
      </c>
      <c r="BK22" s="46">
        <f>IF(FK22&gt;ASSUMPTIONS!$D$7,0,(ASSUMPTIONS!$D$7+2-FK22)*AVERAGE(L22:O22))</f>
        <v>0</v>
      </c>
      <c r="BL22" s="46">
        <f>IF(FL22&gt;ASSUMPTIONS!$D$7,0,(ASSUMPTIONS!$D$7+2-FL22)*AVERAGE(M22:P22))</f>
        <v>0</v>
      </c>
      <c r="BM22" s="46">
        <f>IF(FM22&gt;ASSUMPTIONS!$D$7,0,(ASSUMPTIONS!$D$7+2-FM22)*AVERAGE(N22:Q22))</f>
        <v>0</v>
      </c>
      <c r="BN22" s="46">
        <f>IF(FN22&gt;ASSUMPTIONS!$D$7,0,(ASSUMPTIONS!$D$7+2-FN22)*AVERAGE(O22:R22))</f>
        <v>0</v>
      </c>
      <c r="BO22" s="46">
        <f>IF(FO22&gt;ASSUMPTIONS!$D$7,0,(ASSUMPTIONS!$D$7+2-FO22)*AVERAGE(P22:S22))</f>
        <v>0</v>
      </c>
      <c r="BP22" s="46">
        <f>IF(FP22&gt;ASSUMPTIONS!$D$7,0,(ASSUMPTIONS!$D$7+2-FP22)*AVERAGE(Q22:T22))</f>
        <v>0</v>
      </c>
      <c r="BQ22" s="46">
        <f>IF(FQ22&gt;ASSUMPTIONS!$D$7,0,(ASSUMPTIONS!$D$7+2-FQ22)*AVERAGE(R22:U22))</f>
        <v>0</v>
      </c>
      <c r="BR22" s="46">
        <f>IF(FR22&gt;ASSUMPTIONS!$D$7,0,(ASSUMPTIONS!$D$7+2-FR22)*AVERAGE(S22:V22))</f>
        <v>0</v>
      </c>
      <c r="BS22" s="46">
        <f>IF(FS22&gt;ASSUMPTIONS!$D$7,0,(ASSUMPTIONS!$D$7+2-FS22)*AVERAGE(T22:W22))</f>
        <v>18810.943995381051</v>
      </c>
      <c r="BT22" s="46">
        <f>IF(FT22&gt;ASSUMPTIONS!$D$7,0,(ASSUMPTIONS!$D$7+2-FT22)*AVERAGE(U22:X22))</f>
        <v>0</v>
      </c>
      <c r="BU22" s="46">
        <f>IF(FU22&gt;ASSUMPTIONS!$D$7,0,(ASSUMPTIONS!$D$7+2-FU22)*AVERAGE(V22:Y22))</f>
        <v>24325.499999999996</v>
      </c>
      <c r="BV22" s="46">
        <f>IF(FV22&gt;ASSUMPTIONS!$D$7,0,(ASSUMPTIONS!$D$7+2-FV22)*AVERAGE(W22:Z22))</f>
        <v>0</v>
      </c>
      <c r="BW22" s="46">
        <f>IF(FW22&gt;ASSUMPTIONS!$D$7,0,(ASSUMPTIONS!$D$7+2-FW22)*AVERAGE(X22:AA22))</f>
        <v>0</v>
      </c>
      <c r="BX22" s="46">
        <f>IF(FX22&gt;ASSUMPTIONS!$D$7,0,(ASSUMPTIONS!$D$7+2-FX22)*AVERAGE(Y22:AB22))</f>
        <v>0</v>
      </c>
      <c r="BY22" s="46">
        <f>IF(FY22&gt;ASSUMPTIONS!$D$7,0,(ASSUMPTIONS!$D$7+2-FY22)*AVERAGE(Z22:AC22))</f>
        <v>14450.999999999998</v>
      </c>
      <c r="BZ22" s="46">
        <f>IF(FZ22&gt;ASSUMPTIONS!$D$7,0,(ASSUMPTIONS!$D$7+2-FZ22)*AVERAGE(AA22:AD22))</f>
        <v>0</v>
      </c>
      <c r="CA22" s="46">
        <f>IF(GA22&gt;ASSUMPTIONS!$D$7,0,(ASSUMPTIONS!$D$7+2-GA22)*AVERAGE(AB22:AE22))</f>
        <v>0</v>
      </c>
      <c r="CB22" s="46">
        <f>IF(GB22&gt;ASSUMPTIONS!$D$7,0,(ASSUMPTIONS!$D$7+2-GB22)*AVERAGE(AC22:AF22))</f>
        <v>25419.625000000004</v>
      </c>
      <c r="CC22" s="46">
        <f>IF(GC22&gt;ASSUMPTIONS!$D$7,0,(ASSUMPTIONS!$D$7+2-GC22)*AVERAGE(AD22:AG22))</f>
        <v>0</v>
      </c>
      <c r="CD22" s="46">
        <f>IF(GD22&gt;ASSUMPTIONS!$D$7,0,(ASSUMPTIONS!$D$7+2-GD22)*AVERAGE(AE22:AH22))</f>
        <v>30045.75</v>
      </c>
      <c r="CE22" s="46">
        <f>IF(GE22&gt;ASSUMPTIONS!$D$7,0,(ASSUMPTIONS!$D$7+2-GE22)*AVERAGE(AF22:AI22))</f>
        <v>0</v>
      </c>
      <c r="CF22" s="46">
        <f>IF(GF22&gt;ASSUMPTIONS!$D$7,0,(ASSUMPTIONS!$D$7+2-GF22)*AVERAGE(AG22:AJ22))</f>
        <v>26392.625</v>
      </c>
      <c r="CG22" s="46">
        <f>IF(GG22&gt;ASSUMPTIONS!$D$7,0,(ASSUMPTIONS!$D$7+2-GG22)*AVERAGE(AH22:AK22))</f>
        <v>0</v>
      </c>
      <c r="CH22" s="46">
        <f>IF(GH22&gt;ASSUMPTIONS!$D$7,0,(ASSUMPTIONS!$D$7+2-GH22)*AVERAGE(AI22:AL22))</f>
        <v>30004.999999999996</v>
      </c>
      <c r="CI22" s="46">
        <f>IF(GI22&gt;ASSUMPTIONS!$D$7,0,(ASSUMPTIONS!$D$7+2-GI22)*AVERAGE(AJ22:AM22))</f>
        <v>0</v>
      </c>
      <c r="CJ22" s="46">
        <f>IF(GJ22&gt;ASSUMPTIONS!$D$7,0,(ASSUMPTIONS!$D$7+2-GJ22)*AVERAGE(AK22:AN22))</f>
        <v>0</v>
      </c>
      <c r="CK22" s="46">
        <f>IF(GK22&gt;ASSUMPTIONS!$D$7,0,(ASSUMPTIONS!$D$7+2-GK22)*AVERAGE(AL22:AO22))</f>
        <v>0</v>
      </c>
      <c r="CL22" s="46">
        <f>IF(GL22&gt;ASSUMPTIONS!$D$7,0,(ASSUMPTIONS!$D$7+2-GL22)*AVERAGE(AM22:AP22))</f>
        <v>22720.874999999982</v>
      </c>
      <c r="CM22" s="46">
        <f>IF(GM22&gt;ASSUMPTIONS!$D$7,0,(ASSUMPTIONS!$D$7+2-GM22)*AVERAGE(AN22:AQ22))</f>
        <v>0</v>
      </c>
      <c r="CN22" s="46">
        <f>IF(GN22&gt;ASSUMPTIONS!$D$7,0,(ASSUMPTIONS!$D$7+2-GN22)*AVERAGE(AO22:AR22))</f>
        <v>0</v>
      </c>
      <c r="CO22" s="46">
        <f>IF(GO22&gt;ASSUMPTIONS!$D$7,0,(ASSUMPTIONS!$D$7+2-GO22)*AVERAGE(AP22:AS22))</f>
        <v>22873.800000000003</v>
      </c>
      <c r="CP22" s="46">
        <f>IF(GP22&gt;ASSUMPTIONS!$D$7,0,(ASSUMPTIONS!$D$7+2-GP22)*AVERAGE(AQ22:AT22))</f>
        <v>0</v>
      </c>
      <c r="CQ22" s="46">
        <f>IF(GQ22&gt;ASSUMPTIONS!$D$7,0,(ASSUMPTIONS!$D$7+2-GQ22)*AVERAGE(AR22:AU22))</f>
        <v>0</v>
      </c>
      <c r="CR22" s="46">
        <f>IF(GR22&gt;ASSUMPTIONS!$D$7,0,(ASSUMPTIONS!$D$7+2-GR22)*AVERAGE(AS22:AV22))</f>
        <v>23495.775000000023</v>
      </c>
      <c r="CS22" s="46">
        <f>IF(GS22&gt;ASSUMPTIONS!$D$7,0,(ASSUMPTIONS!$D$7+2-GS22)*AVERAGE(AT22:AW22))</f>
        <v>0</v>
      </c>
      <c r="CT22" s="46">
        <f>IF(GT22&gt;ASSUMPTIONS!$D$7,0,(ASSUMPTIONS!$D$7+2-GT22)*AVERAGE(AU22:AX22))</f>
        <v>16910.55</v>
      </c>
      <c r="CU22" s="46">
        <f>IF(GU22&gt;ASSUMPTIONS!$D$7,0,(ASSUMPTIONS!$D$7+2-GU22)*AVERAGE(AV22:AY22))</f>
        <v>0</v>
      </c>
      <c r="CV22" s="46">
        <f>IF(GV22&gt;ASSUMPTIONS!$D$7,0,(ASSUMPTIONS!$D$7+2-GV22)*AVERAGE(AW22:AZ22))</f>
        <v>16697</v>
      </c>
      <c r="CW22" s="46">
        <f>IF(GW22&gt;ASSUMPTIONS!$D$7,0,(ASSUMPTIONS!$D$7+2-GW22)*AVERAGE(AX22:BA22))</f>
        <v>0</v>
      </c>
      <c r="CX22" s="46">
        <f>IF(GX22&gt;ASSUMPTIONS!$D$7,0,(ASSUMPTIONS!$D$7+2-GX22)*AVERAGE(AY22:BB22))</f>
        <v>17763.25</v>
      </c>
      <c r="CY22" s="46">
        <f>IF(GY22&gt;ASSUMPTIONS!$D$7,0,(ASSUMPTIONS!$D$7+2-GY22)*AVERAGE(AZ22:BC22))</f>
        <v>0</v>
      </c>
      <c r="CZ22" s="46">
        <f>IF(GZ22&gt;ASSUMPTIONS!$D$7,0,(ASSUMPTIONS!$D$7+2-GZ22)*AVERAGE(BA22:BD22))</f>
        <v>17841.749999999993</v>
      </c>
      <c r="DA22" s="46">
        <f>IF(HA22&gt;ASSUMPTIONS!$D$7,0,(ASSUMPTIONS!$D$7+2-HA22)*AVERAGE($BB22:$BE22))</f>
        <v>0</v>
      </c>
      <c r="DB22" s="46">
        <f>IF(HB22&gt;ASSUMPTIONS!$D$7,0,(ASSUMPTIONS!$D$7+2-HB22)*AVERAGE($BB22:$BE22))</f>
        <v>0</v>
      </c>
      <c r="DC22" s="46">
        <f>IF(HC22&gt;ASSUMPTIONS!$D$7,0,(ASSUMPTIONS!$D$7+2-HC22)*AVERAGE($BB22:$BE22))</f>
        <v>25244.35</v>
      </c>
      <c r="DD22" s="46">
        <f>IF(HD22&gt;ASSUMPTIONS!$D$7,0,(ASSUMPTIONS!$D$7+2-HD22)*AVERAGE($BB22:$BE22))</f>
        <v>0</v>
      </c>
      <c r="DE22" s="46">
        <f>IF(HE22&gt;ASSUMPTIONS!$D$7,0,(ASSUMPTIONS!$D$7+2-HE22)*AVERAGE($BB22:$BE22))</f>
        <v>17013.600000000013</v>
      </c>
      <c r="DF22" s="47">
        <f t="shared" si="3"/>
        <v>164162.30600461893</v>
      </c>
      <c r="DG22" s="47">
        <f t="shared" si="11"/>
        <v>155126.80600461893</v>
      </c>
      <c r="DH22" s="47">
        <f t="shared" si="11"/>
        <v>146091.30600461893</v>
      </c>
      <c r="DI22" s="47">
        <f t="shared" si="11"/>
        <v>137055.80600461893</v>
      </c>
      <c r="DJ22" s="47">
        <f t="shared" si="11"/>
        <v>125950.30600461893</v>
      </c>
      <c r="DK22" s="47">
        <f t="shared" si="11"/>
        <v>114844.80600461893</v>
      </c>
      <c r="DL22" s="47">
        <f t="shared" si="11"/>
        <v>103739.30600461893</v>
      </c>
      <c r="DM22" s="47">
        <f t="shared" si="11"/>
        <v>92633.806004618935</v>
      </c>
      <c r="DN22" s="47">
        <f t="shared" si="11"/>
        <v>84916.606004618938</v>
      </c>
      <c r="DO22" s="47">
        <f t="shared" si="11"/>
        <v>77199.406004618941</v>
      </c>
      <c r="DP22" s="47">
        <f t="shared" si="11"/>
        <v>69482.206004618944</v>
      </c>
      <c r="DQ22" s="47">
        <f t="shared" si="11"/>
        <v>61765.006004618946</v>
      </c>
      <c r="DR22" s="47">
        <f t="shared" si="11"/>
        <v>54047.806004618949</v>
      </c>
      <c r="DS22" s="47">
        <f t="shared" si="11"/>
        <v>66114.75</v>
      </c>
      <c r="DT22" s="47">
        <f t="shared" si="11"/>
        <v>59370.75</v>
      </c>
      <c r="DU22" s="47">
        <f t="shared" si="11"/>
        <v>76952.25</v>
      </c>
      <c r="DV22" s="47">
        <f t="shared" si="11"/>
        <v>70208.25</v>
      </c>
      <c r="DW22" s="47">
        <f t="shared" si="11"/>
        <v>61296.75</v>
      </c>
      <c r="DX22" s="47">
        <f t="shared" si="11"/>
        <v>52385.25</v>
      </c>
      <c r="DY22" s="47">
        <f t="shared" si="11"/>
        <v>57924.75</v>
      </c>
      <c r="DZ22" s="47">
        <f t="shared" si="11"/>
        <v>49013.25</v>
      </c>
      <c r="EA22" s="47">
        <f t="shared" si="11"/>
        <v>43072.25</v>
      </c>
      <c r="EB22" s="47">
        <f t="shared" si="11"/>
        <v>62550.875</v>
      </c>
      <c r="EC22" s="47">
        <f t="shared" si="11"/>
        <v>56609.875</v>
      </c>
      <c r="ED22" s="47">
        <f t="shared" si="11"/>
        <v>80714.625</v>
      </c>
      <c r="EE22" s="47">
        <f t="shared" si="11"/>
        <v>74773.625</v>
      </c>
      <c r="EF22" s="47">
        <f t="shared" si="11"/>
        <v>91592.5</v>
      </c>
      <c r="EG22" s="47">
        <f t="shared" si="11"/>
        <v>82018.75</v>
      </c>
      <c r="EH22" s="47">
        <f t="shared" si="11"/>
        <v>102450</v>
      </c>
      <c r="EI22" s="47">
        <f t="shared" si="11"/>
        <v>92876.25</v>
      </c>
      <c r="EJ22" s="47">
        <f t="shared" si="11"/>
        <v>81131</v>
      </c>
      <c r="EK22" s="47">
        <f t="shared" si="11"/>
        <v>69385.75</v>
      </c>
      <c r="EL22" s="47">
        <f t="shared" si="11"/>
        <v>80361.374999999985</v>
      </c>
      <c r="EM22" s="47">
        <f t="shared" si="11"/>
        <v>68616.124999999985</v>
      </c>
      <c r="EN22" s="47">
        <f t="shared" si="11"/>
        <v>60250.324999999983</v>
      </c>
      <c r="EO22" s="47">
        <f t="shared" si="11"/>
        <v>74758.324999999983</v>
      </c>
      <c r="EP22" s="47">
        <f t="shared" si="11"/>
        <v>66392.52499999998</v>
      </c>
      <c r="EQ22" s="47">
        <f t="shared" si="11"/>
        <v>58026.724999999977</v>
      </c>
      <c r="ER22" s="47">
        <f t="shared" si="11"/>
        <v>73156.7</v>
      </c>
      <c r="ES22" s="47">
        <f t="shared" si="11"/>
        <v>65004.45</v>
      </c>
      <c r="ET22" s="47">
        <f t="shared" si="11"/>
        <v>73762.75</v>
      </c>
      <c r="EU22" s="47">
        <f t="shared" si="11"/>
        <v>65610.5</v>
      </c>
      <c r="EV22" s="47">
        <f t="shared" si="11"/>
        <v>74155.25</v>
      </c>
      <c r="EW22" s="47">
        <f t="shared" si="11"/>
        <v>65924.5</v>
      </c>
      <c r="EX22" s="47">
        <f t="shared" si="11"/>
        <v>75457</v>
      </c>
      <c r="EY22" s="47">
        <f t="shared" si="11"/>
        <v>67226.25</v>
      </c>
      <c r="EZ22" s="47">
        <f t="shared" si="11"/>
        <v>76837.25</v>
      </c>
      <c r="FA22" s="47">
        <f t="shared" si="11"/>
        <v>68330.45</v>
      </c>
      <c r="FB22" s="47">
        <f t="shared" si="11"/>
        <v>59823.649999999994</v>
      </c>
      <c r="FC22" s="47">
        <f t="shared" si="11"/>
        <v>76561.199999999983</v>
      </c>
      <c r="FD22" s="47">
        <f t="shared" si="11"/>
        <v>68054.39999999998</v>
      </c>
      <c r="FE22" s="47">
        <f t="shared" si="11"/>
        <v>76561.199999999983</v>
      </c>
      <c r="FF22" s="48">
        <f t="shared" si="4"/>
        <v>18.130200565750961</v>
      </c>
      <c r="FG22" s="48">
        <f t="shared" si="5"/>
        <v>16.301306390409508</v>
      </c>
      <c r="FH22" s="48">
        <f t="shared" si="5"/>
        <v>14.651190593560534</v>
      </c>
      <c r="FI22" s="48">
        <f t="shared" si="5"/>
        <v>13.154860745091975</v>
      </c>
      <c r="FJ22" s="48">
        <f t="shared" si="5"/>
        <v>13.360316618254648</v>
      </c>
      <c r="FK22" s="48">
        <f t="shared" si="5"/>
        <v>13.38280969304286</v>
      </c>
      <c r="FL22" s="48">
        <f t="shared" si="5"/>
        <v>13.409752256276093</v>
      </c>
      <c r="FM22" s="48">
        <f t="shared" si="5"/>
        <v>13.44260949627053</v>
      </c>
      <c r="FN22" s="48">
        <f t="shared" si="5"/>
        <v>12.003551288630455</v>
      </c>
      <c r="FO22" s="48">
        <f t="shared" si="5"/>
        <v>11.361753034509285</v>
      </c>
      <c r="FP22" s="48">
        <f t="shared" si="5"/>
        <v>10.676763478081893</v>
      </c>
      <c r="FQ22" s="48">
        <f t="shared" si="5"/>
        <v>9.944070814852509</v>
      </c>
      <c r="FR22" s="48">
        <f t="shared" si="5"/>
        <v>9.1585121596410062</v>
      </c>
      <c r="FS22" s="48">
        <f t="shared" si="5"/>
        <v>7.4181626784180281</v>
      </c>
      <c r="FT22" s="48">
        <f t="shared" si="5"/>
        <v>8.4462010156175147</v>
      </c>
      <c r="FU22" s="48">
        <f t="shared" si="5"/>
        <v>7.0935973833953136</v>
      </c>
      <c r="FV22" s="48">
        <f t="shared" si="5"/>
        <v>8.6351624305672452</v>
      </c>
      <c r="FW22" s="48">
        <f t="shared" si="9"/>
        <v>8.5946045202062713</v>
      </c>
      <c r="FX22" s="48">
        <f t="shared" si="9"/>
        <v>8.2540649722268977</v>
      </c>
      <c r="FY22" s="48">
        <f t="shared" si="9"/>
        <v>7.837849969140998</v>
      </c>
      <c r="FZ22" s="48">
        <f t="shared" si="9"/>
        <v>9.75</v>
      </c>
      <c r="GA22" s="48">
        <f t="shared" si="9"/>
        <v>8.25</v>
      </c>
      <c r="GB22" s="48">
        <f t="shared" si="9"/>
        <v>6.2886656263972913</v>
      </c>
      <c r="GC22" s="48">
        <f t="shared" si="9"/>
        <v>8.0634074026329792</v>
      </c>
      <c r="GD22" s="48">
        <f t="shared" si="9"/>
        <v>6.5327409501691323</v>
      </c>
      <c r="GE22" s="48">
        <f t="shared" si="9"/>
        <v>8.4308264786525662</v>
      </c>
      <c r="GF22" s="48">
        <f t="shared" si="9"/>
        <v>7.3911630608033807</v>
      </c>
      <c r="GG22" s="48">
        <f t="shared" si="9"/>
        <v>8.592570007974107</v>
      </c>
      <c r="GH22" s="48">
        <f t="shared" si="9"/>
        <v>7.3215501177205731</v>
      </c>
      <c r="GI22" s="48">
        <f t="shared" si="9"/>
        <v>8.7226751239862921</v>
      </c>
      <c r="GJ22" s="48">
        <f t="shared" si="9"/>
        <v>8.5204539746866796</v>
      </c>
      <c r="GK22" s="48">
        <f t="shared" si="9"/>
        <v>8.0683007600299348</v>
      </c>
      <c r="GL22" s="48">
        <f t="shared" si="8"/>
        <v>7.5331986162776037</v>
      </c>
      <c r="GM22" s="48">
        <f t="shared" si="8"/>
        <v>9.6059402567596628</v>
      </c>
      <c r="GN22" s="48">
        <f t="shared" si="8"/>
        <v>8.2019800855865537</v>
      </c>
      <c r="GO22" s="48">
        <f t="shared" si="8"/>
        <v>7.2482356957140892</v>
      </c>
      <c r="GP22" s="48">
        <f t="shared" si="8"/>
        <v>9.0517131259440404</v>
      </c>
      <c r="GQ22" s="48">
        <f t="shared" si="8"/>
        <v>8.091086768090836</v>
      </c>
      <c r="GR22" s="48">
        <f t="shared" si="8"/>
        <v>7.1178784998006659</v>
      </c>
      <c r="GS22" s="48">
        <f t="shared" si="8"/>
        <v>8.9522539196940727</v>
      </c>
      <c r="GT22" s="48">
        <f t="shared" si="8"/>
        <v>7.9355978758469146</v>
      </c>
      <c r="GU22" s="48">
        <f t="shared" si="8"/>
        <v>8.9832696494085766</v>
      </c>
      <c r="GV22" s="48">
        <f t="shared" si="8"/>
        <v>7.9713877836163167</v>
      </c>
      <c r="GW22" s="48">
        <f t="shared" si="8"/>
        <v>8.9346231292762894</v>
      </c>
      <c r="GX22" s="48">
        <f t="shared" si="8"/>
        <v>7.8774372593360438</v>
      </c>
      <c r="GY22" s="48">
        <f t="shared" si="8"/>
        <v>8.9427471360235149</v>
      </c>
      <c r="GZ22" s="48">
        <f t="shared" si="8"/>
        <v>7.9026484694597272</v>
      </c>
      <c r="HA22" s="48">
        <f t="shared" si="6"/>
        <v>9.0324505101800927</v>
      </c>
      <c r="HB22" s="48">
        <f t="shared" si="6"/>
        <v>8.0324505101800909</v>
      </c>
      <c r="HC22" s="48">
        <f t="shared" si="6"/>
        <v>7.0324505101800909</v>
      </c>
      <c r="HD22" s="48">
        <f t="shared" si="6"/>
        <v>8.9999999999999982</v>
      </c>
      <c r="HE22" s="48">
        <f t="shared" si="6"/>
        <v>7.9999999999999982</v>
      </c>
      <c r="HF22" s="31"/>
    </row>
    <row r="23" spans="1:214" x14ac:dyDescent="0.25">
      <c r="A23" s="29"/>
      <c r="B23" s="13" t="s">
        <v>5</v>
      </c>
      <c r="C23" s="13">
        <v>1526326</v>
      </c>
      <c r="D23" s="13" t="str">
        <f>VLOOKUP(C23,INVENTORY_DATA!$C:$E,2,0)</f>
        <v>PF_4</v>
      </c>
      <c r="E23" s="44">
        <f>VLOOKUP(C23,INVENTORY_DATA!$C:$E,3,0)</f>
        <v>55805.071593533488</v>
      </c>
      <c r="F23" s="45">
        <f>VLOOKUP(VLOOKUP(F$3,KEY!$E:$F,2,0)&amp;$C23,DEMAND_PLAN!$B:$I,5,0)/VLOOKUP(VLOOKUP(F$3,KEY!$E:$F,2,0),KEY!$B:$C,2,0)</f>
        <v>6273</v>
      </c>
      <c r="G23" s="45">
        <f>VLOOKUP(VLOOKUP(G$3,KEY!$E:$F,2,0)&amp;$C23,DEMAND_PLAN!$B:$I,5,0)/VLOOKUP(VLOOKUP(G$3,KEY!$E:$F,2,0),KEY!$B:$C,2,0)</f>
        <v>6273</v>
      </c>
      <c r="H23" s="45">
        <f>VLOOKUP(VLOOKUP(H$3,KEY!$E:$F,2,0)&amp;$C23,DEMAND_PLAN!$B:$I,5,0)/VLOOKUP(VLOOKUP(H$3,KEY!$E:$F,2,0),KEY!$B:$C,2,0)</f>
        <v>6273</v>
      </c>
      <c r="I23" s="45">
        <f>VLOOKUP(VLOOKUP(I$3,KEY!$E:$F,2,0)&amp;$C23,DEMAND_PLAN!$B:$I,5,0)/VLOOKUP(VLOOKUP(I$3,KEY!$E:$F,2,0),KEY!$B:$C,2,0)</f>
        <v>6273</v>
      </c>
      <c r="J23" s="45">
        <f>VLOOKUP(VLOOKUP(J$3,KEY!$E:$F,2,0)&amp;$C23,DEMAND_PLAN!$B:$I,5,0)/VLOOKUP(VLOOKUP(J$3,KEY!$E:$F,2,0),KEY!$B:$C,2,0)</f>
        <v>11003</v>
      </c>
      <c r="K23" s="45">
        <f>VLOOKUP(VLOOKUP(K$3,KEY!$E:$F,2,0)&amp;$C23,DEMAND_PLAN!$B:$I,5,0)/VLOOKUP(VLOOKUP(K$3,KEY!$E:$F,2,0),KEY!$B:$C,2,0)</f>
        <v>11003</v>
      </c>
      <c r="L23" s="45">
        <f>VLOOKUP(VLOOKUP(L$3,KEY!$E:$F,2,0)&amp;$C23,DEMAND_PLAN!$B:$I,5,0)/VLOOKUP(VLOOKUP(L$3,KEY!$E:$F,2,0),KEY!$B:$C,2,0)</f>
        <v>11003</v>
      </c>
      <c r="M23" s="45">
        <f>VLOOKUP(VLOOKUP(M$3,KEY!$E:$F,2,0)&amp;$C23,DEMAND_PLAN!$B:$I,5,0)/VLOOKUP(VLOOKUP(M$3,KEY!$E:$F,2,0),KEY!$B:$C,2,0)</f>
        <v>11003</v>
      </c>
      <c r="N23" s="45">
        <f>VLOOKUP(VLOOKUP(N$3,KEY!$E:$F,2,0)&amp;$C23,DEMAND_PLAN!$B:$I,5,0)/VLOOKUP(VLOOKUP(N$3,KEY!$E:$F,2,0),KEY!$B:$C,2,0)</f>
        <v>8042.2</v>
      </c>
      <c r="O23" s="45">
        <f>VLOOKUP(VLOOKUP(O$3,KEY!$E:$F,2,0)&amp;$C23,DEMAND_PLAN!$B:$I,5,0)/VLOOKUP(VLOOKUP(O$3,KEY!$E:$F,2,0),KEY!$B:$C,2,0)</f>
        <v>8042.2</v>
      </c>
      <c r="P23" s="45">
        <f>VLOOKUP(VLOOKUP(P$3,KEY!$E:$F,2,0)&amp;$C23,DEMAND_PLAN!$B:$I,5,0)/VLOOKUP(VLOOKUP(P$3,KEY!$E:$F,2,0),KEY!$B:$C,2,0)</f>
        <v>8042.2</v>
      </c>
      <c r="Q23" s="45">
        <f>VLOOKUP(VLOOKUP(Q$3,KEY!$E:$F,2,0)&amp;$C23,DEMAND_PLAN!$B:$I,5,0)/VLOOKUP(VLOOKUP(Q$3,KEY!$E:$F,2,0),KEY!$B:$C,2,0)</f>
        <v>8042.2</v>
      </c>
      <c r="R23" s="45">
        <f>VLOOKUP(VLOOKUP(R$3,KEY!$E:$F,2,0)&amp;$C23,DEMAND_PLAN!$B:$I,5,0)/VLOOKUP(VLOOKUP(R$3,KEY!$E:$F,2,0),KEY!$B:$C,2,0)</f>
        <v>8042.2</v>
      </c>
      <c r="S23" s="45">
        <f>VLOOKUP(VLOOKUP(S$3,KEY!$E:$F,2,0)&amp;$C23,DEMAND_PLAN!$B:$I,5,0)/VLOOKUP(VLOOKUP(S$3,KEY!$E:$F,2,0),KEY!$B:$C,2,0)</f>
        <v>6992.25</v>
      </c>
      <c r="T23" s="45">
        <f>VLOOKUP(VLOOKUP(T$3,KEY!$E:$F,2,0)&amp;$C23,DEMAND_PLAN!$B:$I,5,0)/VLOOKUP(VLOOKUP(T$3,KEY!$E:$F,2,0),KEY!$B:$C,2,0)</f>
        <v>6992.25</v>
      </c>
      <c r="U23" s="45">
        <f>VLOOKUP(VLOOKUP(U$3,KEY!$E:$F,2,0)&amp;$C23,DEMAND_PLAN!$B:$I,5,0)/VLOOKUP(VLOOKUP(U$3,KEY!$E:$F,2,0),KEY!$B:$C,2,0)</f>
        <v>6992.25</v>
      </c>
      <c r="V23" s="45">
        <f>VLOOKUP(VLOOKUP(V$3,KEY!$E:$F,2,0)&amp;$C23,DEMAND_PLAN!$B:$I,5,0)/VLOOKUP(VLOOKUP(V$3,KEY!$E:$F,2,0),KEY!$B:$C,2,0)</f>
        <v>6992.25</v>
      </c>
      <c r="W23" s="45">
        <f>VLOOKUP(VLOOKUP(W$3,KEY!$E:$F,2,0)&amp;$C23,DEMAND_PLAN!$B:$I,5,0)/VLOOKUP(VLOOKUP(W$3,KEY!$E:$F,2,0),KEY!$B:$C,2,0)</f>
        <v>10855</v>
      </c>
      <c r="X23" s="45">
        <f>VLOOKUP(VLOOKUP(X$3,KEY!$E:$F,2,0)&amp;$C23,DEMAND_PLAN!$B:$I,5,0)/VLOOKUP(VLOOKUP(X$3,KEY!$E:$F,2,0),KEY!$B:$C,2,0)</f>
        <v>10855</v>
      </c>
      <c r="Y23" s="45">
        <f>VLOOKUP(VLOOKUP(Y$3,KEY!$E:$F,2,0)&amp;$C23,DEMAND_PLAN!$B:$I,5,0)/VLOOKUP(VLOOKUP(Y$3,KEY!$E:$F,2,0),KEY!$B:$C,2,0)</f>
        <v>10855</v>
      </c>
      <c r="Z23" s="45">
        <f>VLOOKUP(VLOOKUP(Z$3,KEY!$E:$F,2,0)&amp;$C23,DEMAND_PLAN!$B:$I,5,0)/VLOOKUP(VLOOKUP(Z$3,KEY!$E:$F,2,0),KEY!$B:$C,2,0)</f>
        <v>10855</v>
      </c>
      <c r="AA23" s="45">
        <f>VLOOKUP(VLOOKUP(AA$3,KEY!$E:$F,2,0)&amp;$C23,DEMAND_PLAN!$B:$I,5,0)/VLOOKUP(VLOOKUP(AA$3,KEY!$E:$F,2,0),KEY!$B:$C,2,0)</f>
        <v>4150.3999999999996</v>
      </c>
      <c r="AB23" s="45">
        <f>VLOOKUP(VLOOKUP(AB$3,KEY!$E:$F,2,0)&amp;$C23,DEMAND_PLAN!$B:$I,5,0)/VLOOKUP(VLOOKUP(AB$3,KEY!$E:$F,2,0),KEY!$B:$C,2,0)</f>
        <v>4150.3999999999996</v>
      </c>
      <c r="AC23" s="45">
        <f>VLOOKUP(VLOOKUP(AC$3,KEY!$E:$F,2,0)&amp;$C23,DEMAND_PLAN!$B:$I,5,0)/VLOOKUP(VLOOKUP(AC$3,KEY!$E:$F,2,0),KEY!$B:$C,2,0)</f>
        <v>4150.3999999999996</v>
      </c>
      <c r="AD23" s="45">
        <f>VLOOKUP(VLOOKUP(AD$3,KEY!$E:$F,2,0)&amp;$C23,DEMAND_PLAN!$B:$I,5,0)/VLOOKUP(VLOOKUP(AD$3,KEY!$E:$F,2,0),KEY!$B:$C,2,0)</f>
        <v>4150.3999999999996</v>
      </c>
      <c r="AE23" s="45">
        <f>VLOOKUP(VLOOKUP(AE$3,KEY!$E:$F,2,0)&amp;$C23,DEMAND_PLAN!$B:$I,5,0)/VLOOKUP(VLOOKUP(AE$3,KEY!$E:$F,2,0),KEY!$B:$C,2,0)</f>
        <v>4150.3999999999996</v>
      </c>
      <c r="AF23" s="45">
        <f>VLOOKUP(VLOOKUP(AF$3,KEY!$E:$F,2,0)&amp;$C23,DEMAND_PLAN!$B:$I,5,0)/VLOOKUP(VLOOKUP(AF$3,KEY!$E:$F,2,0),KEY!$B:$C,2,0)</f>
        <v>5744.25</v>
      </c>
      <c r="AG23" s="45">
        <f>VLOOKUP(VLOOKUP(AG$3,KEY!$E:$F,2,0)&amp;$C23,DEMAND_PLAN!$B:$I,5,0)/VLOOKUP(VLOOKUP(AG$3,KEY!$E:$F,2,0),KEY!$B:$C,2,0)</f>
        <v>5744.25</v>
      </c>
      <c r="AH23" s="45">
        <f>VLOOKUP(VLOOKUP(AH$3,KEY!$E:$F,2,0)&amp;$C23,DEMAND_PLAN!$B:$I,5,0)/VLOOKUP(VLOOKUP(AH$3,KEY!$E:$F,2,0),KEY!$B:$C,2,0)</f>
        <v>5744.25</v>
      </c>
      <c r="AI23" s="45">
        <f>VLOOKUP(VLOOKUP(AI$3,KEY!$E:$F,2,0)&amp;$C23,DEMAND_PLAN!$B:$I,5,0)/VLOOKUP(VLOOKUP(AI$3,KEY!$E:$F,2,0),KEY!$B:$C,2,0)</f>
        <v>5744.25</v>
      </c>
      <c r="AJ23" s="45">
        <f>VLOOKUP(VLOOKUP(AJ$3,KEY!$E:$F,2,0)&amp;$C23,DEMAND_PLAN!$B:$I,5,0)/VLOOKUP(VLOOKUP(AJ$3,KEY!$E:$F,2,0),KEY!$B:$C,2,0)</f>
        <v>5502.5</v>
      </c>
      <c r="AK23" s="45">
        <f>VLOOKUP(VLOOKUP(AK$3,KEY!$E:$F,2,0)&amp;$C23,DEMAND_PLAN!$B:$I,5,0)/VLOOKUP(VLOOKUP(AK$3,KEY!$E:$F,2,0),KEY!$B:$C,2,0)</f>
        <v>5502.5</v>
      </c>
      <c r="AL23" s="45">
        <f>VLOOKUP(VLOOKUP(AL$3,KEY!$E:$F,2,0)&amp;$C23,DEMAND_PLAN!$B:$I,5,0)/VLOOKUP(VLOOKUP(AL$3,KEY!$E:$F,2,0),KEY!$B:$C,2,0)</f>
        <v>5502.5</v>
      </c>
      <c r="AM23" s="45">
        <f>VLOOKUP(VLOOKUP(AM$3,KEY!$E:$F,2,0)&amp;$C23,DEMAND_PLAN!$B:$I,5,0)/VLOOKUP(VLOOKUP(AM$3,KEY!$E:$F,2,0),KEY!$B:$C,2,0)</f>
        <v>5502.5</v>
      </c>
      <c r="AN23" s="45">
        <f>VLOOKUP(VLOOKUP(AN$3,KEY!$E:$F,2,0)&amp;$C23,DEMAND_PLAN!$B:$I,5,0)/VLOOKUP(VLOOKUP(AN$3,KEY!$E:$F,2,0),KEY!$B:$C,2,0)</f>
        <v>8857.2000000000007</v>
      </c>
      <c r="AO23" s="45">
        <f>VLOOKUP(VLOOKUP(AO$3,KEY!$E:$F,2,0)&amp;$C23,DEMAND_PLAN!$B:$I,5,0)/VLOOKUP(VLOOKUP(AO$3,KEY!$E:$F,2,0),KEY!$B:$C,2,0)</f>
        <v>8857.2000000000007</v>
      </c>
      <c r="AP23" s="45">
        <f>VLOOKUP(VLOOKUP(AP$3,KEY!$E:$F,2,0)&amp;$C23,DEMAND_PLAN!$B:$I,5,0)/VLOOKUP(VLOOKUP(AP$3,KEY!$E:$F,2,0),KEY!$B:$C,2,0)</f>
        <v>8857.2000000000007</v>
      </c>
      <c r="AQ23" s="45">
        <f>VLOOKUP(VLOOKUP(AQ$3,KEY!$E:$F,2,0)&amp;$C23,DEMAND_PLAN!$B:$I,5,0)/VLOOKUP(VLOOKUP(AQ$3,KEY!$E:$F,2,0),KEY!$B:$C,2,0)</f>
        <v>8857.2000000000007</v>
      </c>
      <c r="AR23" s="45">
        <f>VLOOKUP(VLOOKUP(AR$3,KEY!$E:$F,2,0)&amp;$C23,DEMAND_PLAN!$B:$I,5,0)/VLOOKUP(VLOOKUP(AR$3,KEY!$E:$F,2,0),KEY!$B:$C,2,0)</f>
        <v>8857.2000000000007</v>
      </c>
      <c r="AS23" s="45">
        <f>VLOOKUP(VLOOKUP(AS$3,KEY!$E:$F,2,0)&amp;$C23,DEMAND_PLAN!$B:$I,5,0)/VLOOKUP(VLOOKUP(AS$3,KEY!$E:$F,2,0),KEY!$B:$C,2,0)</f>
        <v>7462</v>
      </c>
      <c r="AT23" s="45">
        <f>VLOOKUP(VLOOKUP(AT$3,KEY!$E:$F,2,0)&amp;$C23,DEMAND_PLAN!$B:$I,5,0)/VLOOKUP(VLOOKUP(AT$3,KEY!$E:$F,2,0),KEY!$B:$C,2,0)</f>
        <v>7462</v>
      </c>
      <c r="AU23" s="45">
        <f>VLOOKUP(VLOOKUP(AU$3,KEY!$E:$F,2,0)&amp;$C23,DEMAND_PLAN!$B:$I,5,0)/VLOOKUP(VLOOKUP(AU$3,KEY!$E:$F,2,0),KEY!$B:$C,2,0)</f>
        <v>7462</v>
      </c>
      <c r="AV23" s="45">
        <f>VLOOKUP(VLOOKUP(AV$3,KEY!$E:$F,2,0)&amp;$C23,DEMAND_PLAN!$B:$I,5,0)/VLOOKUP(VLOOKUP(AV$3,KEY!$E:$F,2,0),KEY!$B:$C,2,0)</f>
        <v>7462</v>
      </c>
      <c r="AW23" s="45">
        <f>VLOOKUP(VLOOKUP(AW$3,KEY!$E:$F,2,0)&amp;$C23,DEMAND_PLAN!$B:$I,5,0)/VLOOKUP(VLOOKUP(AW$3,KEY!$E:$F,2,0),KEY!$B:$C,2,0)</f>
        <v>4063.75</v>
      </c>
      <c r="AX23" s="45">
        <f>VLOOKUP(VLOOKUP(AX$3,KEY!$E:$F,2,0)&amp;$C23,DEMAND_PLAN!$B:$I,5,0)/VLOOKUP(VLOOKUP(AX$3,KEY!$E:$F,2,0),KEY!$B:$C,2,0)</f>
        <v>4063.75</v>
      </c>
      <c r="AY23" s="45">
        <f>VLOOKUP(VLOOKUP(AY$3,KEY!$E:$F,2,0)&amp;$C23,DEMAND_PLAN!$B:$I,5,0)/VLOOKUP(VLOOKUP(AY$3,KEY!$E:$F,2,0),KEY!$B:$C,2,0)</f>
        <v>4063.75</v>
      </c>
      <c r="AZ23" s="45">
        <f>VLOOKUP(VLOOKUP(AZ$3,KEY!$E:$F,2,0)&amp;$C23,DEMAND_PLAN!$B:$I,5,0)/VLOOKUP(VLOOKUP(AZ$3,KEY!$E:$F,2,0),KEY!$B:$C,2,0)</f>
        <v>4063.75</v>
      </c>
      <c r="BA23" s="45">
        <f>VLOOKUP(VLOOKUP(BA$3,KEY!$E:$F,2,0)&amp;$C23,DEMAND_PLAN!$B:$I,5,0)/VLOOKUP(VLOOKUP(BA$3,KEY!$E:$F,2,0),KEY!$B:$C,2,0)</f>
        <v>6259</v>
      </c>
      <c r="BB23" s="45">
        <f>VLOOKUP(VLOOKUP(BB$3,KEY!$E:$F,2,0)&amp;$C23,DEMAND_PLAN!$B:$I,5,0)/VLOOKUP(VLOOKUP(BB$3,KEY!$E:$F,2,0),KEY!$B:$C,2,0)</f>
        <v>6259</v>
      </c>
      <c r="BC23" s="45">
        <f>VLOOKUP(VLOOKUP(BC$3,KEY!$E:$F,2,0)&amp;$C23,DEMAND_PLAN!$B:$I,5,0)/VLOOKUP(VLOOKUP(BC$3,KEY!$E:$F,2,0),KEY!$B:$C,2,0)</f>
        <v>6259</v>
      </c>
      <c r="BD23" s="45">
        <f>VLOOKUP(VLOOKUP(BD$3,KEY!$E:$F,2,0)&amp;$C23,DEMAND_PLAN!$B:$I,5,0)/VLOOKUP(VLOOKUP(BD$3,KEY!$E:$F,2,0),KEY!$B:$C,2,0)</f>
        <v>6259</v>
      </c>
      <c r="BE23" s="45">
        <f>VLOOKUP(VLOOKUP(BE$3,KEY!$E:$F,2,0)&amp;$C23,DEMAND_PLAN!$B:$I,5,0)/VLOOKUP(VLOOKUP(BE$3,KEY!$E:$F,2,0),KEY!$B:$C,2,0)</f>
        <v>6259</v>
      </c>
      <c r="BF23" s="46">
        <f>IF(FF23&gt;ASSUMPTIONS!$D$7,0,(ASSUMPTIONS!$D$7+2-FF23)*AVERAGE(G23:J23))</f>
        <v>18749.928406466515</v>
      </c>
      <c r="BG23" s="46">
        <f>IF(FG23&gt;ASSUMPTIONS!$D$7,0,(ASSUMPTIONS!$D$7+2-FG23)*AVERAGE(H23:K23))</f>
        <v>18097.999999999996</v>
      </c>
      <c r="BH23" s="46">
        <f>IF(FH23&gt;ASSUMPTIONS!$D$7,0,(ASSUMPTIONS!$D$7+2-FH23)*AVERAGE(I23:L23))</f>
        <v>0</v>
      </c>
      <c r="BI23" s="46">
        <f>IF(FI23&gt;ASSUMPTIONS!$D$7,0,(ASSUMPTIONS!$D$7+2-FI23)*AVERAGE(J23:M23))</f>
        <v>36196</v>
      </c>
      <c r="BJ23" s="46">
        <f>IF(FJ23&gt;ASSUMPTIONS!$D$7,0,(ASSUMPTIONS!$D$7+2-FJ23)*AVERAGE(K23:N23))</f>
        <v>0</v>
      </c>
      <c r="BK23" s="46">
        <f>IF(FK23&gt;ASSUMPTIONS!$D$7,0,(ASSUMPTIONS!$D$7+2-FK23)*AVERAGE(L23:O23))</f>
        <v>0</v>
      </c>
      <c r="BL23" s="46">
        <f>IF(FL23&gt;ASSUMPTIONS!$D$7,0,(ASSUMPTIONS!$D$7+2-FL23)*AVERAGE(M23:P23))</f>
        <v>0</v>
      </c>
      <c r="BM23" s="46">
        <f>IF(FM23&gt;ASSUMPTIONS!$D$7,0,(ASSUMPTIONS!$D$7+2-FM23)*AVERAGE(N23:Q23))</f>
        <v>0</v>
      </c>
      <c r="BN23" s="46">
        <f>IF(FN23&gt;ASSUMPTIONS!$D$7,0,(ASSUMPTIONS!$D$7+2-FN23)*AVERAGE(O23:R23))</f>
        <v>20677</v>
      </c>
      <c r="BO23" s="46">
        <f>IF(FO23&gt;ASSUMPTIONS!$D$7,0,(ASSUMPTIONS!$D$7+2-FO23)*AVERAGE(P23:S23))</f>
        <v>0</v>
      </c>
      <c r="BP23" s="46">
        <f>IF(FP23&gt;ASSUMPTIONS!$D$7,0,(ASSUMPTIONS!$D$7+2-FP23)*AVERAGE(Q23:T23))</f>
        <v>0</v>
      </c>
      <c r="BQ23" s="46">
        <f>IF(FQ23&gt;ASSUMPTIONS!$D$7,0,(ASSUMPTIONS!$D$7+2-FQ23)*AVERAGE(R23:U23))</f>
        <v>16251.974999999991</v>
      </c>
      <c r="BR23" s="46">
        <f>IF(FR23&gt;ASSUMPTIONS!$D$7,0,(ASSUMPTIONS!$D$7+2-FR23)*AVERAGE(S23:V23))</f>
        <v>0</v>
      </c>
      <c r="BS23" s="46">
        <f>IF(FS23&gt;ASSUMPTIONS!$D$7,0,(ASSUMPTIONS!$D$7+2-FS23)*AVERAGE(T23:W23))</f>
        <v>23116.399999999994</v>
      </c>
      <c r="BT23" s="46">
        <f>IF(FT23&gt;ASSUMPTIONS!$D$7,0,(ASSUMPTIONS!$D$7+2-FT23)*AVERAGE(U23:X23))</f>
        <v>0</v>
      </c>
      <c r="BU23" s="46">
        <f>IF(FU23&gt;ASSUMPTIONS!$D$7,0,(ASSUMPTIONS!$D$7+2-FU23)*AVERAGE(V23:Y23))</f>
        <v>33298.25</v>
      </c>
      <c r="BV23" s="46">
        <f>IF(FV23&gt;ASSUMPTIONS!$D$7,0,(ASSUMPTIONS!$D$7+2-FV23)*AVERAGE(W23:Z23))</f>
        <v>0</v>
      </c>
      <c r="BW23" s="46">
        <f>IF(FW23&gt;ASSUMPTIONS!$D$7,0,(ASSUMPTIONS!$D$7+2-FW23)*AVERAGE(X23:AA23))</f>
        <v>0</v>
      </c>
      <c r="BX23" s="46">
        <f>IF(FX23&gt;ASSUMPTIONS!$D$7,0,(ASSUMPTIONS!$D$7+2-FX23)*AVERAGE(Y23:AB23))</f>
        <v>0</v>
      </c>
      <c r="BY23" s="46">
        <f>IF(FY23&gt;ASSUMPTIONS!$D$7,0,(ASSUMPTIONS!$D$7+2-FY23)*AVERAGE(Z23:AC23))</f>
        <v>0</v>
      </c>
      <c r="BZ23" s="46">
        <f>IF(FZ23&gt;ASSUMPTIONS!$D$7,0,(ASSUMPTIONS!$D$7+2-FZ23)*AVERAGE(AA23:AD23))</f>
        <v>0</v>
      </c>
      <c r="CA23" s="46">
        <f>IF(GA23&gt;ASSUMPTIONS!$D$7,0,(ASSUMPTIONS!$D$7+2-GA23)*AVERAGE(AB23:AE23))</f>
        <v>0</v>
      </c>
      <c r="CB23" s="46">
        <f>IF(GB23&gt;ASSUMPTIONS!$D$7,0,(ASSUMPTIONS!$D$7+2-GB23)*AVERAGE(AC23:AF23))</f>
        <v>0</v>
      </c>
      <c r="CC23" s="46">
        <f>IF(GC23&gt;ASSUMPTIONS!$D$7,0,(ASSUMPTIONS!$D$7+2-GC23)*AVERAGE(AD23:AG23))</f>
        <v>16285.425000000001</v>
      </c>
      <c r="CD23" s="46">
        <f>IF(GD23&gt;ASSUMPTIONS!$D$7,0,(ASSUMPTIONS!$D$7+2-GD23)*AVERAGE(AE23:AH23))</f>
        <v>0</v>
      </c>
      <c r="CE23" s="46">
        <f>IF(GE23&gt;ASSUMPTIONS!$D$7,0,(ASSUMPTIONS!$D$7+2-GE23)*AVERAGE(AF23:AI23))</f>
        <v>16270.050000000003</v>
      </c>
      <c r="CF23" s="46">
        <f>IF(GF23&gt;ASSUMPTIONS!$D$7,0,(ASSUMPTIONS!$D$7+2-GF23)*AVERAGE(AG23:AJ23))</f>
        <v>0</v>
      </c>
      <c r="CG23" s="46">
        <f>IF(GG23&gt;ASSUMPTIONS!$D$7,0,(ASSUMPTIONS!$D$7+2-GG23)*AVERAGE(AH23:AK23))</f>
        <v>0</v>
      </c>
      <c r="CH23" s="46">
        <f>IF(GH23&gt;ASSUMPTIONS!$D$7,0,(ASSUMPTIONS!$D$7+2-GH23)*AVERAGE(AI23:AL23))</f>
        <v>13825.775000000001</v>
      </c>
      <c r="CI23" s="46">
        <f>IF(GI23&gt;ASSUMPTIONS!$D$7,0,(ASSUMPTIONS!$D$7+2-GI23)*AVERAGE(AJ23:AM23))</f>
        <v>0</v>
      </c>
      <c r="CJ23" s="46">
        <f>IF(GJ23&gt;ASSUMPTIONS!$D$7,0,(ASSUMPTIONS!$D$7+2-GJ23)*AVERAGE(AK23:AN23))</f>
        <v>19270.875</v>
      </c>
      <c r="CK23" s="46">
        <f>IF(GK23&gt;ASSUMPTIONS!$D$7,0,(ASSUMPTIONS!$D$7+2-GK23)*AVERAGE(AL23:AO23))</f>
        <v>0</v>
      </c>
      <c r="CL23" s="46">
        <f>IF(GL23&gt;ASSUMPTIONS!$D$7,0,(ASSUMPTIONS!$D$7+2-GL23)*AVERAGE(AM23:AP23))</f>
        <v>27778.500000000004</v>
      </c>
      <c r="CM23" s="46">
        <f>IF(GM23&gt;ASSUMPTIONS!$D$7,0,(ASSUMPTIONS!$D$7+2-GM23)*AVERAGE(AN23:AQ23))</f>
        <v>0</v>
      </c>
      <c r="CN23" s="46">
        <f>IF(GN23&gt;ASSUMPTIONS!$D$7,0,(ASSUMPTIONS!$D$7+2-GN23)*AVERAGE(AO23:AR23))</f>
        <v>19391.750000000004</v>
      </c>
      <c r="CO23" s="46">
        <f>IF(GO23&gt;ASSUMPTIONS!$D$7,0,(ASSUMPTIONS!$D$7+2-GO23)*AVERAGE(AP23:AS23))</f>
        <v>0</v>
      </c>
      <c r="CP23" s="46">
        <f>IF(GP23&gt;ASSUMPTIONS!$D$7,0,(ASSUMPTIONS!$D$7+2-GP23)*AVERAGE(AQ23:AT23))</f>
        <v>0</v>
      </c>
      <c r="CQ23" s="46">
        <f>IF(GQ23&gt;ASSUMPTIONS!$D$7,0,(ASSUMPTIONS!$D$7+2-GQ23)*AVERAGE(AR23:AU23))</f>
        <v>16107.599999999995</v>
      </c>
      <c r="CR23" s="46">
        <f>IF(GR23&gt;ASSUMPTIONS!$D$7,0,(ASSUMPTIONS!$D$7+2-GR23)*AVERAGE(AS23:AV23))</f>
        <v>0</v>
      </c>
      <c r="CS23" s="46">
        <f>IF(GS23&gt;ASSUMPTIONS!$D$7,0,(ASSUMPTIONS!$D$7+2-GS23)*AVERAGE(AT23:AW23))</f>
        <v>0</v>
      </c>
      <c r="CT23" s="46">
        <f>IF(GT23&gt;ASSUMPTIONS!$D$7,0,(ASSUMPTIONS!$D$7+2-GT23)*AVERAGE(AU23:AX23))</f>
        <v>0</v>
      </c>
      <c r="CU23" s="46">
        <f>IF(GU23&gt;ASSUMPTIONS!$D$7,0,(ASSUMPTIONS!$D$7+2-GU23)*AVERAGE(AV23:AY23))</f>
        <v>0</v>
      </c>
      <c r="CV23" s="46">
        <f>IF(GV23&gt;ASSUMPTIONS!$D$7,0,(ASSUMPTIONS!$D$7+2-GV23)*AVERAGE(AW23:AZ23))</f>
        <v>0</v>
      </c>
      <c r="CW23" s="46">
        <f>IF(GW23&gt;ASSUMPTIONS!$D$7,0,(ASSUMPTIONS!$D$7+2-GW23)*AVERAGE(AX23:BA23))</f>
        <v>15580.024999999996</v>
      </c>
      <c r="CX23" s="46">
        <f>IF(GX23&gt;ASSUMPTIONS!$D$7,0,(ASSUMPTIONS!$D$7+2-GX23)*AVERAGE(AY23:BB23))</f>
        <v>0</v>
      </c>
      <c r="CY23" s="46">
        <f>IF(GY23&gt;ASSUMPTIONS!$D$7,0,(ASSUMPTIONS!$D$7+2-GY23)*AVERAGE(AZ23:BC23))</f>
        <v>19103.75</v>
      </c>
      <c r="CZ23" s="46">
        <f>IF(GZ23&gt;ASSUMPTIONS!$D$7,0,(ASSUMPTIONS!$D$7+2-GZ23)*AVERAGE(BA23:BD23))</f>
        <v>0</v>
      </c>
      <c r="DA23" s="46">
        <f>IF(HA23&gt;ASSUMPTIONS!$D$7,0,(ASSUMPTIONS!$D$7+2-HA23)*AVERAGE($BB23:$BE23))</f>
        <v>13615.624999999998</v>
      </c>
      <c r="DB23" s="46">
        <f>IF(HB23&gt;ASSUMPTIONS!$D$7,0,(ASSUMPTIONS!$D$7+2-HB23)*AVERAGE($BB23:$BE23))</f>
        <v>0</v>
      </c>
      <c r="DC23" s="46">
        <f>IF(HC23&gt;ASSUMPTIONS!$D$7,0,(ASSUMPTIONS!$D$7+2-HC23)*AVERAGE($BB23:$BE23))</f>
        <v>12518</v>
      </c>
      <c r="DD23" s="46">
        <f>IF(HD23&gt;ASSUMPTIONS!$D$7,0,(ASSUMPTIONS!$D$7+2-HD23)*AVERAGE($BB23:$BE23))</f>
        <v>0</v>
      </c>
      <c r="DE23" s="46">
        <f>IF(HE23&gt;ASSUMPTIONS!$D$7,0,(ASSUMPTIONS!$D$7+2-HE23)*AVERAGE($BB23:$BE23))</f>
        <v>12518</v>
      </c>
      <c r="DF23" s="47">
        <f t="shared" si="3"/>
        <v>68282</v>
      </c>
      <c r="DG23" s="47">
        <f t="shared" si="11"/>
        <v>80107</v>
      </c>
      <c r="DH23" s="47">
        <f t="shared" si="11"/>
        <v>73834</v>
      </c>
      <c r="DI23" s="47">
        <f t="shared" si="11"/>
        <v>103757</v>
      </c>
      <c r="DJ23" s="47">
        <f t="shared" si="11"/>
        <v>92754</v>
      </c>
      <c r="DK23" s="47">
        <f t="shared" si="11"/>
        <v>81751</v>
      </c>
      <c r="DL23" s="47">
        <f t="shared" si="11"/>
        <v>70748</v>
      </c>
      <c r="DM23" s="47">
        <f t="shared" si="11"/>
        <v>59745</v>
      </c>
      <c r="DN23" s="47">
        <f t="shared" si="11"/>
        <v>72379.8</v>
      </c>
      <c r="DO23" s="47">
        <f t="shared" si="11"/>
        <v>64337.600000000006</v>
      </c>
      <c r="DP23" s="47">
        <f t="shared" si="11"/>
        <v>56295.400000000009</v>
      </c>
      <c r="DQ23" s="47">
        <f t="shared" si="11"/>
        <v>64505.175000000003</v>
      </c>
      <c r="DR23" s="47">
        <f t="shared" si="11"/>
        <v>56462.975000000006</v>
      </c>
      <c r="DS23" s="47">
        <f t="shared" si="11"/>
        <v>72587.125</v>
      </c>
      <c r="DT23" s="47">
        <f t="shared" si="11"/>
        <v>65594.875</v>
      </c>
      <c r="DU23" s="47">
        <f t="shared" si="11"/>
        <v>91900.875</v>
      </c>
      <c r="DV23" s="47">
        <f t="shared" si="11"/>
        <v>84908.625</v>
      </c>
      <c r="DW23" s="47">
        <f t="shared" si="11"/>
        <v>74053.625</v>
      </c>
      <c r="DX23" s="47">
        <f t="shared" si="11"/>
        <v>63198.625</v>
      </c>
      <c r="DY23" s="47">
        <f t="shared" si="11"/>
        <v>52343.625</v>
      </c>
      <c r="DZ23" s="47">
        <f t="shared" si="11"/>
        <v>41488.625</v>
      </c>
      <c r="EA23" s="47">
        <f t="shared" si="11"/>
        <v>37338.224999999999</v>
      </c>
      <c r="EB23" s="47">
        <f t="shared" si="11"/>
        <v>33187.824999999997</v>
      </c>
      <c r="EC23" s="47">
        <f t="shared" si="11"/>
        <v>45322.85</v>
      </c>
      <c r="ED23" s="47">
        <f t="shared" si="11"/>
        <v>41172.449999999997</v>
      </c>
      <c r="EE23" s="47">
        <f t="shared" si="11"/>
        <v>53292.1</v>
      </c>
      <c r="EF23" s="47">
        <f t="shared" si="11"/>
        <v>47547.85</v>
      </c>
      <c r="EG23" s="47">
        <f t="shared" si="11"/>
        <v>41803.599999999999</v>
      </c>
      <c r="EH23" s="47">
        <f t="shared" si="11"/>
        <v>49885.125</v>
      </c>
      <c r="EI23" s="47">
        <f t="shared" si="11"/>
        <v>44140.875</v>
      </c>
      <c r="EJ23" s="47">
        <f t="shared" si="11"/>
        <v>57909.25</v>
      </c>
      <c r="EK23" s="47">
        <f t="shared" si="11"/>
        <v>52406.75</v>
      </c>
      <c r="EL23" s="47">
        <f t="shared" si="11"/>
        <v>74682.75</v>
      </c>
      <c r="EM23" s="47">
        <f t="shared" si="11"/>
        <v>69180.25</v>
      </c>
      <c r="EN23" s="47">
        <f t="shared" si="11"/>
        <v>79714.8</v>
      </c>
      <c r="EO23" s="47">
        <f t="shared" si="11"/>
        <v>70857.600000000006</v>
      </c>
      <c r="EP23" s="47">
        <f t="shared" si="11"/>
        <v>62000.400000000009</v>
      </c>
      <c r="EQ23" s="47">
        <f t="shared" si="11"/>
        <v>69250.8</v>
      </c>
      <c r="ER23" s="47">
        <f t="shared" si="11"/>
        <v>60393.600000000006</v>
      </c>
      <c r="ES23" s="47">
        <f t="shared" si="11"/>
        <v>52931.600000000006</v>
      </c>
      <c r="ET23" s="47">
        <f t="shared" si="11"/>
        <v>45469.600000000006</v>
      </c>
      <c r="EU23" s="47">
        <f t="shared" si="11"/>
        <v>38007.600000000006</v>
      </c>
      <c r="EV23" s="47">
        <f t="shared" si="11"/>
        <v>30545.600000000006</v>
      </c>
      <c r="EW23" s="47">
        <f t="shared" si="11"/>
        <v>42061.875</v>
      </c>
      <c r="EX23" s="47">
        <f t="shared" si="11"/>
        <v>37998.125</v>
      </c>
      <c r="EY23" s="47">
        <f t="shared" si="11"/>
        <v>53038.125</v>
      </c>
      <c r="EZ23" s="47">
        <f t="shared" si="11"/>
        <v>48974.375</v>
      </c>
      <c r="FA23" s="47">
        <f t="shared" si="11"/>
        <v>56331</v>
      </c>
      <c r="FB23" s="47">
        <f t="shared" si="11"/>
        <v>50072</v>
      </c>
      <c r="FC23" s="47">
        <f t="shared" si="11"/>
        <v>56331</v>
      </c>
      <c r="FD23" s="47">
        <f t="shared" si="11"/>
        <v>50072</v>
      </c>
      <c r="FE23" s="47">
        <f t="shared" si="11"/>
        <v>56331</v>
      </c>
      <c r="FF23" s="48">
        <f t="shared" si="4"/>
        <v>7.4850877330203858</v>
      </c>
      <c r="FG23" s="48">
        <f t="shared" si="5"/>
        <v>7.9048390831210931</v>
      </c>
      <c r="FH23" s="48">
        <f t="shared" si="5"/>
        <v>8.1571203095565394</v>
      </c>
      <c r="FI23" s="48">
        <f t="shared" si="5"/>
        <v>6.7103517222575659</v>
      </c>
      <c r="FJ23" s="48">
        <f t="shared" si="5"/>
        <v>10.11000896441517</v>
      </c>
      <c r="FK23" s="48">
        <f t="shared" si="5"/>
        <v>9.7404070316930245</v>
      </c>
      <c r="FL23" s="48">
        <f t="shared" si="5"/>
        <v>9.3085033703771174</v>
      </c>
      <c r="FM23" s="48">
        <f t="shared" si="5"/>
        <v>8.7970953221755241</v>
      </c>
      <c r="FN23" s="48">
        <f t="shared" si="5"/>
        <v>7.4289373554500013</v>
      </c>
      <c r="FO23" s="48">
        <f t="shared" si="5"/>
        <v>9.3036600002892147</v>
      </c>
      <c r="FP23" s="48">
        <f t="shared" si="5"/>
        <v>8.5586902081552712</v>
      </c>
      <c r="FQ23" s="48">
        <f t="shared" si="5"/>
        <v>7.7598121227680545</v>
      </c>
      <c r="FR23" s="48">
        <f t="shared" si="5"/>
        <v>9.2252386570846294</v>
      </c>
      <c r="FS23" s="48">
        <f t="shared" si="5"/>
        <v>7.0951769852427224</v>
      </c>
      <c r="FT23" s="48">
        <f t="shared" si="5"/>
        <v>8.1342643824678866</v>
      </c>
      <c r="FU23" s="48">
        <f t="shared" si="5"/>
        <v>6.6329054724481606</v>
      </c>
      <c r="FV23" s="48">
        <f t="shared" si="5"/>
        <v>8.4662252418240449</v>
      </c>
      <c r="FW23" s="48">
        <f t="shared" si="9"/>
        <v>9.2504643827930515</v>
      </c>
      <c r="FX23" s="48">
        <f t="shared" si="9"/>
        <v>9.8702633718527988</v>
      </c>
      <c r="FY23" s="48">
        <f t="shared" si="9"/>
        <v>10.846663119684893</v>
      </c>
      <c r="FZ23" s="48">
        <f t="shared" si="9"/>
        <v>12.611706100616809</v>
      </c>
      <c r="GA23" s="48">
        <f t="shared" si="9"/>
        <v>9.996295537779492</v>
      </c>
      <c r="GB23" s="48">
        <f t="shared" si="9"/>
        <v>8.2082553605434327</v>
      </c>
      <c r="GC23" s="48">
        <f t="shared" si="9"/>
        <v>6.7082362690949147</v>
      </c>
      <c r="GD23" s="48">
        <f t="shared" si="9"/>
        <v>8.4782363683554571</v>
      </c>
      <c r="GE23" s="48">
        <f t="shared" si="9"/>
        <v>7.1675936806371583</v>
      </c>
      <c r="GF23" s="48">
        <f t="shared" si="9"/>
        <v>9.3761185823775843</v>
      </c>
      <c r="GG23" s="48">
        <f t="shared" si="9"/>
        <v>8.4553937804254566</v>
      </c>
      <c r="GH23" s="48">
        <f t="shared" si="9"/>
        <v>7.5146628916826765</v>
      </c>
      <c r="GI23" s="48">
        <f t="shared" si="9"/>
        <v>9.0659018627896408</v>
      </c>
      <c r="GJ23" s="48">
        <f t="shared" si="9"/>
        <v>6.9609930336254715</v>
      </c>
      <c r="GK23" s="48">
        <f t="shared" si="9"/>
        <v>8.0655236530011063</v>
      </c>
      <c r="GL23" s="48">
        <f t="shared" si="8"/>
        <v>6.535709497694401</v>
      </c>
      <c r="GM23" s="48">
        <f t="shared" si="8"/>
        <v>8.4318689879420123</v>
      </c>
      <c r="GN23" s="48">
        <f t="shared" si="8"/>
        <v>7.8106229959806708</v>
      </c>
      <c r="GO23" s="48">
        <f t="shared" si="8"/>
        <v>9.3689530346481114</v>
      </c>
      <c r="GP23" s="48">
        <f t="shared" si="8"/>
        <v>8.6839550958380318</v>
      </c>
      <c r="GQ23" s="48">
        <f t="shared" si="8"/>
        <v>7.9377784605930257</v>
      </c>
      <c r="GR23" s="48">
        <f t="shared" si="8"/>
        <v>9.2804610024122223</v>
      </c>
      <c r="GS23" s="48">
        <f t="shared" si="8"/>
        <v>9.1333339634590125</v>
      </c>
      <c r="GT23" s="48">
        <f t="shared" si="8"/>
        <v>9.1849293972192712</v>
      </c>
      <c r="GU23" s="48">
        <f t="shared" si="8"/>
        <v>9.2543675982343903</v>
      </c>
      <c r="GV23" s="48">
        <f t="shared" si="8"/>
        <v>9.3528391264226407</v>
      </c>
      <c r="GW23" s="48">
        <f t="shared" si="8"/>
        <v>6.622262570967874</v>
      </c>
      <c r="GX23" s="48">
        <f t="shared" si="8"/>
        <v>8.1493545809014076</v>
      </c>
      <c r="GY23" s="48">
        <f t="shared" si="8"/>
        <v>6.6544443593139455</v>
      </c>
      <c r="GZ23" s="48">
        <f t="shared" si="8"/>
        <v>8.4738975874740365</v>
      </c>
      <c r="HA23" s="48">
        <f t="shared" si="6"/>
        <v>7.8246325291580128</v>
      </c>
      <c r="HB23" s="48">
        <f t="shared" si="6"/>
        <v>9</v>
      </c>
      <c r="HC23" s="48">
        <f t="shared" si="6"/>
        <v>8</v>
      </c>
      <c r="HD23" s="48">
        <f t="shared" si="6"/>
        <v>9</v>
      </c>
      <c r="HE23" s="48">
        <f t="shared" si="6"/>
        <v>8</v>
      </c>
      <c r="HF23" s="31"/>
    </row>
    <row r="24" spans="1:214" x14ac:dyDescent="0.25">
      <c r="A24" s="29"/>
      <c r="B24" s="13" t="s">
        <v>5</v>
      </c>
      <c r="C24" s="13">
        <v>1596820</v>
      </c>
      <c r="D24" s="13" t="str">
        <f>VLOOKUP(C24,INVENTORY_DATA!$C:$E,2,0)</f>
        <v>PF_2</v>
      </c>
      <c r="E24" s="44">
        <f>VLOOKUP(C24,INVENTORY_DATA!$C:$E,3,0)</f>
        <v>266808.0831408776</v>
      </c>
      <c r="F24" s="45">
        <f>VLOOKUP(VLOOKUP(F$3,KEY!$E:$F,2,0)&amp;$C24,DEMAND_PLAN!$B:$I,5,0)/VLOOKUP(VLOOKUP(F$3,KEY!$E:$F,2,0),KEY!$B:$C,2,0)</f>
        <v>8158.75</v>
      </c>
      <c r="G24" s="45">
        <f>VLOOKUP(VLOOKUP(G$3,KEY!$E:$F,2,0)&amp;$C24,DEMAND_PLAN!$B:$I,5,0)/VLOOKUP(VLOOKUP(G$3,KEY!$E:$F,2,0),KEY!$B:$C,2,0)</f>
        <v>8158.75</v>
      </c>
      <c r="H24" s="45">
        <f>VLOOKUP(VLOOKUP(H$3,KEY!$E:$F,2,0)&amp;$C24,DEMAND_PLAN!$B:$I,5,0)/VLOOKUP(VLOOKUP(H$3,KEY!$E:$F,2,0),KEY!$B:$C,2,0)</f>
        <v>8158.75</v>
      </c>
      <c r="I24" s="45">
        <f>VLOOKUP(VLOOKUP(I$3,KEY!$E:$F,2,0)&amp;$C24,DEMAND_PLAN!$B:$I,5,0)/VLOOKUP(VLOOKUP(I$3,KEY!$E:$F,2,0),KEY!$B:$C,2,0)</f>
        <v>8158.75</v>
      </c>
      <c r="J24" s="45">
        <f>VLOOKUP(VLOOKUP(J$3,KEY!$E:$F,2,0)&amp;$C24,DEMAND_PLAN!$B:$I,5,0)/VLOOKUP(VLOOKUP(J$3,KEY!$E:$F,2,0),KEY!$B:$C,2,0)</f>
        <v>10520</v>
      </c>
      <c r="K24" s="45">
        <f>VLOOKUP(VLOOKUP(K$3,KEY!$E:$F,2,0)&amp;$C24,DEMAND_PLAN!$B:$I,5,0)/VLOOKUP(VLOOKUP(K$3,KEY!$E:$F,2,0),KEY!$B:$C,2,0)</f>
        <v>10520</v>
      </c>
      <c r="L24" s="45">
        <f>VLOOKUP(VLOOKUP(L$3,KEY!$E:$F,2,0)&amp;$C24,DEMAND_PLAN!$B:$I,5,0)/VLOOKUP(VLOOKUP(L$3,KEY!$E:$F,2,0),KEY!$B:$C,2,0)</f>
        <v>10520</v>
      </c>
      <c r="M24" s="45">
        <f>VLOOKUP(VLOOKUP(M$3,KEY!$E:$F,2,0)&amp;$C24,DEMAND_PLAN!$B:$I,5,0)/VLOOKUP(VLOOKUP(M$3,KEY!$E:$F,2,0),KEY!$B:$C,2,0)</f>
        <v>10520</v>
      </c>
      <c r="N24" s="45">
        <f>VLOOKUP(VLOOKUP(N$3,KEY!$E:$F,2,0)&amp;$C24,DEMAND_PLAN!$B:$I,5,0)/VLOOKUP(VLOOKUP(N$3,KEY!$E:$F,2,0),KEY!$B:$C,2,0)</f>
        <v>7723.8</v>
      </c>
      <c r="O24" s="45">
        <f>VLOOKUP(VLOOKUP(O$3,KEY!$E:$F,2,0)&amp;$C24,DEMAND_PLAN!$B:$I,5,0)/VLOOKUP(VLOOKUP(O$3,KEY!$E:$F,2,0),KEY!$B:$C,2,0)</f>
        <v>7723.8</v>
      </c>
      <c r="P24" s="45">
        <f>VLOOKUP(VLOOKUP(P$3,KEY!$E:$F,2,0)&amp;$C24,DEMAND_PLAN!$B:$I,5,0)/VLOOKUP(VLOOKUP(P$3,KEY!$E:$F,2,0),KEY!$B:$C,2,0)</f>
        <v>7723.8</v>
      </c>
      <c r="Q24" s="45">
        <f>VLOOKUP(VLOOKUP(Q$3,KEY!$E:$F,2,0)&amp;$C24,DEMAND_PLAN!$B:$I,5,0)/VLOOKUP(VLOOKUP(Q$3,KEY!$E:$F,2,0),KEY!$B:$C,2,0)</f>
        <v>7723.8</v>
      </c>
      <c r="R24" s="45">
        <f>VLOOKUP(VLOOKUP(R$3,KEY!$E:$F,2,0)&amp;$C24,DEMAND_PLAN!$B:$I,5,0)/VLOOKUP(VLOOKUP(R$3,KEY!$E:$F,2,0),KEY!$B:$C,2,0)</f>
        <v>7723.8</v>
      </c>
      <c r="S24" s="45">
        <f>VLOOKUP(VLOOKUP(S$3,KEY!$E:$F,2,0)&amp;$C24,DEMAND_PLAN!$B:$I,5,0)/VLOOKUP(VLOOKUP(S$3,KEY!$E:$F,2,0),KEY!$B:$C,2,0)</f>
        <v>12327.5</v>
      </c>
      <c r="T24" s="45">
        <f>VLOOKUP(VLOOKUP(T$3,KEY!$E:$F,2,0)&amp;$C24,DEMAND_PLAN!$B:$I,5,0)/VLOOKUP(VLOOKUP(T$3,KEY!$E:$F,2,0),KEY!$B:$C,2,0)</f>
        <v>12327.5</v>
      </c>
      <c r="U24" s="45">
        <f>VLOOKUP(VLOOKUP(U$3,KEY!$E:$F,2,0)&amp;$C24,DEMAND_PLAN!$B:$I,5,0)/VLOOKUP(VLOOKUP(U$3,KEY!$E:$F,2,0),KEY!$B:$C,2,0)</f>
        <v>12327.5</v>
      </c>
      <c r="V24" s="45">
        <f>VLOOKUP(VLOOKUP(V$3,KEY!$E:$F,2,0)&amp;$C24,DEMAND_PLAN!$B:$I,5,0)/VLOOKUP(VLOOKUP(V$3,KEY!$E:$F,2,0),KEY!$B:$C,2,0)</f>
        <v>12327.5</v>
      </c>
      <c r="W24" s="45">
        <f>VLOOKUP(VLOOKUP(W$3,KEY!$E:$F,2,0)&amp;$C24,DEMAND_PLAN!$B:$I,5,0)/VLOOKUP(VLOOKUP(W$3,KEY!$E:$F,2,0),KEY!$B:$C,2,0)</f>
        <v>7577.25</v>
      </c>
      <c r="X24" s="45">
        <f>VLOOKUP(VLOOKUP(X$3,KEY!$E:$F,2,0)&amp;$C24,DEMAND_PLAN!$B:$I,5,0)/VLOOKUP(VLOOKUP(X$3,KEY!$E:$F,2,0),KEY!$B:$C,2,0)</f>
        <v>7577.25</v>
      </c>
      <c r="Y24" s="45">
        <f>VLOOKUP(VLOOKUP(Y$3,KEY!$E:$F,2,0)&amp;$C24,DEMAND_PLAN!$B:$I,5,0)/VLOOKUP(VLOOKUP(Y$3,KEY!$E:$F,2,0),KEY!$B:$C,2,0)</f>
        <v>7577.25</v>
      </c>
      <c r="Z24" s="45">
        <f>VLOOKUP(VLOOKUP(Z$3,KEY!$E:$F,2,0)&amp;$C24,DEMAND_PLAN!$B:$I,5,0)/VLOOKUP(VLOOKUP(Z$3,KEY!$E:$F,2,0),KEY!$B:$C,2,0)</f>
        <v>7577.25</v>
      </c>
      <c r="AA24" s="45">
        <f>VLOOKUP(VLOOKUP(AA$3,KEY!$E:$F,2,0)&amp;$C24,DEMAND_PLAN!$B:$I,5,0)/VLOOKUP(VLOOKUP(AA$3,KEY!$E:$F,2,0),KEY!$B:$C,2,0)</f>
        <v>11192.4</v>
      </c>
      <c r="AB24" s="45">
        <f>VLOOKUP(VLOOKUP(AB$3,KEY!$E:$F,2,0)&amp;$C24,DEMAND_PLAN!$B:$I,5,0)/VLOOKUP(VLOOKUP(AB$3,KEY!$E:$F,2,0),KEY!$B:$C,2,0)</f>
        <v>11192.4</v>
      </c>
      <c r="AC24" s="45">
        <f>VLOOKUP(VLOOKUP(AC$3,KEY!$E:$F,2,0)&amp;$C24,DEMAND_PLAN!$B:$I,5,0)/VLOOKUP(VLOOKUP(AC$3,KEY!$E:$F,2,0),KEY!$B:$C,2,0)</f>
        <v>11192.4</v>
      </c>
      <c r="AD24" s="45">
        <f>VLOOKUP(VLOOKUP(AD$3,KEY!$E:$F,2,0)&amp;$C24,DEMAND_PLAN!$B:$I,5,0)/VLOOKUP(VLOOKUP(AD$3,KEY!$E:$F,2,0),KEY!$B:$C,2,0)</f>
        <v>11192.4</v>
      </c>
      <c r="AE24" s="45">
        <f>VLOOKUP(VLOOKUP(AE$3,KEY!$E:$F,2,0)&amp;$C24,DEMAND_PLAN!$B:$I,5,0)/VLOOKUP(VLOOKUP(AE$3,KEY!$E:$F,2,0),KEY!$B:$C,2,0)</f>
        <v>11192.4</v>
      </c>
      <c r="AF24" s="45">
        <f>VLOOKUP(VLOOKUP(AF$3,KEY!$E:$F,2,0)&amp;$C24,DEMAND_PLAN!$B:$I,5,0)/VLOOKUP(VLOOKUP(AF$3,KEY!$E:$F,2,0),KEY!$B:$C,2,0)</f>
        <v>7838</v>
      </c>
      <c r="AG24" s="45">
        <f>VLOOKUP(VLOOKUP(AG$3,KEY!$E:$F,2,0)&amp;$C24,DEMAND_PLAN!$B:$I,5,0)/VLOOKUP(VLOOKUP(AG$3,KEY!$E:$F,2,0),KEY!$B:$C,2,0)</f>
        <v>7838</v>
      </c>
      <c r="AH24" s="45">
        <f>VLOOKUP(VLOOKUP(AH$3,KEY!$E:$F,2,0)&amp;$C24,DEMAND_PLAN!$B:$I,5,0)/VLOOKUP(VLOOKUP(AH$3,KEY!$E:$F,2,0),KEY!$B:$C,2,0)</f>
        <v>7838</v>
      </c>
      <c r="AI24" s="45">
        <f>VLOOKUP(VLOOKUP(AI$3,KEY!$E:$F,2,0)&amp;$C24,DEMAND_PLAN!$B:$I,5,0)/VLOOKUP(VLOOKUP(AI$3,KEY!$E:$F,2,0),KEY!$B:$C,2,0)</f>
        <v>7838</v>
      </c>
      <c r="AJ24" s="45">
        <f>VLOOKUP(VLOOKUP(AJ$3,KEY!$E:$F,2,0)&amp;$C24,DEMAND_PLAN!$B:$I,5,0)/VLOOKUP(VLOOKUP(AJ$3,KEY!$E:$F,2,0),KEY!$B:$C,2,0)</f>
        <v>6733</v>
      </c>
      <c r="AK24" s="45">
        <f>VLOOKUP(VLOOKUP(AK$3,KEY!$E:$F,2,0)&amp;$C24,DEMAND_PLAN!$B:$I,5,0)/VLOOKUP(VLOOKUP(AK$3,KEY!$E:$F,2,0),KEY!$B:$C,2,0)</f>
        <v>6733</v>
      </c>
      <c r="AL24" s="45">
        <f>VLOOKUP(VLOOKUP(AL$3,KEY!$E:$F,2,0)&amp;$C24,DEMAND_PLAN!$B:$I,5,0)/VLOOKUP(VLOOKUP(AL$3,KEY!$E:$F,2,0),KEY!$B:$C,2,0)</f>
        <v>6733</v>
      </c>
      <c r="AM24" s="45">
        <f>VLOOKUP(VLOOKUP(AM$3,KEY!$E:$F,2,0)&amp;$C24,DEMAND_PLAN!$B:$I,5,0)/VLOOKUP(VLOOKUP(AM$3,KEY!$E:$F,2,0),KEY!$B:$C,2,0)</f>
        <v>6733</v>
      </c>
      <c r="AN24" s="45">
        <f>VLOOKUP(VLOOKUP(AN$3,KEY!$E:$F,2,0)&amp;$C24,DEMAND_PLAN!$B:$I,5,0)/VLOOKUP(VLOOKUP(AN$3,KEY!$E:$F,2,0),KEY!$B:$C,2,0)</f>
        <v>5086.8</v>
      </c>
      <c r="AO24" s="45">
        <f>VLOOKUP(VLOOKUP(AO$3,KEY!$E:$F,2,0)&amp;$C24,DEMAND_PLAN!$B:$I,5,0)/VLOOKUP(VLOOKUP(AO$3,KEY!$E:$F,2,0),KEY!$B:$C,2,0)</f>
        <v>5086.8</v>
      </c>
      <c r="AP24" s="45">
        <f>VLOOKUP(VLOOKUP(AP$3,KEY!$E:$F,2,0)&amp;$C24,DEMAND_PLAN!$B:$I,5,0)/VLOOKUP(VLOOKUP(AP$3,KEY!$E:$F,2,0),KEY!$B:$C,2,0)</f>
        <v>5086.8</v>
      </c>
      <c r="AQ24" s="45">
        <f>VLOOKUP(VLOOKUP(AQ$3,KEY!$E:$F,2,0)&amp;$C24,DEMAND_PLAN!$B:$I,5,0)/VLOOKUP(VLOOKUP(AQ$3,KEY!$E:$F,2,0),KEY!$B:$C,2,0)</f>
        <v>5086.8</v>
      </c>
      <c r="AR24" s="45">
        <f>VLOOKUP(VLOOKUP(AR$3,KEY!$E:$F,2,0)&amp;$C24,DEMAND_PLAN!$B:$I,5,0)/VLOOKUP(VLOOKUP(AR$3,KEY!$E:$F,2,0),KEY!$B:$C,2,0)</f>
        <v>5086.8</v>
      </c>
      <c r="AS24" s="45">
        <f>VLOOKUP(VLOOKUP(AS$3,KEY!$E:$F,2,0)&amp;$C24,DEMAND_PLAN!$B:$I,5,0)/VLOOKUP(VLOOKUP(AS$3,KEY!$E:$F,2,0),KEY!$B:$C,2,0)</f>
        <v>4346</v>
      </c>
      <c r="AT24" s="45">
        <f>VLOOKUP(VLOOKUP(AT$3,KEY!$E:$F,2,0)&amp;$C24,DEMAND_PLAN!$B:$I,5,0)/VLOOKUP(VLOOKUP(AT$3,KEY!$E:$F,2,0),KEY!$B:$C,2,0)</f>
        <v>4346</v>
      </c>
      <c r="AU24" s="45">
        <f>VLOOKUP(VLOOKUP(AU$3,KEY!$E:$F,2,0)&amp;$C24,DEMAND_PLAN!$B:$I,5,0)/VLOOKUP(VLOOKUP(AU$3,KEY!$E:$F,2,0),KEY!$B:$C,2,0)</f>
        <v>4346</v>
      </c>
      <c r="AV24" s="45">
        <f>VLOOKUP(VLOOKUP(AV$3,KEY!$E:$F,2,0)&amp;$C24,DEMAND_PLAN!$B:$I,5,0)/VLOOKUP(VLOOKUP(AV$3,KEY!$E:$F,2,0),KEY!$B:$C,2,0)</f>
        <v>4346</v>
      </c>
      <c r="AW24" s="45">
        <f>VLOOKUP(VLOOKUP(AW$3,KEY!$E:$F,2,0)&amp;$C24,DEMAND_PLAN!$B:$I,5,0)/VLOOKUP(VLOOKUP(AW$3,KEY!$E:$F,2,0),KEY!$B:$C,2,0)</f>
        <v>9622.5</v>
      </c>
      <c r="AX24" s="45">
        <f>VLOOKUP(VLOOKUP(AX$3,KEY!$E:$F,2,0)&amp;$C24,DEMAND_PLAN!$B:$I,5,0)/VLOOKUP(VLOOKUP(AX$3,KEY!$E:$F,2,0),KEY!$B:$C,2,0)</f>
        <v>9622.5</v>
      </c>
      <c r="AY24" s="45">
        <f>VLOOKUP(VLOOKUP(AY$3,KEY!$E:$F,2,0)&amp;$C24,DEMAND_PLAN!$B:$I,5,0)/VLOOKUP(VLOOKUP(AY$3,KEY!$E:$F,2,0),KEY!$B:$C,2,0)</f>
        <v>9622.5</v>
      </c>
      <c r="AZ24" s="45">
        <f>VLOOKUP(VLOOKUP(AZ$3,KEY!$E:$F,2,0)&amp;$C24,DEMAND_PLAN!$B:$I,5,0)/VLOOKUP(VLOOKUP(AZ$3,KEY!$E:$F,2,0),KEY!$B:$C,2,0)</f>
        <v>9622.5</v>
      </c>
      <c r="BA24" s="45">
        <f>VLOOKUP(VLOOKUP(BA$3,KEY!$E:$F,2,0)&amp;$C24,DEMAND_PLAN!$B:$I,5,0)/VLOOKUP(VLOOKUP(BA$3,KEY!$E:$F,2,0),KEY!$B:$C,2,0)</f>
        <v>4769</v>
      </c>
      <c r="BB24" s="45">
        <f>VLOOKUP(VLOOKUP(BB$3,KEY!$E:$F,2,0)&amp;$C24,DEMAND_PLAN!$B:$I,5,0)/VLOOKUP(VLOOKUP(BB$3,KEY!$E:$F,2,0),KEY!$B:$C,2,0)</f>
        <v>4769</v>
      </c>
      <c r="BC24" s="45">
        <f>VLOOKUP(VLOOKUP(BC$3,KEY!$E:$F,2,0)&amp;$C24,DEMAND_PLAN!$B:$I,5,0)/VLOOKUP(VLOOKUP(BC$3,KEY!$E:$F,2,0),KEY!$B:$C,2,0)</f>
        <v>4769</v>
      </c>
      <c r="BD24" s="45">
        <f>VLOOKUP(VLOOKUP(BD$3,KEY!$E:$F,2,0)&amp;$C24,DEMAND_PLAN!$B:$I,5,0)/VLOOKUP(VLOOKUP(BD$3,KEY!$E:$F,2,0),KEY!$B:$C,2,0)</f>
        <v>4769</v>
      </c>
      <c r="BE24" s="45">
        <f>VLOOKUP(VLOOKUP(BE$3,KEY!$E:$F,2,0)&amp;$C24,DEMAND_PLAN!$B:$I,5,0)/VLOOKUP(VLOOKUP(BE$3,KEY!$E:$F,2,0),KEY!$B:$C,2,0)</f>
        <v>4769</v>
      </c>
      <c r="BF24" s="46">
        <f>IF(FF24&gt;ASSUMPTIONS!$D$7,0,(ASSUMPTIONS!$D$7+2-FF24)*AVERAGE(G24:J24))</f>
        <v>0</v>
      </c>
      <c r="BG24" s="46">
        <f>IF(FG24&gt;ASSUMPTIONS!$D$7,0,(ASSUMPTIONS!$D$7+2-FG24)*AVERAGE(H24:K24))</f>
        <v>0</v>
      </c>
      <c r="BH24" s="46">
        <f>IF(FH24&gt;ASSUMPTIONS!$D$7,0,(ASSUMPTIONS!$D$7+2-FH24)*AVERAGE(I24:L24))</f>
        <v>0</v>
      </c>
      <c r="BI24" s="46">
        <f>IF(FI24&gt;ASSUMPTIONS!$D$7,0,(ASSUMPTIONS!$D$7+2-FI24)*AVERAGE(J24:M24))</f>
        <v>0</v>
      </c>
      <c r="BJ24" s="46">
        <f>IF(FJ24&gt;ASSUMPTIONS!$D$7,0,(ASSUMPTIONS!$D$7+2-FJ24)*AVERAGE(K24:N24))</f>
        <v>0</v>
      </c>
      <c r="BK24" s="46">
        <f>IF(FK24&gt;ASSUMPTIONS!$D$7,0,(ASSUMPTIONS!$D$7+2-FK24)*AVERAGE(L24:O24))</f>
        <v>0</v>
      </c>
      <c r="BL24" s="46">
        <f>IF(FL24&gt;ASSUMPTIONS!$D$7,0,(ASSUMPTIONS!$D$7+2-FL24)*AVERAGE(M24:P24))</f>
        <v>0</v>
      </c>
      <c r="BM24" s="46">
        <f>IF(FM24&gt;ASSUMPTIONS!$D$7,0,(ASSUMPTIONS!$D$7+2-FM24)*AVERAGE(N24:Q24))</f>
        <v>0</v>
      </c>
      <c r="BN24" s="46">
        <f>IF(FN24&gt;ASSUMPTIONS!$D$7,0,(ASSUMPTIONS!$D$7+2-FN24)*AVERAGE(O24:R24))</f>
        <v>0</v>
      </c>
      <c r="BO24" s="46">
        <f>IF(FO24&gt;ASSUMPTIONS!$D$7,0,(ASSUMPTIONS!$D$7+2-FO24)*AVERAGE(P24:S24))</f>
        <v>0</v>
      </c>
      <c r="BP24" s="46">
        <f>IF(FP24&gt;ASSUMPTIONS!$D$7,0,(ASSUMPTIONS!$D$7+2-FP24)*AVERAGE(Q24:T24))</f>
        <v>0</v>
      </c>
      <c r="BQ24" s="46">
        <f>IF(FQ24&gt;ASSUMPTIONS!$D$7,0,(ASSUMPTIONS!$D$7+2-FQ24)*AVERAGE(R24:U24))</f>
        <v>0</v>
      </c>
      <c r="BR24" s="46">
        <f>IF(FR24&gt;ASSUMPTIONS!$D$7,0,(ASSUMPTIONS!$D$7+2-FR24)*AVERAGE(S24:V24))</f>
        <v>0</v>
      </c>
      <c r="BS24" s="46">
        <f>IF(FS24&gt;ASSUMPTIONS!$D$7,0,(ASSUMPTIONS!$D$7+2-FS24)*AVERAGE(T24:W24))</f>
        <v>0</v>
      </c>
      <c r="BT24" s="46">
        <f>IF(FT24&gt;ASSUMPTIONS!$D$7,0,(ASSUMPTIONS!$D$7+2-FT24)*AVERAGE(U24:X24))</f>
        <v>0</v>
      </c>
      <c r="BU24" s="46">
        <f>IF(FU24&gt;ASSUMPTIONS!$D$7,0,(ASSUMPTIONS!$D$7+2-FU24)*AVERAGE(V24:Y24))</f>
        <v>0</v>
      </c>
      <c r="BV24" s="46">
        <f>IF(FV24&gt;ASSUMPTIONS!$D$7,0,(ASSUMPTIONS!$D$7+2-FV24)*AVERAGE(W24:Z24))</f>
        <v>0</v>
      </c>
      <c r="BW24" s="46">
        <f>IF(FW24&gt;ASSUMPTIONS!$D$7,0,(ASSUMPTIONS!$D$7+2-FW24)*AVERAGE(X24:AA24))</f>
        <v>0</v>
      </c>
      <c r="BX24" s="46">
        <f>IF(FX24&gt;ASSUMPTIONS!$D$7,0,(ASSUMPTIONS!$D$7+2-FX24)*AVERAGE(Y24:AB24))</f>
        <v>0</v>
      </c>
      <c r="BY24" s="46">
        <f>IF(FY24&gt;ASSUMPTIONS!$D$7,0,(ASSUMPTIONS!$D$7+2-FY24)*AVERAGE(Z24:AC24))</f>
        <v>0</v>
      </c>
      <c r="BZ24" s="46">
        <f>IF(FZ24&gt;ASSUMPTIONS!$D$7,0,(ASSUMPTIONS!$D$7+2-FZ24)*AVERAGE(AA24:AD24))</f>
        <v>30491.666859122342</v>
      </c>
      <c r="CA24" s="46">
        <f>IF(GA24&gt;ASSUMPTIONS!$D$7,0,(ASSUMPTIONS!$D$7+2-GA24)*AVERAGE(AB24:AE24))</f>
        <v>0</v>
      </c>
      <c r="CB24" s="46">
        <f>IF(GB24&gt;ASSUMPTIONS!$D$7,0,(ASSUMPTIONS!$D$7+2-GB24)*AVERAGE(AC24:AF24))</f>
        <v>0</v>
      </c>
      <c r="CC24" s="46">
        <f>IF(GC24&gt;ASSUMPTIONS!$D$7,0,(ASSUMPTIONS!$D$7+2-GC24)*AVERAGE(AD24:AG24))</f>
        <v>0</v>
      </c>
      <c r="CD24" s="46">
        <f>IF(GD24&gt;ASSUMPTIONS!$D$7,0,(ASSUMPTIONS!$D$7+2-GD24)*AVERAGE(AE24:AH24))</f>
        <v>0</v>
      </c>
      <c r="CE24" s="46">
        <f>IF(GE24&gt;ASSUMPTIONS!$D$7,0,(ASSUMPTIONS!$D$7+2-GE24)*AVERAGE(AF24:AI24))</f>
        <v>18802.849999999984</v>
      </c>
      <c r="CF24" s="46">
        <f>IF(GF24&gt;ASSUMPTIONS!$D$7,0,(ASSUMPTIONS!$D$7+2-GF24)*AVERAGE(AG24:AJ24))</f>
        <v>0</v>
      </c>
      <c r="CG24" s="46">
        <f>IF(GG24&gt;ASSUMPTIONS!$D$7,0,(ASSUMPTIONS!$D$7+2-GG24)*AVERAGE(AH24:AK24))</f>
        <v>0</v>
      </c>
      <c r="CH24" s="46">
        <f>IF(GH24&gt;ASSUMPTIONS!$D$7,0,(ASSUMPTIONS!$D$7+2-GH24)*AVERAGE(AI24:AL24))</f>
        <v>18580.899999999991</v>
      </c>
      <c r="CI24" s="46">
        <f>IF(GI24&gt;ASSUMPTIONS!$D$7,0,(ASSUMPTIONS!$D$7+2-GI24)*AVERAGE(AJ24:AM24))</f>
        <v>0</v>
      </c>
      <c r="CJ24" s="46">
        <f>IF(GJ24&gt;ASSUMPTIONS!$D$7,0,(ASSUMPTIONS!$D$7+2-GJ24)*AVERAGE(AK24:AN24))</f>
        <v>0</v>
      </c>
      <c r="CK24" s="46">
        <f>IF(GK24&gt;ASSUMPTIONS!$D$7,0,(ASSUMPTIONS!$D$7+2-GK24)*AVERAGE(AL24:AO24))</f>
        <v>0</v>
      </c>
      <c r="CL24" s="46">
        <f>IF(GL24&gt;ASSUMPTIONS!$D$7,0,(ASSUMPTIONS!$D$7+2-GL24)*AVERAGE(AM24:AP24))</f>
        <v>14032.999999999993</v>
      </c>
      <c r="CM24" s="46">
        <f>IF(GM24&gt;ASSUMPTIONS!$D$7,0,(ASSUMPTIONS!$D$7+2-GM24)*AVERAGE(AN24:AQ24))</f>
        <v>0</v>
      </c>
      <c r="CN24" s="46">
        <f>IF(GN24&gt;ASSUMPTIONS!$D$7,0,(ASSUMPTIONS!$D$7+2-GN24)*AVERAGE(AO24:AR24))</f>
        <v>0</v>
      </c>
      <c r="CO24" s="46">
        <f>IF(GO24&gt;ASSUMPTIONS!$D$7,0,(ASSUMPTIONS!$D$7+2-GO24)*AVERAGE(AP24:AS24))</f>
        <v>12585.300000000016</v>
      </c>
      <c r="CP24" s="46">
        <f>IF(GP24&gt;ASSUMPTIONS!$D$7,0,(ASSUMPTIONS!$D$7+2-GP24)*AVERAGE(AQ24:AT24))</f>
        <v>0</v>
      </c>
      <c r="CQ24" s="46">
        <f>IF(GQ24&gt;ASSUMPTIONS!$D$7,0,(ASSUMPTIONS!$D$7+2-GQ24)*AVERAGE(AR24:AU24))</f>
        <v>0</v>
      </c>
      <c r="CR24" s="46">
        <f>IF(GR24&gt;ASSUMPTIONS!$D$7,0,(ASSUMPTIONS!$D$7+2-GR24)*AVERAGE(AS24:AV24))</f>
        <v>9704.4</v>
      </c>
      <c r="CS24" s="46">
        <f>IF(GS24&gt;ASSUMPTIONS!$D$7,0,(ASSUMPTIONS!$D$7+2-GS24)*AVERAGE(AT24:AW24))</f>
        <v>18278.050000000003</v>
      </c>
      <c r="CT24" s="46">
        <f>IF(GT24&gt;ASSUMPTIONS!$D$7,0,(ASSUMPTIONS!$D$7+2-GT24)*AVERAGE(AU24:AX24))</f>
        <v>17537.25</v>
      </c>
      <c r="CU24" s="46">
        <f>IF(GU24&gt;ASSUMPTIONS!$D$7,0,(ASSUMPTIONS!$D$7+2-GU24)*AVERAGE(AV24:AY24))</f>
        <v>17537.249999999996</v>
      </c>
      <c r="CV24" s="46">
        <f>IF(GV24&gt;ASSUMPTIONS!$D$7,0,(ASSUMPTIONS!$D$7+2-GV24)*AVERAGE(AW24:AZ24))</f>
        <v>0</v>
      </c>
      <c r="CW24" s="46">
        <f>IF(GW24&gt;ASSUMPTIONS!$D$7,0,(ASSUMPTIONS!$D$7+2-GW24)*AVERAGE(AX24:BA24))</f>
        <v>0</v>
      </c>
      <c r="CX24" s="46">
        <f>IF(GX24&gt;ASSUMPTIONS!$D$7,0,(ASSUMPTIONS!$D$7+2-GX24)*AVERAGE(AY24:BB24))</f>
        <v>0</v>
      </c>
      <c r="CY24" s="46">
        <f>IF(GY24&gt;ASSUMPTIONS!$D$7,0,(ASSUMPTIONS!$D$7+2-GY24)*AVERAGE(AZ24:BC24))</f>
        <v>0</v>
      </c>
      <c r="CZ24" s="46">
        <f>IF(GZ24&gt;ASSUMPTIONS!$D$7,0,(ASSUMPTIONS!$D$7+2-GZ24)*AVERAGE(BA24:BD24))</f>
        <v>0</v>
      </c>
      <c r="DA24" s="46">
        <f>IF(HA24&gt;ASSUMPTIONS!$D$7,0,(ASSUMPTIONS!$D$7+2-HA24)*AVERAGE($BB24:$BE24))</f>
        <v>11838.25</v>
      </c>
      <c r="DB24" s="46">
        <f>IF(HB24&gt;ASSUMPTIONS!$D$7,0,(ASSUMPTIONS!$D$7+2-HB24)*AVERAGE($BB24:$BE24))</f>
        <v>0</v>
      </c>
      <c r="DC24" s="46">
        <f>IF(HC24&gt;ASSUMPTIONS!$D$7,0,(ASSUMPTIONS!$D$7+2-HC24)*AVERAGE($BB24:$BE24))</f>
        <v>9538</v>
      </c>
      <c r="DD24" s="46">
        <f>IF(HD24&gt;ASSUMPTIONS!$D$7,0,(ASSUMPTIONS!$D$7+2-HD24)*AVERAGE($BB24:$BE24))</f>
        <v>0</v>
      </c>
      <c r="DE24" s="46">
        <f>IF(HE24&gt;ASSUMPTIONS!$D$7,0,(ASSUMPTIONS!$D$7+2-HE24)*AVERAGE($BB24:$BE24))</f>
        <v>9538</v>
      </c>
      <c r="DF24" s="47">
        <f t="shared" si="3"/>
        <v>258649.3331408776</v>
      </c>
      <c r="DG24" s="47">
        <f t="shared" ref="DG24:FE28" si="12">DF24-G24+BG24</f>
        <v>250490.5831408776</v>
      </c>
      <c r="DH24" s="47">
        <f t="shared" si="12"/>
        <v>242331.8331408776</v>
      </c>
      <c r="DI24" s="47">
        <f t="shared" si="12"/>
        <v>234173.0831408776</v>
      </c>
      <c r="DJ24" s="47">
        <f t="shared" si="12"/>
        <v>223653.0831408776</v>
      </c>
      <c r="DK24" s="47">
        <f t="shared" si="12"/>
        <v>213133.0831408776</v>
      </c>
      <c r="DL24" s="47">
        <f t="shared" si="12"/>
        <v>202613.0831408776</v>
      </c>
      <c r="DM24" s="47">
        <f t="shared" si="12"/>
        <v>192093.0831408776</v>
      </c>
      <c r="DN24" s="47">
        <f t="shared" si="12"/>
        <v>184369.28314087761</v>
      </c>
      <c r="DO24" s="47">
        <f t="shared" si="12"/>
        <v>176645.48314087762</v>
      </c>
      <c r="DP24" s="47">
        <f t="shared" si="12"/>
        <v>168921.68314087763</v>
      </c>
      <c r="DQ24" s="47">
        <f t="shared" si="12"/>
        <v>161197.88314087765</v>
      </c>
      <c r="DR24" s="47">
        <f t="shared" si="12"/>
        <v>153474.08314087766</v>
      </c>
      <c r="DS24" s="47">
        <f t="shared" si="12"/>
        <v>141146.58314087766</v>
      </c>
      <c r="DT24" s="47">
        <f t="shared" si="12"/>
        <v>128819.08314087766</v>
      </c>
      <c r="DU24" s="47">
        <f t="shared" si="12"/>
        <v>116491.58314087766</v>
      </c>
      <c r="DV24" s="47">
        <f t="shared" si="12"/>
        <v>104164.08314087766</v>
      </c>
      <c r="DW24" s="47">
        <f t="shared" si="12"/>
        <v>96586.833140877658</v>
      </c>
      <c r="DX24" s="47">
        <f t="shared" si="12"/>
        <v>89009.583140877658</v>
      </c>
      <c r="DY24" s="47">
        <f t="shared" si="12"/>
        <v>81432.333140877658</v>
      </c>
      <c r="DZ24" s="47">
        <f t="shared" si="12"/>
        <v>104346.75</v>
      </c>
      <c r="EA24" s="47">
        <f t="shared" si="12"/>
        <v>93154.35</v>
      </c>
      <c r="EB24" s="47">
        <f t="shared" si="12"/>
        <v>81961.950000000012</v>
      </c>
      <c r="EC24" s="47">
        <f t="shared" si="12"/>
        <v>70769.550000000017</v>
      </c>
      <c r="ED24" s="47">
        <f t="shared" si="12"/>
        <v>59577.150000000016</v>
      </c>
      <c r="EE24" s="47">
        <f t="shared" si="12"/>
        <v>67187.600000000006</v>
      </c>
      <c r="EF24" s="47">
        <f t="shared" si="12"/>
        <v>59349.600000000006</v>
      </c>
      <c r="EG24" s="47">
        <f t="shared" si="12"/>
        <v>51511.600000000006</v>
      </c>
      <c r="EH24" s="47">
        <f t="shared" si="12"/>
        <v>62254.5</v>
      </c>
      <c r="EI24" s="47">
        <f t="shared" si="12"/>
        <v>54416.5</v>
      </c>
      <c r="EJ24" s="47">
        <f t="shared" si="12"/>
        <v>47683.5</v>
      </c>
      <c r="EK24" s="47">
        <f t="shared" si="12"/>
        <v>40950.5</v>
      </c>
      <c r="EL24" s="47">
        <f t="shared" si="12"/>
        <v>48250.499999999993</v>
      </c>
      <c r="EM24" s="47">
        <f t="shared" si="12"/>
        <v>41517.499999999993</v>
      </c>
      <c r="EN24" s="47">
        <f t="shared" si="12"/>
        <v>36430.69999999999</v>
      </c>
      <c r="EO24" s="47">
        <f t="shared" si="12"/>
        <v>43929.200000000004</v>
      </c>
      <c r="EP24" s="47">
        <f t="shared" si="12"/>
        <v>38842.400000000001</v>
      </c>
      <c r="EQ24" s="47">
        <f t="shared" si="12"/>
        <v>33755.599999999999</v>
      </c>
      <c r="ER24" s="47">
        <f t="shared" si="12"/>
        <v>38373.199999999997</v>
      </c>
      <c r="ES24" s="47">
        <f t="shared" si="12"/>
        <v>52305.25</v>
      </c>
      <c r="ET24" s="47">
        <f t="shared" si="12"/>
        <v>65496.5</v>
      </c>
      <c r="EU24" s="47">
        <f t="shared" si="12"/>
        <v>78687.75</v>
      </c>
      <c r="EV24" s="47">
        <f t="shared" si="12"/>
        <v>74341.75</v>
      </c>
      <c r="EW24" s="47">
        <f t="shared" si="12"/>
        <v>64719.25</v>
      </c>
      <c r="EX24" s="47">
        <f t="shared" si="12"/>
        <v>55096.75</v>
      </c>
      <c r="EY24" s="47">
        <f t="shared" si="12"/>
        <v>45474.25</v>
      </c>
      <c r="EZ24" s="47">
        <f t="shared" si="12"/>
        <v>35851.75</v>
      </c>
      <c r="FA24" s="47">
        <f t="shared" si="12"/>
        <v>42921</v>
      </c>
      <c r="FB24" s="47">
        <f t="shared" si="12"/>
        <v>38152</v>
      </c>
      <c r="FC24" s="47">
        <f t="shared" si="12"/>
        <v>42921</v>
      </c>
      <c r="FD24" s="47">
        <f t="shared" si="12"/>
        <v>38152</v>
      </c>
      <c r="FE24" s="47">
        <f t="shared" si="12"/>
        <v>42921</v>
      </c>
      <c r="FF24" s="48">
        <f t="shared" si="4"/>
        <v>30.495619746787455</v>
      </c>
      <c r="FG24" s="48">
        <f t="shared" si="5"/>
        <v>27.694501306658914</v>
      </c>
      <c r="FH24" s="48">
        <f t="shared" si="5"/>
        <v>25.226431661709153</v>
      </c>
      <c r="FI24" s="48">
        <f t="shared" si="5"/>
        <v>23.035345355596728</v>
      </c>
      <c r="FJ24" s="48">
        <f t="shared" si="5"/>
        <v>23.844239420919319</v>
      </c>
      <c r="FK24" s="48">
        <f t="shared" si="5"/>
        <v>24.518256409396901</v>
      </c>
      <c r="FL24" s="48">
        <f t="shared" si="5"/>
        <v>25.304152767872822</v>
      </c>
      <c r="FM24" s="48">
        <f t="shared" si="5"/>
        <v>26.232305748579403</v>
      </c>
      <c r="FN24" s="48">
        <f t="shared" si="5"/>
        <v>24.870281874320618</v>
      </c>
      <c r="FO24" s="48">
        <f t="shared" si="5"/>
        <v>20.774647455653849</v>
      </c>
      <c r="FP24" s="48">
        <f t="shared" si="5"/>
        <v>17.619354669360852</v>
      </c>
      <c r="FQ24" s="48">
        <f t="shared" si="5"/>
        <v>15.113904137974078</v>
      </c>
      <c r="FR24" s="48">
        <f t="shared" si="5"/>
        <v>13.076283361661135</v>
      </c>
      <c r="FS24" s="48">
        <f t="shared" si="5"/>
        <v>13.776924972952287</v>
      </c>
      <c r="FT24" s="48">
        <f t="shared" si="5"/>
        <v>14.182201046572064</v>
      </c>
      <c r="FU24" s="48">
        <f t="shared" si="5"/>
        <v>14.697300500253446</v>
      </c>
      <c r="FV24" s="48">
        <f t="shared" si="5"/>
        <v>15.373860324112</v>
      </c>
      <c r="FW24" s="48">
        <f t="shared" si="9"/>
        <v>12.281997708520644</v>
      </c>
      <c r="FX24" s="48">
        <f t="shared" si="9"/>
        <v>10.291809718442023</v>
      </c>
      <c r="FY24" s="48">
        <f t="shared" si="9"/>
        <v>8.6512717959664283</v>
      </c>
      <c r="FZ24" s="48">
        <f t="shared" si="9"/>
        <v>7.2756810997531947</v>
      </c>
      <c r="GA24" s="48">
        <f t="shared" si="9"/>
        <v>9.3230004288624428</v>
      </c>
      <c r="GB24" s="48">
        <f t="shared" si="9"/>
        <v>8.9971170005215484</v>
      </c>
      <c r="GC24" s="48">
        <f t="shared" si="9"/>
        <v>8.613791617622331</v>
      </c>
      <c r="GD24" s="48">
        <f t="shared" si="9"/>
        <v>8.1563688541594654</v>
      </c>
      <c r="GE24" s="48">
        <f t="shared" si="9"/>
        <v>7.6010653227864271</v>
      </c>
      <c r="GF24" s="48">
        <f t="shared" si="9"/>
        <v>8.885191919859821</v>
      </c>
      <c r="GG24" s="48">
        <f t="shared" si="9"/>
        <v>8.1462631253860422</v>
      </c>
      <c r="GH24" s="48">
        <f t="shared" si="9"/>
        <v>7.3490887042122921</v>
      </c>
      <c r="GI24" s="48">
        <f t="shared" si="9"/>
        <v>9.2461755532452106</v>
      </c>
      <c r="GJ24" s="48">
        <f t="shared" si="9"/>
        <v>8.6082307065625763</v>
      </c>
      <c r="GK24" s="48">
        <f t="shared" si="9"/>
        <v>8.0684106330056355</v>
      </c>
      <c r="GL24" s="48">
        <f t="shared" si="8"/>
        <v>7.4477797884820003</v>
      </c>
      <c r="GM24" s="48">
        <f t="shared" si="8"/>
        <v>9.4854328851144114</v>
      </c>
      <c r="GN24" s="48">
        <f t="shared" si="8"/>
        <v>8.161810961704802</v>
      </c>
      <c r="GO24" s="48">
        <f t="shared" si="8"/>
        <v>7.4324098253631439</v>
      </c>
      <c r="GP24" s="48">
        <f t="shared" si="8"/>
        <v>9.3141379017895023</v>
      </c>
      <c r="GQ24" s="48">
        <f t="shared" si="8"/>
        <v>8.5722104519774014</v>
      </c>
      <c r="GR24" s="48">
        <f t="shared" si="8"/>
        <v>7.7670501610676483</v>
      </c>
      <c r="GS24" s="48">
        <f t="shared" si="8"/>
        <v>6.7735839897619199</v>
      </c>
      <c r="GT24" s="48">
        <f t="shared" si="8"/>
        <v>7.4890288864230232</v>
      </c>
      <c r="GU24" s="48">
        <f t="shared" si="8"/>
        <v>7.8879371339967186</v>
      </c>
      <c r="GV24" s="48">
        <f t="shared" si="8"/>
        <v>8.1774746687451287</v>
      </c>
      <c r="GW24" s="48">
        <f t="shared" si="8"/>
        <v>8.840604700251216</v>
      </c>
      <c r="GX24" s="48">
        <f t="shared" si="8"/>
        <v>8.994093735885766</v>
      </c>
      <c r="GY24" s="48">
        <f t="shared" si="8"/>
        <v>9.2098455880816559</v>
      </c>
      <c r="GZ24" s="48">
        <f t="shared" si="8"/>
        <v>9.5353847766827435</v>
      </c>
      <c r="HA24" s="48">
        <f t="shared" si="6"/>
        <v>7.5176661773956805</v>
      </c>
      <c r="HB24" s="48">
        <f t="shared" si="6"/>
        <v>9</v>
      </c>
      <c r="HC24" s="48">
        <f t="shared" si="6"/>
        <v>8</v>
      </c>
      <c r="HD24" s="48">
        <f t="shared" si="6"/>
        <v>9</v>
      </c>
      <c r="HE24" s="48">
        <f t="shared" si="6"/>
        <v>8</v>
      </c>
      <c r="HF24" s="31"/>
    </row>
    <row r="25" spans="1:214" x14ac:dyDescent="0.25">
      <c r="A25" s="29"/>
      <c r="B25" s="13" t="s">
        <v>5</v>
      </c>
      <c r="C25" s="13">
        <v>1709261</v>
      </c>
      <c r="D25" s="13" t="str">
        <f>VLOOKUP(C25,INVENTORY_DATA!$C:$E,2,0)</f>
        <v>PF_0</v>
      </c>
      <c r="E25" s="44">
        <f>VLOOKUP(C25,INVENTORY_DATA!$C:$E,3,0)</f>
        <v>2883.3533487297923</v>
      </c>
      <c r="F25" s="45">
        <f>VLOOKUP(VLOOKUP(F$3,KEY!$E:$F,2,0)&amp;$C25,DEMAND_PLAN!$B:$I,5,0)/VLOOKUP(VLOOKUP(F$3,KEY!$E:$F,2,0),KEY!$B:$C,2,0)</f>
        <v>7431.5</v>
      </c>
      <c r="G25" s="45">
        <f>VLOOKUP(VLOOKUP(G$3,KEY!$E:$F,2,0)&amp;$C25,DEMAND_PLAN!$B:$I,5,0)/VLOOKUP(VLOOKUP(G$3,KEY!$E:$F,2,0),KEY!$B:$C,2,0)</f>
        <v>7431.5</v>
      </c>
      <c r="H25" s="45">
        <f>VLOOKUP(VLOOKUP(H$3,KEY!$E:$F,2,0)&amp;$C25,DEMAND_PLAN!$B:$I,5,0)/VLOOKUP(VLOOKUP(H$3,KEY!$E:$F,2,0),KEY!$B:$C,2,0)</f>
        <v>7431.5</v>
      </c>
      <c r="I25" s="45">
        <f>VLOOKUP(VLOOKUP(I$3,KEY!$E:$F,2,0)&amp;$C25,DEMAND_PLAN!$B:$I,5,0)/VLOOKUP(VLOOKUP(I$3,KEY!$E:$F,2,0),KEY!$B:$C,2,0)</f>
        <v>7431.5</v>
      </c>
      <c r="J25" s="45">
        <f>VLOOKUP(VLOOKUP(J$3,KEY!$E:$F,2,0)&amp;$C25,DEMAND_PLAN!$B:$I,5,0)/VLOOKUP(VLOOKUP(J$3,KEY!$E:$F,2,0),KEY!$B:$C,2,0)</f>
        <v>7742</v>
      </c>
      <c r="K25" s="45">
        <f>VLOOKUP(VLOOKUP(K$3,KEY!$E:$F,2,0)&amp;$C25,DEMAND_PLAN!$B:$I,5,0)/VLOOKUP(VLOOKUP(K$3,KEY!$E:$F,2,0),KEY!$B:$C,2,0)</f>
        <v>7742</v>
      </c>
      <c r="L25" s="45">
        <f>VLOOKUP(VLOOKUP(L$3,KEY!$E:$F,2,0)&amp;$C25,DEMAND_PLAN!$B:$I,5,0)/VLOOKUP(VLOOKUP(L$3,KEY!$E:$F,2,0),KEY!$B:$C,2,0)</f>
        <v>7742</v>
      </c>
      <c r="M25" s="45">
        <f>VLOOKUP(VLOOKUP(M$3,KEY!$E:$F,2,0)&amp;$C25,DEMAND_PLAN!$B:$I,5,0)/VLOOKUP(VLOOKUP(M$3,KEY!$E:$F,2,0),KEY!$B:$C,2,0)</f>
        <v>7742</v>
      </c>
      <c r="N25" s="45">
        <f>VLOOKUP(VLOOKUP(N$3,KEY!$E:$F,2,0)&amp;$C25,DEMAND_PLAN!$B:$I,5,0)/VLOOKUP(VLOOKUP(N$3,KEY!$E:$F,2,0),KEY!$B:$C,2,0)</f>
        <v>8081.4</v>
      </c>
      <c r="O25" s="45">
        <f>VLOOKUP(VLOOKUP(O$3,KEY!$E:$F,2,0)&amp;$C25,DEMAND_PLAN!$B:$I,5,0)/VLOOKUP(VLOOKUP(O$3,KEY!$E:$F,2,0),KEY!$B:$C,2,0)</f>
        <v>8081.4</v>
      </c>
      <c r="P25" s="45">
        <f>VLOOKUP(VLOOKUP(P$3,KEY!$E:$F,2,0)&amp;$C25,DEMAND_PLAN!$B:$I,5,0)/VLOOKUP(VLOOKUP(P$3,KEY!$E:$F,2,0),KEY!$B:$C,2,0)</f>
        <v>8081.4</v>
      </c>
      <c r="Q25" s="45">
        <f>VLOOKUP(VLOOKUP(Q$3,KEY!$E:$F,2,0)&amp;$C25,DEMAND_PLAN!$B:$I,5,0)/VLOOKUP(VLOOKUP(Q$3,KEY!$E:$F,2,0),KEY!$B:$C,2,0)</f>
        <v>8081.4</v>
      </c>
      <c r="R25" s="45">
        <f>VLOOKUP(VLOOKUP(R$3,KEY!$E:$F,2,0)&amp;$C25,DEMAND_PLAN!$B:$I,5,0)/VLOOKUP(VLOOKUP(R$3,KEY!$E:$F,2,0),KEY!$B:$C,2,0)</f>
        <v>8081.4</v>
      </c>
      <c r="S25" s="45">
        <f>VLOOKUP(VLOOKUP(S$3,KEY!$E:$F,2,0)&amp;$C25,DEMAND_PLAN!$B:$I,5,0)/VLOOKUP(VLOOKUP(S$3,KEY!$E:$F,2,0),KEY!$B:$C,2,0)</f>
        <v>7219</v>
      </c>
      <c r="T25" s="45">
        <f>VLOOKUP(VLOOKUP(T$3,KEY!$E:$F,2,0)&amp;$C25,DEMAND_PLAN!$B:$I,5,0)/VLOOKUP(VLOOKUP(T$3,KEY!$E:$F,2,0),KEY!$B:$C,2,0)</f>
        <v>7219</v>
      </c>
      <c r="U25" s="45">
        <f>VLOOKUP(VLOOKUP(U$3,KEY!$E:$F,2,0)&amp;$C25,DEMAND_PLAN!$B:$I,5,0)/VLOOKUP(VLOOKUP(U$3,KEY!$E:$F,2,0),KEY!$B:$C,2,0)</f>
        <v>7219</v>
      </c>
      <c r="V25" s="45">
        <f>VLOOKUP(VLOOKUP(V$3,KEY!$E:$F,2,0)&amp;$C25,DEMAND_PLAN!$B:$I,5,0)/VLOOKUP(VLOOKUP(V$3,KEY!$E:$F,2,0),KEY!$B:$C,2,0)</f>
        <v>7219</v>
      </c>
      <c r="W25" s="45">
        <f>VLOOKUP(VLOOKUP(W$3,KEY!$E:$F,2,0)&amp;$C25,DEMAND_PLAN!$B:$I,5,0)/VLOOKUP(VLOOKUP(W$3,KEY!$E:$F,2,0),KEY!$B:$C,2,0)</f>
        <v>9918.5</v>
      </c>
      <c r="X25" s="45">
        <f>VLOOKUP(VLOOKUP(X$3,KEY!$E:$F,2,0)&amp;$C25,DEMAND_PLAN!$B:$I,5,0)/VLOOKUP(VLOOKUP(X$3,KEY!$E:$F,2,0),KEY!$B:$C,2,0)</f>
        <v>9918.5</v>
      </c>
      <c r="Y25" s="45">
        <f>VLOOKUP(VLOOKUP(Y$3,KEY!$E:$F,2,0)&amp;$C25,DEMAND_PLAN!$B:$I,5,0)/VLOOKUP(VLOOKUP(Y$3,KEY!$E:$F,2,0),KEY!$B:$C,2,0)</f>
        <v>9918.5</v>
      </c>
      <c r="Z25" s="45">
        <f>VLOOKUP(VLOOKUP(Z$3,KEY!$E:$F,2,0)&amp;$C25,DEMAND_PLAN!$B:$I,5,0)/VLOOKUP(VLOOKUP(Z$3,KEY!$E:$F,2,0),KEY!$B:$C,2,0)</f>
        <v>9918.5</v>
      </c>
      <c r="AA25" s="45">
        <f>VLOOKUP(VLOOKUP(AA$3,KEY!$E:$F,2,0)&amp;$C25,DEMAND_PLAN!$B:$I,5,0)/VLOOKUP(VLOOKUP(AA$3,KEY!$E:$F,2,0),KEY!$B:$C,2,0)</f>
        <v>9678.7999999999993</v>
      </c>
      <c r="AB25" s="45">
        <f>VLOOKUP(VLOOKUP(AB$3,KEY!$E:$F,2,0)&amp;$C25,DEMAND_PLAN!$B:$I,5,0)/VLOOKUP(VLOOKUP(AB$3,KEY!$E:$F,2,0),KEY!$B:$C,2,0)</f>
        <v>9678.7999999999993</v>
      </c>
      <c r="AC25" s="45">
        <f>VLOOKUP(VLOOKUP(AC$3,KEY!$E:$F,2,0)&amp;$C25,DEMAND_PLAN!$B:$I,5,0)/VLOOKUP(VLOOKUP(AC$3,KEY!$E:$F,2,0),KEY!$B:$C,2,0)</f>
        <v>9678.7999999999993</v>
      </c>
      <c r="AD25" s="45">
        <f>VLOOKUP(VLOOKUP(AD$3,KEY!$E:$F,2,0)&amp;$C25,DEMAND_PLAN!$B:$I,5,0)/VLOOKUP(VLOOKUP(AD$3,KEY!$E:$F,2,0),KEY!$B:$C,2,0)</f>
        <v>9678.7999999999993</v>
      </c>
      <c r="AE25" s="45">
        <f>VLOOKUP(VLOOKUP(AE$3,KEY!$E:$F,2,0)&amp;$C25,DEMAND_PLAN!$B:$I,5,0)/VLOOKUP(VLOOKUP(AE$3,KEY!$E:$F,2,0),KEY!$B:$C,2,0)</f>
        <v>9678.7999999999993</v>
      </c>
      <c r="AF25" s="45">
        <f>VLOOKUP(VLOOKUP(AF$3,KEY!$E:$F,2,0)&amp;$C25,DEMAND_PLAN!$B:$I,5,0)/VLOOKUP(VLOOKUP(AF$3,KEY!$E:$F,2,0),KEY!$B:$C,2,0)</f>
        <v>9200</v>
      </c>
      <c r="AG25" s="45">
        <f>VLOOKUP(VLOOKUP(AG$3,KEY!$E:$F,2,0)&amp;$C25,DEMAND_PLAN!$B:$I,5,0)/VLOOKUP(VLOOKUP(AG$3,KEY!$E:$F,2,0),KEY!$B:$C,2,0)</f>
        <v>9200</v>
      </c>
      <c r="AH25" s="45">
        <f>VLOOKUP(VLOOKUP(AH$3,KEY!$E:$F,2,0)&amp;$C25,DEMAND_PLAN!$B:$I,5,0)/VLOOKUP(VLOOKUP(AH$3,KEY!$E:$F,2,0),KEY!$B:$C,2,0)</f>
        <v>9200</v>
      </c>
      <c r="AI25" s="45">
        <f>VLOOKUP(VLOOKUP(AI$3,KEY!$E:$F,2,0)&amp;$C25,DEMAND_PLAN!$B:$I,5,0)/VLOOKUP(VLOOKUP(AI$3,KEY!$E:$F,2,0),KEY!$B:$C,2,0)</f>
        <v>9200</v>
      </c>
      <c r="AJ25" s="45">
        <f>VLOOKUP(VLOOKUP(AJ$3,KEY!$E:$F,2,0)&amp;$C25,DEMAND_PLAN!$B:$I,5,0)/VLOOKUP(VLOOKUP(AJ$3,KEY!$E:$F,2,0),KEY!$B:$C,2,0)</f>
        <v>6003</v>
      </c>
      <c r="AK25" s="45">
        <f>VLOOKUP(VLOOKUP(AK$3,KEY!$E:$F,2,0)&amp;$C25,DEMAND_PLAN!$B:$I,5,0)/VLOOKUP(VLOOKUP(AK$3,KEY!$E:$F,2,0),KEY!$B:$C,2,0)</f>
        <v>6003</v>
      </c>
      <c r="AL25" s="45">
        <f>VLOOKUP(VLOOKUP(AL$3,KEY!$E:$F,2,0)&amp;$C25,DEMAND_PLAN!$B:$I,5,0)/VLOOKUP(VLOOKUP(AL$3,KEY!$E:$F,2,0),KEY!$B:$C,2,0)</f>
        <v>6003</v>
      </c>
      <c r="AM25" s="45">
        <f>VLOOKUP(VLOOKUP(AM$3,KEY!$E:$F,2,0)&amp;$C25,DEMAND_PLAN!$B:$I,5,0)/VLOOKUP(VLOOKUP(AM$3,KEY!$E:$F,2,0),KEY!$B:$C,2,0)</f>
        <v>6003</v>
      </c>
      <c r="AN25" s="45">
        <f>VLOOKUP(VLOOKUP(AN$3,KEY!$E:$F,2,0)&amp;$C25,DEMAND_PLAN!$B:$I,5,0)/VLOOKUP(VLOOKUP(AN$3,KEY!$E:$F,2,0),KEY!$B:$C,2,0)</f>
        <v>9416.2000000000007</v>
      </c>
      <c r="AO25" s="45">
        <f>VLOOKUP(VLOOKUP(AO$3,KEY!$E:$F,2,0)&amp;$C25,DEMAND_PLAN!$B:$I,5,0)/VLOOKUP(VLOOKUP(AO$3,KEY!$E:$F,2,0),KEY!$B:$C,2,0)</f>
        <v>9416.2000000000007</v>
      </c>
      <c r="AP25" s="45">
        <f>VLOOKUP(VLOOKUP(AP$3,KEY!$E:$F,2,0)&amp;$C25,DEMAND_PLAN!$B:$I,5,0)/VLOOKUP(VLOOKUP(AP$3,KEY!$E:$F,2,0),KEY!$B:$C,2,0)</f>
        <v>9416.2000000000007</v>
      </c>
      <c r="AQ25" s="45">
        <f>VLOOKUP(VLOOKUP(AQ$3,KEY!$E:$F,2,0)&amp;$C25,DEMAND_PLAN!$B:$I,5,0)/VLOOKUP(VLOOKUP(AQ$3,KEY!$E:$F,2,0),KEY!$B:$C,2,0)</f>
        <v>9416.2000000000007</v>
      </c>
      <c r="AR25" s="45">
        <f>VLOOKUP(VLOOKUP(AR$3,KEY!$E:$F,2,0)&amp;$C25,DEMAND_PLAN!$B:$I,5,0)/VLOOKUP(VLOOKUP(AR$3,KEY!$E:$F,2,0),KEY!$B:$C,2,0)</f>
        <v>9416.2000000000007</v>
      </c>
      <c r="AS25" s="45">
        <f>VLOOKUP(VLOOKUP(AS$3,KEY!$E:$F,2,0)&amp;$C25,DEMAND_PLAN!$B:$I,5,0)/VLOOKUP(VLOOKUP(AS$3,KEY!$E:$F,2,0),KEY!$B:$C,2,0)</f>
        <v>7481.75</v>
      </c>
      <c r="AT25" s="45">
        <f>VLOOKUP(VLOOKUP(AT$3,KEY!$E:$F,2,0)&amp;$C25,DEMAND_PLAN!$B:$I,5,0)/VLOOKUP(VLOOKUP(AT$3,KEY!$E:$F,2,0),KEY!$B:$C,2,0)</f>
        <v>7481.75</v>
      </c>
      <c r="AU25" s="45">
        <f>VLOOKUP(VLOOKUP(AU$3,KEY!$E:$F,2,0)&amp;$C25,DEMAND_PLAN!$B:$I,5,0)/VLOOKUP(VLOOKUP(AU$3,KEY!$E:$F,2,0),KEY!$B:$C,2,0)</f>
        <v>7481.75</v>
      </c>
      <c r="AV25" s="45">
        <f>VLOOKUP(VLOOKUP(AV$3,KEY!$E:$F,2,0)&amp;$C25,DEMAND_PLAN!$B:$I,5,0)/VLOOKUP(VLOOKUP(AV$3,KEY!$E:$F,2,0),KEY!$B:$C,2,0)</f>
        <v>7481.75</v>
      </c>
      <c r="AW25" s="45">
        <f>VLOOKUP(VLOOKUP(AW$3,KEY!$E:$F,2,0)&amp;$C25,DEMAND_PLAN!$B:$I,5,0)/VLOOKUP(VLOOKUP(AW$3,KEY!$E:$F,2,0),KEY!$B:$C,2,0)</f>
        <v>4034.5</v>
      </c>
      <c r="AX25" s="45">
        <f>VLOOKUP(VLOOKUP(AX$3,KEY!$E:$F,2,0)&amp;$C25,DEMAND_PLAN!$B:$I,5,0)/VLOOKUP(VLOOKUP(AX$3,KEY!$E:$F,2,0),KEY!$B:$C,2,0)</f>
        <v>4034.5</v>
      </c>
      <c r="AY25" s="45">
        <f>VLOOKUP(VLOOKUP(AY$3,KEY!$E:$F,2,0)&amp;$C25,DEMAND_PLAN!$B:$I,5,0)/VLOOKUP(VLOOKUP(AY$3,KEY!$E:$F,2,0),KEY!$B:$C,2,0)</f>
        <v>4034.5</v>
      </c>
      <c r="AZ25" s="45">
        <f>VLOOKUP(VLOOKUP(AZ$3,KEY!$E:$F,2,0)&amp;$C25,DEMAND_PLAN!$B:$I,5,0)/VLOOKUP(VLOOKUP(AZ$3,KEY!$E:$F,2,0),KEY!$B:$C,2,0)</f>
        <v>4034.5</v>
      </c>
      <c r="BA25" s="45">
        <f>VLOOKUP(VLOOKUP(BA$3,KEY!$E:$F,2,0)&amp;$C25,DEMAND_PLAN!$B:$I,5,0)/VLOOKUP(VLOOKUP(BA$3,KEY!$E:$F,2,0),KEY!$B:$C,2,0)</f>
        <v>9176</v>
      </c>
      <c r="BB25" s="45">
        <f>VLOOKUP(VLOOKUP(BB$3,KEY!$E:$F,2,0)&amp;$C25,DEMAND_PLAN!$B:$I,5,0)/VLOOKUP(VLOOKUP(BB$3,KEY!$E:$F,2,0),KEY!$B:$C,2,0)</f>
        <v>9176</v>
      </c>
      <c r="BC25" s="45">
        <f>VLOOKUP(VLOOKUP(BC$3,KEY!$E:$F,2,0)&amp;$C25,DEMAND_PLAN!$B:$I,5,0)/VLOOKUP(VLOOKUP(BC$3,KEY!$E:$F,2,0),KEY!$B:$C,2,0)</f>
        <v>9176</v>
      </c>
      <c r="BD25" s="45">
        <f>VLOOKUP(VLOOKUP(BD$3,KEY!$E:$F,2,0)&amp;$C25,DEMAND_PLAN!$B:$I,5,0)/VLOOKUP(VLOOKUP(BD$3,KEY!$E:$F,2,0),KEY!$B:$C,2,0)</f>
        <v>9176</v>
      </c>
      <c r="BE25" s="45">
        <f>VLOOKUP(VLOOKUP(BE$3,KEY!$E:$F,2,0)&amp;$C25,DEMAND_PLAN!$B:$I,5,0)/VLOOKUP(VLOOKUP(BE$3,KEY!$E:$F,2,0),KEY!$B:$C,2,0)</f>
        <v>9176</v>
      </c>
      <c r="BF25" s="46">
        <f>IF(FF25&gt;ASSUMPTIONS!$D$7,0,(ASSUMPTIONS!$D$7+2-FF25)*AVERAGE(G25:J25))</f>
        <v>72207.896651270203</v>
      </c>
      <c r="BG25" s="46">
        <f>IF(FG25&gt;ASSUMPTIONS!$D$7,0,(ASSUMPTIONS!$D$7+2-FG25)*AVERAGE(H25:K25))</f>
        <v>0</v>
      </c>
      <c r="BH25" s="46">
        <f>IF(FH25&gt;ASSUMPTIONS!$D$7,0,(ASSUMPTIONS!$D$7+2-FH25)*AVERAGE(I25:L25))</f>
        <v>16415.5</v>
      </c>
      <c r="BI25" s="46">
        <f>IF(FI25&gt;ASSUMPTIONS!$D$7,0,(ASSUMPTIONS!$D$7+2-FI25)*AVERAGE(J25:M25))</f>
        <v>0</v>
      </c>
      <c r="BJ25" s="46">
        <f>IF(FJ25&gt;ASSUMPTIONS!$D$7,0,(ASSUMPTIONS!$D$7+2-FJ25)*AVERAGE(K25:N25))</f>
        <v>16487.750000000007</v>
      </c>
      <c r="BK25" s="46">
        <f>IF(FK25&gt;ASSUMPTIONS!$D$7,0,(ASSUMPTIONS!$D$7+2-FK25)*AVERAGE(L25:O25))</f>
        <v>0</v>
      </c>
      <c r="BL25" s="46">
        <f>IF(FL25&gt;ASSUMPTIONS!$D$7,0,(ASSUMPTIONS!$D$7+2-FL25)*AVERAGE(M25:P25))</f>
        <v>17180.999999999993</v>
      </c>
      <c r="BM25" s="46">
        <f>IF(FM25&gt;ASSUMPTIONS!$D$7,0,(ASSUMPTIONS!$D$7+2-FM25)*AVERAGE(N25:Q25))</f>
        <v>0</v>
      </c>
      <c r="BN25" s="46">
        <f>IF(FN25&gt;ASSUMPTIONS!$D$7,0,(ASSUMPTIONS!$D$7+2-FN25)*AVERAGE(O25:R25))</f>
        <v>16332.499999999998</v>
      </c>
      <c r="BO25" s="46">
        <f>IF(FO25&gt;ASSUMPTIONS!$D$7,0,(ASSUMPTIONS!$D$7+2-FO25)*AVERAGE(P25:S25))</f>
        <v>0</v>
      </c>
      <c r="BP25" s="46">
        <f>IF(FP25&gt;ASSUMPTIONS!$D$7,0,(ASSUMPTIONS!$D$7+2-FP25)*AVERAGE(Q25:T25))</f>
        <v>0</v>
      </c>
      <c r="BQ25" s="46">
        <f>IF(FQ25&gt;ASSUMPTIONS!$D$7,0,(ASSUMPTIONS!$D$7+2-FQ25)*AVERAGE(R25:U25))</f>
        <v>17776.200000000015</v>
      </c>
      <c r="BR25" s="46">
        <f>IF(FR25&gt;ASSUMPTIONS!$D$7,0,(ASSUMPTIONS!$D$7+2-FR25)*AVERAGE(S25:V25))</f>
        <v>0</v>
      </c>
      <c r="BS25" s="46">
        <f>IF(FS25&gt;ASSUMPTIONS!$D$7,0,(ASSUMPTIONS!$D$7+2-FS25)*AVERAGE(T25:W25))</f>
        <v>20755.55</v>
      </c>
      <c r="BT25" s="46">
        <f>IF(FT25&gt;ASSUMPTIONS!$D$7,0,(ASSUMPTIONS!$D$7+2-FT25)*AVERAGE(U25:X25))</f>
        <v>0</v>
      </c>
      <c r="BU25" s="46">
        <f>IF(FU25&gt;ASSUMPTIONS!$D$7,0,(ASSUMPTIONS!$D$7+2-FU25)*AVERAGE(V25:Y25))</f>
        <v>27935.500000000004</v>
      </c>
      <c r="BV25" s="46">
        <f>IF(FV25&gt;ASSUMPTIONS!$D$7,0,(ASSUMPTIONS!$D$7+2-FV25)*AVERAGE(W25:Z25))</f>
        <v>0</v>
      </c>
      <c r="BW25" s="46">
        <f>IF(FW25&gt;ASSUMPTIONS!$D$7,0,(ASSUMPTIONS!$D$7+2-FW25)*AVERAGE(X25:AA25))</f>
        <v>20587.500000000004</v>
      </c>
      <c r="BX25" s="46">
        <f>IF(FX25&gt;ASSUMPTIONS!$D$7,0,(ASSUMPTIONS!$D$7+2-FX25)*AVERAGE(Y25:AB25))</f>
        <v>0</v>
      </c>
      <c r="BY25" s="46">
        <f>IF(FY25&gt;ASSUMPTIONS!$D$7,0,(ASSUMPTIONS!$D$7+2-FY25)*AVERAGE(Z25:AC25))</f>
        <v>0</v>
      </c>
      <c r="BZ25" s="46">
        <f>IF(FZ25&gt;ASSUMPTIONS!$D$7,0,(ASSUMPTIONS!$D$7+2-FZ25)*AVERAGE(AA25:AD25))</f>
        <v>27957.749999999993</v>
      </c>
      <c r="CA25" s="46">
        <f>IF(GA25&gt;ASSUMPTIONS!$D$7,0,(ASSUMPTIONS!$D$7+2-GA25)*AVERAGE(AB25:AE25))</f>
        <v>0</v>
      </c>
      <c r="CB25" s="46">
        <f>IF(GB25&gt;ASSUMPTIONS!$D$7,0,(ASSUMPTIONS!$D$7+2-GB25)*AVERAGE(AC25:AF25))</f>
        <v>0</v>
      </c>
      <c r="CC25" s="46">
        <f>IF(GC25&gt;ASSUMPTIONS!$D$7,0,(ASSUMPTIONS!$D$7+2-GC25)*AVERAGE(AD25:AG25))</f>
        <v>26882.1</v>
      </c>
      <c r="CD25" s="46">
        <f>IF(GD25&gt;ASSUMPTIONS!$D$7,0,(ASSUMPTIONS!$D$7+2-GD25)*AVERAGE(AE25:AH25))</f>
        <v>0</v>
      </c>
      <c r="CE25" s="46">
        <f>IF(GE25&gt;ASSUMPTIONS!$D$7,0,(ASSUMPTIONS!$D$7+2-GE25)*AVERAGE(AF25:AI25))</f>
        <v>0</v>
      </c>
      <c r="CF25" s="46">
        <f>IF(GF25&gt;ASSUMPTIONS!$D$7,0,(ASSUMPTIONS!$D$7+2-GF25)*AVERAGE(AG25:AJ25))</f>
        <v>18649.900000000023</v>
      </c>
      <c r="CG25" s="46">
        <f>IF(GG25&gt;ASSUMPTIONS!$D$7,0,(ASSUMPTIONS!$D$7+2-GG25)*AVERAGE(AH25:AK25))</f>
        <v>0</v>
      </c>
      <c r="CH25" s="46">
        <f>IF(GH25&gt;ASSUMPTIONS!$D$7,0,(ASSUMPTIONS!$D$7+2-GH25)*AVERAGE(AI25:AL25))</f>
        <v>0</v>
      </c>
      <c r="CI25" s="46">
        <f>IF(GI25&gt;ASSUMPTIONS!$D$7,0,(ASSUMPTIONS!$D$7+2-GI25)*AVERAGE(AJ25:AM25))</f>
        <v>0</v>
      </c>
      <c r="CJ25" s="46">
        <f>IF(GJ25&gt;ASSUMPTIONS!$D$7,0,(ASSUMPTIONS!$D$7+2-GJ25)*AVERAGE(AK25:AN25))</f>
        <v>21355.5</v>
      </c>
      <c r="CK25" s="46">
        <f>IF(GK25&gt;ASSUMPTIONS!$D$7,0,(ASSUMPTIONS!$D$7+2-GK25)*AVERAGE(AL25:AO25))</f>
        <v>0</v>
      </c>
      <c r="CL25" s="46">
        <f>IF(GL25&gt;ASSUMPTIONS!$D$7,0,(ASSUMPTIONS!$D$7+2-GL25)*AVERAGE(AM25:AP25))</f>
        <v>29072.000000000018</v>
      </c>
      <c r="CM25" s="46">
        <f>IF(GM25&gt;ASSUMPTIONS!$D$7,0,(ASSUMPTIONS!$D$7+2-GM25)*AVERAGE(AN25:AQ25))</f>
        <v>0</v>
      </c>
      <c r="CN25" s="46">
        <f>IF(GN25&gt;ASSUMPTIONS!$D$7,0,(ASSUMPTIONS!$D$7+2-GN25)*AVERAGE(AO25:AR25))</f>
        <v>20538.999999999996</v>
      </c>
      <c r="CO25" s="46">
        <f>IF(GO25&gt;ASSUMPTIONS!$D$7,0,(ASSUMPTIONS!$D$7+2-GO25)*AVERAGE(AP25:AS25))</f>
        <v>0</v>
      </c>
      <c r="CP25" s="46">
        <f>IF(GP25&gt;ASSUMPTIONS!$D$7,0,(ASSUMPTIONS!$D$7+2-GP25)*AVERAGE(AQ25:AT25))</f>
        <v>0</v>
      </c>
      <c r="CQ25" s="46">
        <f>IF(GQ25&gt;ASSUMPTIONS!$D$7,0,(ASSUMPTIONS!$D$7+2-GQ25)*AVERAGE(AR25:AU25))</f>
        <v>0</v>
      </c>
      <c r="CR25" s="46">
        <f>IF(GR25&gt;ASSUMPTIONS!$D$7,0,(ASSUMPTIONS!$D$7+2-GR25)*AVERAGE(AS25:AV25))</f>
        <v>18320.299999999974</v>
      </c>
      <c r="CS25" s="46">
        <f>IF(GS25&gt;ASSUMPTIONS!$D$7,0,(ASSUMPTIONS!$D$7+2-GS25)*AVERAGE(AT25:AW25))</f>
        <v>0</v>
      </c>
      <c r="CT25" s="46">
        <f>IF(GT25&gt;ASSUMPTIONS!$D$7,0,(ASSUMPTIONS!$D$7+2-GT25)*AVERAGE(AU25:AX25))</f>
        <v>0</v>
      </c>
      <c r="CU25" s="46">
        <f>IF(GU25&gt;ASSUMPTIONS!$D$7,0,(ASSUMPTIONS!$D$7+2-GU25)*AVERAGE(AV25:AY25))</f>
        <v>0</v>
      </c>
      <c r="CV25" s="46">
        <f>IF(GV25&gt;ASSUMPTIONS!$D$7,0,(ASSUMPTIONS!$D$7+2-GV25)*AVERAGE(AW25:AZ25))</f>
        <v>0</v>
      </c>
      <c r="CW25" s="46">
        <f>IF(GW25&gt;ASSUMPTIONS!$D$7,0,(ASSUMPTIONS!$D$7+2-GW25)*AVERAGE(AX25:BA25))</f>
        <v>17724.449999999997</v>
      </c>
      <c r="CX25" s="46">
        <f>IF(GX25&gt;ASSUMPTIONS!$D$7,0,(ASSUMPTIONS!$D$7+2-GX25)*AVERAGE(AY25:BB25))</f>
        <v>16888.25</v>
      </c>
      <c r="CY25" s="46">
        <f>IF(GY25&gt;ASSUMPTIONS!$D$7,0,(ASSUMPTIONS!$D$7+2-GY25)*AVERAGE(AZ25:BC25))</f>
        <v>16888.25</v>
      </c>
      <c r="CZ25" s="46">
        <f>IF(GZ25&gt;ASSUMPTIONS!$D$7,0,(ASSUMPTIONS!$D$7+2-GZ25)*AVERAGE(BA25:BD25))</f>
        <v>0</v>
      </c>
      <c r="DA25" s="46">
        <f>IF(HA25&gt;ASSUMPTIONS!$D$7,0,(ASSUMPTIONS!$D$7+2-HA25)*AVERAGE($BB25:$BE25))</f>
        <v>20922.749999999996</v>
      </c>
      <c r="DB25" s="46">
        <f>IF(HB25&gt;ASSUMPTIONS!$D$7,0,(ASSUMPTIONS!$D$7+2-HB25)*AVERAGE($BB25:$BE25))</f>
        <v>0</v>
      </c>
      <c r="DC25" s="46">
        <f>IF(HC25&gt;ASSUMPTIONS!$D$7,0,(ASSUMPTIONS!$D$7+2-HC25)*AVERAGE($BB25:$BE25))</f>
        <v>18352</v>
      </c>
      <c r="DD25" s="46">
        <f>IF(HD25&gt;ASSUMPTIONS!$D$7,0,(ASSUMPTIONS!$D$7+2-HD25)*AVERAGE($BB25:$BE25))</f>
        <v>0</v>
      </c>
      <c r="DE25" s="46">
        <f>IF(HE25&gt;ASSUMPTIONS!$D$7,0,(ASSUMPTIONS!$D$7+2-HE25)*AVERAGE($BB25:$BE25))</f>
        <v>18352</v>
      </c>
      <c r="DF25" s="47">
        <f t="shared" si="3"/>
        <v>67659.75</v>
      </c>
      <c r="DG25" s="47">
        <f t="shared" si="12"/>
        <v>60228.25</v>
      </c>
      <c r="DH25" s="47">
        <f t="shared" si="12"/>
        <v>69212.25</v>
      </c>
      <c r="DI25" s="47">
        <f t="shared" si="12"/>
        <v>61780.75</v>
      </c>
      <c r="DJ25" s="47">
        <f t="shared" si="12"/>
        <v>70526.5</v>
      </c>
      <c r="DK25" s="47">
        <f t="shared" si="12"/>
        <v>62784.5</v>
      </c>
      <c r="DL25" s="47">
        <f t="shared" si="12"/>
        <v>72223.5</v>
      </c>
      <c r="DM25" s="47">
        <f t="shared" si="12"/>
        <v>64481.5</v>
      </c>
      <c r="DN25" s="47">
        <f t="shared" si="12"/>
        <v>72732.599999999991</v>
      </c>
      <c r="DO25" s="47">
        <f t="shared" si="12"/>
        <v>64651.19999999999</v>
      </c>
      <c r="DP25" s="47">
        <f t="shared" si="12"/>
        <v>56569.799999999988</v>
      </c>
      <c r="DQ25" s="47">
        <f t="shared" si="12"/>
        <v>66264.600000000006</v>
      </c>
      <c r="DR25" s="47">
        <f t="shared" si="12"/>
        <v>58183.200000000004</v>
      </c>
      <c r="DS25" s="47">
        <f t="shared" si="12"/>
        <v>71719.75</v>
      </c>
      <c r="DT25" s="47">
        <f t="shared" si="12"/>
        <v>64500.75</v>
      </c>
      <c r="DU25" s="47">
        <f t="shared" si="12"/>
        <v>85217.25</v>
      </c>
      <c r="DV25" s="47">
        <f t="shared" si="12"/>
        <v>77998.25</v>
      </c>
      <c r="DW25" s="47">
        <f t="shared" si="12"/>
        <v>88667.25</v>
      </c>
      <c r="DX25" s="47">
        <f t="shared" si="12"/>
        <v>78748.75</v>
      </c>
      <c r="DY25" s="47">
        <f t="shared" si="12"/>
        <v>68830.25</v>
      </c>
      <c r="DZ25" s="47">
        <f t="shared" si="12"/>
        <v>86869.5</v>
      </c>
      <c r="EA25" s="47">
        <f t="shared" si="12"/>
        <v>77190.7</v>
      </c>
      <c r="EB25" s="47">
        <f t="shared" si="12"/>
        <v>67511.899999999994</v>
      </c>
      <c r="EC25" s="47">
        <f t="shared" si="12"/>
        <v>84715.199999999983</v>
      </c>
      <c r="ED25" s="47">
        <f t="shared" si="12"/>
        <v>75036.39999999998</v>
      </c>
      <c r="EE25" s="47">
        <f t="shared" si="12"/>
        <v>65357.599999999977</v>
      </c>
      <c r="EF25" s="47">
        <f t="shared" si="12"/>
        <v>74807.5</v>
      </c>
      <c r="EG25" s="47">
        <f t="shared" si="12"/>
        <v>65607.5</v>
      </c>
      <c r="EH25" s="47">
        <f t="shared" si="12"/>
        <v>56407.5</v>
      </c>
      <c r="EI25" s="47">
        <f t="shared" si="12"/>
        <v>47207.5</v>
      </c>
      <c r="EJ25" s="47">
        <f t="shared" si="12"/>
        <v>62560</v>
      </c>
      <c r="EK25" s="47">
        <f t="shared" si="12"/>
        <v>56557</v>
      </c>
      <c r="EL25" s="47">
        <f t="shared" si="12"/>
        <v>79626.000000000015</v>
      </c>
      <c r="EM25" s="47">
        <f t="shared" si="12"/>
        <v>73623.000000000015</v>
      </c>
      <c r="EN25" s="47">
        <f t="shared" si="12"/>
        <v>84745.800000000017</v>
      </c>
      <c r="EO25" s="47">
        <f t="shared" si="12"/>
        <v>75329.60000000002</v>
      </c>
      <c r="EP25" s="47">
        <f t="shared" si="12"/>
        <v>65913.400000000023</v>
      </c>
      <c r="EQ25" s="47">
        <f t="shared" si="12"/>
        <v>56497.200000000026</v>
      </c>
      <c r="ER25" s="47">
        <f t="shared" si="12"/>
        <v>65401.3</v>
      </c>
      <c r="ES25" s="47">
        <f t="shared" si="12"/>
        <v>57919.55</v>
      </c>
      <c r="ET25" s="47">
        <f t="shared" si="12"/>
        <v>50437.8</v>
      </c>
      <c r="EU25" s="47">
        <f t="shared" si="12"/>
        <v>42956.05</v>
      </c>
      <c r="EV25" s="47">
        <f t="shared" si="12"/>
        <v>35474.300000000003</v>
      </c>
      <c r="EW25" s="47">
        <f t="shared" si="12"/>
        <v>49164.25</v>
      </c>
      <c r="EX25" s="47">
        <f t="shared" si="12"/>
        <v>62018</v>
      </c>
      <c r="EY25" s="47">
        <f t="shared" si="12"/>
        <v>74871.75</v>
      </c>
      <c r="EZ25" s="47">
        <f t="shared" si="12"/>
        <v>70837.25</v>
      </c>
      <c r="FA25" s="47">
        <f t="shared" si="12"/>
        <v>82584</v>
      </c>
      <c r="FB25" s="47">
        <f t="shared" si="12"/>
        <v>73408</v>
      </c>
      <c r="FC25" s="47">
        <f t="shared" si="12"/>
        <v>82584</v>
      </c>
      <c r="FD25" s="47">
        <f t="shared" si="12"/>
        <v>73408</v>
      </c>
      <c r="FE25" s="47">
        <f t="shared" si="12"/>
        <v>82584</v>
      </c>
      <c r="FF25" s="48">
        <f t="shared" si="4"/>
        <v>0.38397993757325816</v>
      </c>
      <c r="FG25" s="48">
        <f t="shared" si="5"/>
        <v>8.9181467690381258</v>
      </c>
      <c r="FH25" s="48">
        <f t="shared" si="5"/>
        <v>7.8582076164070784</v>
      </c>
      <c r="FI25" s="48">
        <f t="shared" si="5"/>
        <v>8.9398411263239481</v>
      </c>
      <c r="FJ25" s="48">
        <f t="shared" si="5"/>
        <v>7.8934373343043491</v>
      </c>
      <c r="FK25" s="48">
        <f t="shared" si="5"/>
        <v>8.9142030157867449</v>
      </c>
      <c r="FL25" s="48">
        <f t="shared" si="5"/>
        <v>7.8514484371385169</v>
      </c>
      <c r="FM25" s="48">
        <f t="shared" si="5"/>
        <v>8.9370034894943942</v>
      </c>
      <c r="FN25" s="48">
        <f t="shared" si="5"/>
        <v>7.9790011631647983</v>
      </c>
      <c r="FO25" s="48">
        <f t="shared" si="5"/>
        <v>9.2466881944621022</v>
      </c>
      <c r="FP25" s="48">
        <f t="shared" si="5"/>
        <v>8.4509163159133092</v>
      </c>
      <c r="FQ25" s="48">
        <f t="shared" ref="FQ25:GF36" si="13">DP25/AVERAGE(R25:U25)</f>
        <v>7.6089903962553445</v>
      </c>
      <c r="FR25" s="48">
        <f t="shared" si="13"/>
        <v>9.1791937941543154</v>
      </c>
      <c r="FS25" s="48">
        <f t="shared" si="13"/>
        <v>7.3706766321990154</v>
      </c>
      <c r="FT25" s="48">
        <f t="shared" si="13"/>
        <v>8.3699197665937266</v>
      </c>
      <c r="FU25" s="48">
        <f t="shared" si="13"/>
        <v>6.9778631218812963</v>
      </c>
      <c r="FV25" s="48">
        <f t="shared" si="13"/>
        <v>8.5917477441145333</v>
      </c>
      <c r="FW25" s="48">
        <f t="shared" si="9"/>
        <v>7.911716449892606</v>
      </c>
      <c r="FX25" s="48">
        <f t="shared" si="9"/>
        <v>9.0489251070300512</v>
      </c>
      <c r="FY25" s="48">
        <f t="shared" si="9"/>
        <v>8.0861457737024107</v>
      </c>
      <c r="FZ25" s="48">
        <f t="shared" si="9"/>
        <v>7.1114446005703194</v>
      </c>
      <c r="GA25" s="48">
        <f t="shared" si="9"/>
        <v>8.9752345332065957</v>
      </c>
      <c r="GB25" s="48">
        <f t="shared" si="9"/>
        <v>8.0751012124572412</v>
      </c>
      <c r="GC25" s="48">
        <f t="shared" si="9"/>
        <v>7.1521389071339279</v>
      </c>
      <c r="GD25" s="48">
        <f t="shared" si="9"/>
        <v>9.0899063274568892</v>
      </c>
      <c r="GE25" s="48">
        <f t="shared" si="9"/>
        <v>8.1561304347826074</v>
      </c>
      <c r="GF25" s="48">
        <f t="shared" si="9"/>
        <v>7.7799720263071723</v>
      </c>
      <c r="GG25" s="48">
        <f t="shared" si="9"/>
        <v>9.8411497730711037</v>
      </c>
      <c r="GH25" s="48">
        <f t="shared" si="9"/>
        <v>9.6449704142011843</v>
      </c>
      <c r="GI25" s="48">
        <f t="shared" si="9"/>
        <v>9.3965517241379306</v>
      </c>
      <c r="GJ25" s="48">
        <f t="shared" si="9"/>
        <v>6.8852733981885272</v>
      </c>
      <c r="GK25" s="48">
        <f t="shared" si="9"/>
        <v>8.1145584725536981</v>
      </c>
      <c r="GL25" s="48">
        <f t="shared" si="8"/>
        <v>6.6048885307547662</v>
      </c>
      <c r="GM25" s="48">
        <f t="shared" si="8"/>
        <v>8.4562774792379098</v>
      </c>
      <c r="GN25" s="48">
        <f t="shared" si="8"/>
        <v>7.8187591597459702</v>
      </c>
      <c r="GO25" s="48">
        <f t="shared" si="8"/>
        <v>9.4872622294491933</v>
      </c>
      <c r="GP25" s="48">
        <f t="shared" si="8"/>
        <v>8.9158270677804126</v>
      </c>
      <c r="GQ25" s="48">
        <f t="shared" si="8"/>
        <v>8.2750031778214765</v>
      </c>
      <c r="GR25" s="48">
        <f t="shared" si="8"/>
        <v>7.5513349149597389</v>
      </c>
      <c r="GS25" s="48">
        <f t="shared" si="8"/>
        <v>9.8794437258659915</v>
      </c>
      <c r="GT25" s="48">
        <f t="shared" si="8"/>
        <v>10.058751763812005</v>
      </c>
      <c r="GU25" s="48">
        <f t="shared" si="8"/>
        <v>10.301180735502482</v>
      </c>
      <c r="GV25" s="48">
        <f t="shared" si="8"/>
        <v>10.647180567604412</v>
      </c>
      <c r="GW25" s="48">
        <f t="shared" si="8"/>
        <v>6.6682581827580538</v>
      </c>
      <c r="GX25" s="48">
        <f t="shared" si="8"/>
        <v>7.4432080541993111</v>
      </c>
      <c r="GY25" s="48">
        <f t="shared" si="8"/>
        <v>7.8597069306930694</v>
      </c>
      <c r="GZ25" s="48">
        <f t="shared" si="8"/>
        <v>8.1595193984306889</v>
      </c>
      <c r="HA25" s="48">
        <f t="shared" si="6"/>
        <v>7.7198397994768966</v>
      </c>
      <c r="HB25" s="48">
        <f t="shared" si="6"/>
        <v>9</v>
      </c>
      <c r="HC25" s="48">
        <f t="shared" si="6"/>
        <v>8</v>
      </c>
      <c r="HD25" s="48">
        <f t="shared" si="6"/>
        <v>9</v>
      </c>
      <c r="HE25" s="48">
        <f t="shared" si="6"/>
        <v>8</v>
      </c>
      <c r="HF25" s="31"/>
    </row>
    <row r="26" spans="1:214" x14ac:dyDescent="0.25">
      <c r="A26" s="29"/>
      <c r="B26" s="13" t="s">
        <v>5</v>
      </c>
      <c r="C26" s="13">
        <v>1708464</v>
      </c>
      <c r="D26" s="13" t="str">
        <f>VLOOKUP(C26,INVENTORY_DATA!$C:$E,2,0)</f>
        <v>PF_3</v>
      </c>
      <c r="E26" s="44">
        <f>VLOOKUP(C26,INVENTORY_DATA!$C:$E,3,0)</f>
        <v>81053.718244803706</v>
      </c>
      <c r="F26" s="45">
        <f>VLOOKUP(VLOOKUP(F$3,KEY!$E:$F,2,0)&amp;$C26,DEMAND_PLAN!$B:$I,5,0)/VLOOKUP(VLOOKUP(F$3,KEY!$E:$F,2,0),KEY!$B:$C,2,0)</f>
        <v>4929.25</v>
      </c>
      <c r="G26" s="45">
        <f>VLOOKUP(VLOOKUP(G$3,KEY!$E:$F,2,0)&amp;$C26,DEMAND_PLAN!$B:$I,5,0)/VLOOKUP(VLOOKUP(G$3,KEY!$E:$F,2,0),KEY!$B:$C,2,0)</f>
        <v>4929.25</v>
      </c>
      <c r="H26" s="45">
        <f>VLOOKUP(VLOOKUP(H$3,KEY!$E:$F,2,0)&amp;$C26,DEMAND_PLAN!$B:$I,5,0)/VLOOKUP(VLOOKUP(H$3,KEY!$E:$F,2,0),KEY!$B:$C,2,0)</f>
        <v>4929.25</v>
      </c>
      <c r="I26" s="45">
        <f>VLOOKUP(VLOOKUP(I$3,KEY!$E:$F,2,0)&amp;$C26,DEMAND_PLAN!$B:$I,5,0)/VLOOKUP(VLOOKUP(I$3,KEY!$E:$F,2,0),KEY!$B:$C,2,0)</f>
        <v>4929.25</v>
      </c>
      <c r="J26" s="45">
        <f>VLOOKUP(VLOOKUP(J$3,KEY!$E:$F,2,0)&amp;$C26,DEMAND_PLAN!$B:$I,5,0)/VLOOKUP(VLOOKUP(J$3,KEY!$E:$F,2,0),KEY!$B:$C,2,0)</f>
        <v>4485.75</v>
      </c>
      <c r="K26" s="45">
        <f>VLOOKUP(VLOOKUP(K$3,KEY!$E:$F,2,0)&amp;$C26,DEMAND_PLAN!$B:$I,5,0)/VLOOKUP(VLOOKUP(K$3,KEY!$E:$F,2,0),KEY!$B:$C,2,0)</f>
        <v>4485.75</v>
      </c>
      <c r="L26" s="45">
        <f>VLOOKUP(VLOOKUP(L$3,KEY!$E:$F,2,0)&amp;$C26,DEMAND_PLAN!$B:$I,5,0)/VLOOKUP(VLOOKUP(L$3,KEY!$E:$F,2,0),KEY!$B:$C,2,0)</f>
        <v>4485.75</v>
      </c>
      <c r="M26" s="45">
        <f>VLOOKUP(VLOOKUP(M$3,KEY!$E:$F,2,0)&amp;$C26,DEMAND_PLAN!$B:$I,5,0)/VLOOKUP(VLOOKUP(M$3,KEY!$E:$F,2,0),KEY!$B:$C,2,0)</f>
        <v>4485.75</v>
      </c>
      <c r="N26" s="45">
        <f>VLOOKUP(VLOOKUP(N$3,KEY!$E:$F,2,0)&amp;$C26,DEMAND_PLAN!$B:$I,5,0)/VLOOKUP(VLOOKUP(N$3,KEY!$E:$F,2,0),KEY!$B:$C,2,0)</f>
        <v>8073.6</v>
      </c>
      <c r="O26" s="45">
        <f>VLOOKUP(VLOOKUP(O$3,KEY!$E:$F,2,0)&amp;$C26,DEMAND_PLAN!$B:$I,5,0)/VLOOKUP(VLOOKUP(O$3,KEY!$E:$F,2,0),KEY!$B:$C,2,0)</f>
        <v>8073.6</v>
      </c>
      <c r="P26" s="45">
        <f>VLOOKUP(VLOOKUP(P$3,KEY!$E:$F,2,0)&amp;$C26,DEMAND_PLAN!$B:$I,5,0)/VLOOKUP(VLOOKUP(P$3,KEY!$E:$F,2,0),KEY!$B:$C,2,0)</f>
        <v>8073.6</v>
      </c>
      <c r="Q26" s="45">
        <f>VLOOKUP(VLOOKUP(Q$3,KEY!$E:$F,2,0)&amp;$C26,DEMAND_PLAN!$B:$I,5,0)/VLOOKUP(VLOOKUP(Q$3,KEY!$E:$F,2,0),KEY!$B:$C,2,0)</f>
        <v>8073.6</v>
      </c>
      <c r="R26" s="45">
        <f>VLOOKUP(VLOOKUP(R$3,KEY!$E:$F,2,0)&amp;$C26,DEMAND_PLAN!$B:$I,5,0)/VLOOKUP(VLOOKUP(R$3,KEY!$E:$F,2,0),KEY!$B:$C,2,0)</f>
        <v>8073.6</v>
      </c>
      <c r="S26" s="45">
        <f>VLOOKUP(VLOOKUP(S$3,KEY!$E:$F,2,0)&amp;$C26,DEMAND_PLAN!$B:$I,5,0)/VLOOKUP(VLOOKUP(S$3,KEY!$E:$F,2,0),KEY!$B:$C,2,0)</f>
        <v>5109.25</v>
      </c>
      <c r="T26" s="45">
        <f>VLOOKUP(VLOOKUP(T$3,KEY!$E:$F,2,0)&amp;$C26,DEMAND_PLAN!$B:$I,5,0)/VLOOKUP(VLOOKUP(T$3,KEY!$E:$F,2,0),KEY!$B:$C,2,0)</f>
        <v>5109.25</v>
      </c>
      <c r="U26" s="45">
        <f>VLOOKUP(VLOOKUP(U$3,KEY!$E:$F,2,0)&amp;$C26,DEMAND_PLAN!$B:$I,5,0)/VLOOKUP(VLOOKUP(U$3,KEY!$E:$F,2,0),KEY!$B:$C,2,0)</f>
        <v>5109.25</v>
      </c>
      <c r="V26" s="45">
        <f>VLOOKUP(VLOOKUP(V$3,KEY!$E:$F,2,0)&amp;$C26,DEMAND_PLAN!$B:$I,5,0)/VLOOKUP(VLOOKUP(V$3,KEY!$E:$F,2,0),KEY!$B:$C,2,0)</f>
        <v>5109.25</v>
      </c>
      <c r="W26" s="45">
        <f>VLOOKUP(VLOOKUP(W$3,KEY!$E:$F,2,0)&amp;$C26,DEMAND_PLAN!$B:$I,5,0)/VLOOKUP(VLOOKUP(W$3,KEY!$E:$F,2,0),KEY!$B:$C,2,0)</f>
        <v>4481.25</v>
      </c>
      <c r="X26" s="45">
        <f>VLOOKUP(VLOOKUP(X$3,KEY!$E:$F,2,0)&amp;$C26,DEMAND_PLAN!$B:$I,5,0)/VLOOKUP(VLOOKUP(X$3,KEY!$E:$F,2,0),KEY!$B:$C,2,0)</f>
        <v>4481.25</v>
      </c>
      <c r="Y26" s="45">
        <f>VLOOKUP(VLOOKUP(Y$3,KEY!$E:$F,2,0)&amp;$C26,DEMAND_PLAN!$B:$I,5,0)/VLOOKUP(VLOOKUP(Y$3,KEY!$E:$F,2,0),KEY!$B:$C,2,0)</f>
        <v>4481.25</v>
      </c>
      <c r="Z26" s="45">
        <f>VLOOKUP(VLOOKUP(Z$3,KEY!$E:$F,2,0)&amp;$C26,DEMAND_PLAN!$B:$I,5,0)/VLOOKUP(VLOOKUP(Z$3,KEY!$E:$F,2,0),KEY!$B:$C,2,0)</f>
        <v>4481.25</v>
      </c>
      <c r="AA26" s="45">
        <f>VLOOKUP(VLOOKUP(AA$3,KEY!$E:$F,2,0)&amp;$C26,DEMAND_PLAN!$B:$I,5,0)/VLOOKUP(VLOOKUP(AA$3,KEY!$E:$F,2,0),KEY!$B:$C,2,0)</f>
        <v>2927.8</v>
      </c>
      <c r="AB26" s="45">
        <f>VLOOKUP(VLOOKUP(AB$3,KEY!$E:$F,2,0)&amp;$C26,DEMAND_PLAN!$B:$I,5,0)/VLOOKUP(VLOOKUP(AB$3,KEY!$E:$F,2,0),KEY!$B:$C,2,0)</f>
        <v>2927.8</v>
      </c>
      <c r="AC26" s="45">
        <f>VLOOKUP(VLOOKUP(AC$3,KEY!$E:$F,2,0)&amp;$C26,DEMAND_PLAN!$B:$I,5,0)/VLOOKUP(VLOOKUP(AC$3,KEY!$E:$F,2,0),KEY!$B:$C,2,0)</f>
        <v>2927.8</v>
      </c>
      <c r="AD26" s="45">
        <f>VLOOKUP(VLOOKUP(AD$3,KEY!$E:$F,2,0)&amp;$C26,DEMAND_PLAN!$B:$I,5,0)/VLOOKUP(VLOOKUP(AD$3,KEY!$E:$F,2,0),KEY!$B:$C,2,0)</f>
        <v>2927.8</v>
      </c>
      <c r="AE26" s="45">
        <f>VLOOKUP(VLOOKUP(AE$3,KEY!$E:$F,2,0)&amp;$C26,DEMAND_PLAN!$B:$I,5,0)/VLOOKUP(VLOOKUP(AE$3,KEY!$E:$F,2,0),KEY!$B:$C,2,0)</f>
        <v>2927.8</v>
      </c>
      <c r="AF26" s="45">
        <f>VLOOKUP(VLOOKUP(AF$3,KEY!$E:$F,2,0)&amp;$C26,DEMAND_PLAN!$B:$I,5,0)/VLOOKUP(VLOOKUP(AF$3,KEY!$E:$F,2,0),KEY!$B:$C,2,0)</f>
        <v>12151.75</v>
      </c>
      <c r="AG26" s="45">
        <f>VLOOKUP(VLOOKUP(AG$3,KEY!$E:$F,2,0)&amp;$C26,DEMAND_PLAN!$B:$I,5,0)/VLOOKUP(VLOOKUP(AG$3,KEY!$E:$F,2,0),KEY!$B:$C,2,0)</f>
        <v>12151.75</v>
      </c>
      <c r="AH26" s="45">
        <f>VLOOKUP(VLOOKUP(AH$3,KEY!$E:$F,2,0)&amp;$C26,DEMAND_PLAN!$B:$I,5,0)/VLOOKUP(VLOOKUP(AH$3,KEY!$E:$F,2,0),KEY!$B:$C,2,0)</f>
        <v>12151.75</v>
      </c>
      <c r="AI26" s="45">
        <f>VLOOKUP(VLOOKUP(AI$3,KEY!$E:$F,2,0)&amp;$C26,DEMAND_PLAN!$B:$I,5,0)/VLOOKUP(VLOOKUP(AI$3,KEY!$E:$F,2,0),KEY!$B:$C,2,0)</f>
        <v>12151.75</v>
      </c>
      <c r="AJ26" s="45">
        <f>VLOOKUP(VLOOKUP(AJ$3,KEY!$E:$F,2,0)&amp;$C26,DEMAND_PLAN!$B:$I,5,0)/VLOOKUP(VLOOKUP(AJ$3,KEY!$E:$F,2,0),KEY!$B:$C,2,0)</f>
        <v>8888.25</v>
      </c>
      <c r="AK26" s="45">
        <f>VLOOKUP(VLOOKUP(AK$3,KEY!$E:$F,2,0)&amp;$C26,DEMAND_PLAN!$B:$I,5,0)/VLOOKUP(VLOOKUP(AK$3,KEY!$E:$F,2,0),KEY!$B:$C,2,0)</f>
        <v>8888.25</v>
      </c>
      <c r="AL26" s="45">
        <f>VLOOKUP(VLOOKUP(AL$3,KEY!$E:$F,2,0)&amp;$C26,DEMAND_PLAN!$B:$I,5,0)/VLOOKUP(VLOOKUP(AL$3,KEY!$E:$F,2,0),KEY!$B:$C,2,0)</f>
        <v>8888.25</v>
      </c>
      <c r="AM26" s="45">
        <f>VLOOKUP(VLOOKUP(AM$3,KEY!$E:$F,2,0)&amp;$C26,DEMAND_PLAN!$B:$I,5,0)/VLOOKUP(VLOOKUP(AM$3,KEY!$E:$F,2,0),KEY!$B:$C,2,0)</f>
        <v>8888.25</v>
      </c>
      <c r="AN26" s="45">
        <f>VLOOKUP(VLOOKUP(AN$3,KEY!$E:$F,2,0)&amp;$C26,DEMAND_PLAN!$B:$I,5,0)/VLOOKUP(VLOOKUP(AN$3,KEY!$E:$F,2,0),KEY!$B:$C,2,0)</f>
        <v>8745.4</v>
      </c>
      <c r="AO26" s="45">
        <f>VLOOKUP(VLOOKUP(AO$3,KEY!$E:$F,2,0)&amp;$C26,DEMAND_PLAN!$B:$I,5,0)/VLOOKUP(VLOOKUP(AO$3,KEY!$E:$F,2,0),KEY!$B:$C,2,0)</f>
        <v>8745.4</v>
      </c>
      <c r="AP26" s="45">
        <f>VLOOKUP(VLOOKUP(AP$3,KEY!$E:$F,2,0)&amp;$C26,DEMAND_PLAN!$B:$I,5,0)/VLOOKUP(VLOOKUP(AP$3,KEY!$E:$F,2,0),KEY!$B:$C,2,0)</f>
        <v>8745.4</v>
      </c>
      <c r="AQ26" s="45">
        <f>VLOOKUP(VLOOKUP(AQ$3,KEY!$E:$F,2,0)&amp;$C26,DEMAND_PLAN!$B:$I,5,0)/VLOOKUP(VLOOKUP(AQ$3,KEY!$E:$F,2,0),KEY!$B:$C,2,0)</f>
        <v>8745.4</v>
      </c>
      <c r="AR26" s="45">
        <f>VLOOKUP(VLOOKUP(AR$3,KEY!$E:$F,2,0)&amp;$C26,DEMAND_PLAN!$B:$I,5,0)/VLOOKUP(VLOOKUP(AR$3,KEY!$E:$F,2,0),KEY!$B:$C,2,0)</f>
        <v>8745.4</v>
      </c>
      <c r="AS26" s="45">
        <f>VLOOKUP(VLOOKUP(AS$3,KEY!$E:$F,2,0)&amp;$C26,DEMAND_PLAN!$B:$I,5,0)/VLOOKUP(VLOOKUP(AS$3,KEY!$E:$F,2,0),KEY!$B:$C,2,0)</f>
        <v>9610.75</v>
      </c>
      <c r="AT26" s="45">
        <f>VLOOKUP(VLOOKUP(AT$3,KEY!$E:$F,2,0)&amp;$C26,DEMAND_PLAN!$B:$I,5,0)/VLOOKUP(VLOOKUP(AT$3,KEY!$E:$F,2,0),KEY!$B:$C,2,0)</f>
        <v>9610.75</v>
      </c>
      <c r="AU26" s="45">
        <f>VLOOKUP(VLOOKUP(AU$3,KEY!$E:$F,2,0)&amp;$C26,DEMAND_PLAN!$B:$I,5,0)/VLOOKUP(VLOOKUP(AU$3,KEY!$E:$F,2,0),KEY!$B:$C,2,0)</f>
        <v>9610.75</v>
      </c>
      <c r="AV26" s="45">
        <f>VLOOKUP(VLOOKUP(AV$3,KEY!$E:$F,2,0)&amp;$C26,DEMAND_PLAN!$B:$I,5,0)/VLOOKUP(VLOOKUP(AV$3,KEY!$E:$F,2,0),KEY!$B:$C,2,0)</f>
        <v>9610.75</v>
      </c>
      <c r="AW26" s="45">
        <f>VLOOKUP(VLOOKUP(AW$3,KEY!$E:$F,2,0)&amp;$C26,DEMAND_PLAN!$B:$I,5,0)/VLOOKUP(VLOOKUP(AW$3,KEY!$E:$F,2,0),KEY!$B:$C,2,0)</f>
        <v>5629.5</v>
      </c>
      <c r="AX26" s="45">
        <f>VLOOKUP(VLOOKUP(AX$3,KEY!$E:$F,2,0)&amp;$C26,DEMAND_PLAN!$B:$I,5,0)/VLOOKUP(VLOOKUP(AX$3,KEY!$E:$F,2,0),KEY!$B:$C,2,0)</f>
        <v>5629.5</v>
      </c>
      <c r="AY26" s="45">
        <f>VLOOKUP(VLOOKUP(AY$3,KEY!$E:$F,2,0)&amp;$C26,DEMAND_PLAN!$B:$I,5,0)/VLOOKUP(VLOOKUP(AY$3,KEY!$E:$F,2,0),KEY!$B:$C,2,0)</f>
        <v>5629.5</v>
      </c>
      <c r="AZ26" s="45">
        <f>VLOOKUP(VLOOKUP(AZ$3,KEY!$E:$F,2,0)&amp;$C26,DEMAND_PLAN!$B:$I,5,0)/VLOOKUP(VLOOKUP(AZ$3,KEY!$E:$F,2,0),KEY!$B:$C,2,0)</f>
        <v>5629.5</v>
      </c>
      <c r="BA26" s="45">
        <f>VLOOKUP(VLOOKUP(BA$3,KEY!$E:$F,2,0)&amp;$C26,DEMAND_PLAN!$B:$I,5,0)/VLOOKUP(VLOOKUP(BA$3,KEY!$E:$F,2,0),KEY!$B:$C,2,0)</f>
        <v>9069.6</v>
      </c>
      <c r="BB26" s="45">
        <f>VLOOKUP(VLOOKUP(BB$3,KEY!$E:$F,2,0)&amp;$C26,DEMAND_PLAN!$B:$I,5,0)/VLOOKUP(VLOOKUP(BB$3,KEY!$E:$F,2,0),KEY!$B:$C,2,0)</f>
        <v>9069.6</v>
      </c>
      <c r="BC26" s="45">
        <f>VLOOKUP(VLOOKUP(BC$3,KEY!$E:$F,2,0)&amp;$C26,DEMAND_PLAN!$B:$I,5,0)/VLOOKUP(VLOOKUP(BC$3,KEY!$E:$F,2,0),KEY!$B:$C,2,0)</f>
        <v>9069.6</v>
      </c>
      <c r="BD26" s="45">
        <f>VLOOKUP(VLOOKUP(BD$3,KEY!$E:$F,2,0)&amp;$C26,DEMAND_PLAN!$B:$I,5,0)/VLOOKUP(VLOOKUP(BD$3,KEY!$E:$F,2,0),KEY!$B:$C,2,0)</f>
        <v>9069.6</v>
      </c>
      <c r="BE26" s="45">
        <f>VLOOKUP(VLOOKUP(BE$3,KEY!$E:$F,2,0)&amp;$C26,DEMAND_PLAN!$B:$I,5,0)/VLOOKUP(VLOOKUP(BE$3,KEY!$E:$F,2,0),KEY!$B:$C,2,0)</f>
        <v>9069.6</v>
      </c>
      <c r="BF26" s="46">
        <f>IF(FF26&gt;ASSUMPTIONS!$D$7,0,(ASSUMPTIONS!$D$7+2-FF26)*AVERAGE(G26:J26))</f>
        <v>0</v>
      </c>
      <c r="BG26" s="46">
        <f>IF(FG26&gt;ASSUMPTIONS!$D$7,0,(ASSUMPTIONS!$D$7+2-FG26)*AVERAGE(H26:K26))</f>
        <v>0</v>
      </c>
      <c r="BH26" s="46">
        <f>IF(FH26&gt;ASSUMPTIONS!$D$7,0,(ASSUMPTIONS!$D$7+2-FH26)*AVERAGE(I26:L26))</f>
        <v>0</v>
      </c>
      <c r="BI26" s="46">
        <f>IF(FI26&gt;ASSUMPTIONS!$D$7,0,(ASSUMPTIONS!$D$7+2-FI26)*AVERAGE(J26:M26))</f>
        <v>0</v>
      </c>
      <c r="BJ26" s="46">
        <f>IF(FJ26&gt;ASSUMPTIONS!$D$7,0,(ASSUMPTIONS!$D$7+2-FJ26)*AVERAGE(K26:N26))</f>
        <v>0</v>
      </c>
      <c r="BK26" s="46">
        <f>IF(FK26&gt;ASSUMPTIONS!$D$7,0,(ASSUMPTIONS!$D$7+2-FK26)*AVERAGE(L26:O26))</f>
        <v>0</v>
      </c>
      <c r="BL26" s="46">
        <f>IF(FL26&gt;ASSUMPTIONS!$D$7,0,(ASSUMPTIONS!$D$7+2-FL26)*AVERAGE(M26:P26))</f>
        <v>19401.156755196298</v>
      </c>
      <c r="BM26" s="46">
        <f>IF(FM26&gt;ASSUMPTIONS!$D$7,0,(ASSUMPTIONS!$D$7+2-FM26)*AVERAGE(N26:Q26))</f>
        <v>0</v>
      </c>
      <c r="BN26" s="46">
        <f>IF(FN26&gt;ASSUMPTIONS!$D$7,0,(ASSUMPTIONS!$D$7+2-FN26)*AVERAGE(O26:R26))</f>
        <v>17941.125000000004</v>
      </c>
      <c r="BO26" s="46">
        <f>IF(FO26&gt;ASSUMPTIONS!$D$7,0,(ASSUMPTIONS!$D$7+2-FO26)*AVERAGE(P26:S26))</f>
        <v>0</v>
      </c>
      <c r="BP26" s="46">
        <f>IF(FP26&gt;ASSUMPTIONS!$D$7,0,(ASSUMPTIONS!$D$7+2-FP26)*AVERAGE(Q26:T26))</f>
        <v>0</v>
      </c>
      <c r="BQ26" s="46">
        <f>IF(FQ26&gt;ASSUMPTIONS!$D$7,0,(ASSUMPTIONS!$D$7+2-FQ26)*AVERAGE(R26:U26))</f>
        <v>0</v>
      </c>
      <c r="BR26" s="46">
        <f>IF(FR26&gt;ASSUMPTIONS!$D$7,0,(ASSUMPTIONS!$D$7+2-FR26)*AVERAGE(S26:V26))</f>
        <v>0</v>
      </c>
      <c r="BS26" s="46">
        <f>IF(FS26&gt;ASSUMPTIONS!$D$7,0,(ASSUMPTIONS!$D$7+2-FS26)*AVERAGE(T26:W26))</f>
        <v>0</v>
      </c>
      <c r="BT26" s="46">
        <f>IF(FT26&gt;ASSUMPTIONS!$D$7,0,(ASSUMPTIONS!$D$7+2-FT26)*AVERAGE(U26:X26))</f>
        <v>12693.749999999985</v>
      </c>
      <c r="BU26" s="46">
        <f>IF(FU26&gt;ASSUMPTIONS!$D$7,0,(ASSUMPTIONS!$D$7+2-FU26)*AVERAGE(V26:Y26))</f>
        <v>0</v>
      </c>
      <c r="BV26" s="46">
        <f>IF(FV26&gt;ASSUMPTIONS!$D$7,0,(ASSUMPTIONS!$D$7+2-FV26)*AVERAGE(W26:Z26))</f>
        <v>0</v>
      </c>
      <c r="BW26" s="46">
        <f>IF(FW26&gt;ASSUMPTIONS!$D$7,0,(ASSUMPTIONS!$D$7+2-FW26)*AVERAGE(X26:AA26))</f>
        <v>8304.125</v>
      </c>
      <c r="BX26" s="46">
        <f>IF(FX26&gt;ASSUMPTIONS!$D$7,0,(ASSUMPTIONS!$D$7+2-FX26)*AVERAGE(Y26:AB26))</f>
        <v>0</v>
      </c>
      <c r="BY26" s="46">
        <f>IF(FY26&gt;ASSUMPTIONS!$D$7,0,(ASSUMPTIONS!$D$7+2-FY26)*AVERAGE(Z26:AC26))</f>
        <v>0</v>
      </c>
      <c r="BZ26" s="46">
        <f>IF(FZ26&gt;ASSUMPTIONS!$D$7,0,(ASSUMPTIONS!$D$7+2-FZ26)*AVERAGE(AA26:AD26))</f>
        <v>0</v>
      </c>
      <c r="CA26" s="46">
        <f>IF(GA26&gt;ASSUMPTIONS!$D$7,0,(ASSUMPTIONS!$D$7+2-GA26)*AVERAGE(AB26:AE26))</f>
        <v>6274.1250000000018</v>
      </c>
      <c r="CB26" s="46">
        <f>IF(GB26&gt;ASSUMPTIONS!$D$7,0,(ASSUMPTIONS!$D$7+2-GB26)*AVERAGE(AC26:AF26))</f>
        <v>25987.674999999999</v>
      </c>
      <c r="CC26" s="46">
        <f>IF(GC26&gt;ASSUMPTIONS!$D$7,0,(ASSUMPTIONS!$D$7+2-GC26)*AVERAGE(AD26:AG26))</f>
        <v>25987.674999999992</v>
      </c>
      <c r="CD26" s="46">
        <f>IF(GD26&gt;ASSUMPTIONS!$D$7,0,(ASSUMPTIONS!$D$7+2-GD26)*AVERAGE(AE26:AH26))</f>
        <v>25987.67500000001</v>
      </c>
      <c r="CE26" s="46">
        <f>IF(GE26&gt;ASSUMPTIONS!$D$7,0,(ASSUMPTIONS!$D$7+2-GE26)*AVERAGE(AF26:AI26))</f>
        <v>25987.674999999985</v>
      </c>
      <c r="CF26" s="46">
        <f>IF(GF26&gt;ASSUMPTIONS!$D$7,0,(ASSUMPTIONS!$D$7+2-GF26)*AVERAGE(AG26:AJ26))</f>
        <v>0</v>
      </c>
      <c r="CG26" s="46">
        <f>IF(GG26&gt;ASSUMPTIONS!$D$7,0,(ASSUMPTIONS!$D$7+2-GG26)*AVERAGE(AH26:AK26))</f>
        <v>0</v>
      </c>
      <c r="CH26" s="46">
        <f>IF(GH26&gt;ASSUMPTIONS!$D$7,0,(ASSUMPTIONS!$D$7+2-GH26)*AVERAGE(AI26:AL26))</f>
        <v>0</v>
      </c>
      <c r="CI26" s="46">
        <f>IF(GI26&gt;ASSUMPTIONS!$D$7,0,(ASSUMPTIONS!$D$7+2-GI26)*AVERAGE(AJ26:AM26))</f>
        <v>0</v>
      </c>
      <c r="CJ26" s="46">
        <f>IF(GJ26&gt;ASSUMPTIONS!$D$7,0,(ASSUMPTIONS!$D$7+2-GJ26)*AVERAGE(AK26:AN26))</f>
        <v>18542.675000000007</v>
      </c>
      <c r="CK26" s="46">
        <f>IF(GK26&gt;ASSUMPTIONS!$D$7,0,(ASSUMPTIONS!$D$7+2-GK26)*AVERAGE(AL26:AO26))</f>
        <v>0</v>
      </c>
      <c r="CL26" s="46">
        <f>IF(GL26&gt;ASSUMPTIONS!$D$7,0,(ASSUMPTIONS!$D$7+2-GL26)*AVERAGE(AM26:AP26))</f>
        <v>0</v>
      </c>
      <c r="CM26" s="46">
        <f>IF(GM26&gt;ASSUMPTIONS!$D$7,0,(ASSUMPTIONS!$D$7+2-GM26)*AVERAGE(AN26:AQ26))</f>
        <v>25593.374999999996</v>
      </c>
      <c r="CN26" s="46">
        <f>IF(GN26&gt;ASSUMPTIONS!$D$7,0,(ASSUMPTIONS!$D$7+2-GN26)*AVERAGE(AO26:AR26))</f>
        <v>0</v>
      </c>
      <c r="CO26" s="46">
        <f>IF(GO26&gt;ASSUMPTIONS!$D$7,0,(ASSUMPTIONS!$D$7+2-GO26)*AVERAGE(AP26:AS26))</f>
        <v>19797.024999999983</v>
      </c>
      <c r="CP26" s="46">
        <f>IF(GP26&gt;ASSUMPTIONS!$D$7,0,(ASSUMPTIONS!$D$7+2-GP26)*AVERAGE(AQ26:AT26))</f>
        <v>0</v>
      </c>
      <c r="CQ26" s="46">
        <f>IF(GQ26&gt;ASSUMPTIONS!$D$7,0,(ASSUMPTIONS!$D$7+2-GQ26)*AVERAGE(AR26:AU26))</f>
        <v>21817.550000000003</v>
      </c>
      <c r="CR26" s="46">
        <f>IF(GR26&gt;ASSUMPTIONS!$D$7,0,(ASSUMPTIONS!$D$7+2-GR26)*AVERAGE(AS26:AV26))</f>
        <v>0</v>
      </c>
      <c r="CS26" s="46">
        <f>IF(GS26&gt;ASSUMPTIONS!$D$7,0,(ASSUMPTIONS!$D$7+2-GS26)*AVERAGE(AT26:AW26))</f>
        <v>0</v>
      </c>
      <c r="CT26" s="46">
        <f>IF(GT26&gt;ASSUMPTIONS!$D$7,0,(ASSUMPTIONS!$D$7+2-GT26)*AVERAGE(AU26:AX26))</f>
        <v>0</v>
      </c>
      <c r="CU26" s="46">
        <f>IF(GU26&gt;ASSUMPTIONS!$D$7,0,(ASSUMPTIONS!$D$7+2-GU26)*AVERAGE(AV26:AY26))</f>
        <v>0</v>
      </c>
      <c r="CV26" s="46">
        <f>IF(GV26&gt;ASSUMPTIONS!$D$7,0,(ASSUMPTIONS!$D$7+2-GV26)*AVERAGE(AW26:AZ26))</f>
        <v>0</v>
      </c>
      <c r="CW26" s="46">
        <f>IF(GW26&gt;ASSUMPTIONS!$D$7,0,(ASSUMPTIONS!$D$7+2-GW26)*AVERAGE(AX26:BA26))</f>
        <v>26884.924999999981</v>
      </c>
      <c r="CX26" s="46">
        <f>IF(GX26&gt;ASSUMPTIONS!$D$7,0,(ASSUMPTIONS!$D$7+2-GX26)*AVERAGE(AY26:BB26))</f>
        <v>0</v>
      </c>
      <c r="CY26" s="46">
        <f>IF(GY26&gt;ASSUMPTIONS!$D$7,0,(ASSUMPTIONS!$D$7+2-GY26)*AVERAGE(AZ26:BC26))</f>
        <v>28459.500000000015</v>
      </c>
      <c r="CZ26" s="46">
        <f>IF(GZ26&gt;ASSUMPTIONS!$D$7,0,(ASSUMPTIONS!$D$7+2-GZ26)*AVERAGE(BA26:BD26))</f>
        <v>0</v>
      </c>
      <c r="DA26" s="46">
        <f>IF(HA26&gt;ASSUMPTIONS!$D$7,0,(ASSUMPTIONS!$D$7+2-HA26)*AVERAGE($BB26:$BE26))</f>
        <v>19859.250000000007</v>
      </c>
      <c r="DB26" s="46">
        <f>IF(HB26&gt;ASSUMPTIONS!$D$7,0,(ASSUMPTIONS!$D$7+2-HB26)*AVERAGE($BB26:$BE26))</f>
        <v>0</v>
      </c>
      <c r="DC26" s="46">
        <f>IF(HC26&gt;ASSUMPTIONS!$D$7,0,(ASSUMPTIONS!$D$7+2-HC26)*AVERAGE($BB26:$BE26))</f>
        <v>18139.2</v>
      </c>
      <c r="DD26" s="46">
        <f>IF(HD26&gt;ASSUMPTIONS!$D$7,0,(ASSUMPTIONS!$D$7+2-HD26)*AVERAGE($BB26:$BE26))</f>
        <v>0</v>
      </c>
      <c r="DE26" s="46">
        <f>IF(HE26&gt;ASSUMPTIONS!$D$7,0,(ASSUMPTIONS!$D$7+2-HE26)*AVERAGE($BB26:$BE26))</f>
        <v>18139.2</v>
      </c>
      <c r="DF26" s="47">
        <f t="shared" si="3"/>
        <v>76124.468244803706</v>
      </c>
      <c r="DG26" s="47">
        <f t="shared" si="12"/>
        <v>71195.218244803706</v>
      </c>
      <c r="DH26" s="47">
        <f t="shared" si="12"/>
        <v>66265.968244803706</v>
      </c>
      <c r="DI26" s="47">
        <f t="shared" si="12"/>
        <v>61336.718244803706</v>
      </c>
      <c r="DJ26" s="47">
        <f t="shared" si="12"/>
        <v>56850.968244803706</v>
      </c>
      <c r="DK26" s="47">
        <f t="shared" si="12"/>
        <v>52365.218244803706</v>
      </c>
      <c r="DL26" s="47">
        <f t="shared" si="12"/>
        <v>67280.625</v>
      </c>
      <c r="DM26" s="47">
        <f t="shared" si="12"/>
        <v>62794.875</v>
      </c>
      <c r="DN26" s="47">
        <f t="shared" si="12"/>
        <v>72662.400000000009</v>
      </c>
      <c r="DO26" s="47">
        <f t="shared" si="12"/>
        <v>64588.80000000001</v>
      </c>
      <c r="DP26" s="47">
        <f t="shared" si="12"/>
        <v>56515.200000000012</v>
      </c>
      <c r="DQ26" s="47">
        <f t="shared" si="12"/>
        <v>48441.600000000013</v>
      </c>
      <c r="DR26" s="47">
        <f t="shared" si="12"/>
        <v>40368.000000000015</v>
      </c>
      <c r="DS26" s="47">
        <f t="shared" si="12"/>
        <v>35258.750000000015</v>
      </c>
      <c r="DT26" s="47">
        <f t="shared" si="12"/>
        <v>42843.25</v>
      </c>
      <c r="DU26" s="47">
        <f t="shared" si="12"/>
        <v>37734</v>
      </c>
      <c r="DV26" s="47">
        <f t="shared" si="12"/>
        <v>32624.75</v>
      </c>
      <c r="DW26" s="47">
        <f t="shared" si="12"/>
        <v>36447.625</v>
      </c>
      <c r="DX26" s="47">
        <f t="shared" si="12"/>
        <v>31966.375</v>
      </c>
      <c r="DY26" s="47">
        <f t="shared" si="12"/>
        <v>27485.125</v>
      </c>
      <c r="DZ26" s="47">
        <f t="shared" si="12"/>
        <v>23003.875</v>
      </c>
      <c r="EA26" s="47">
        <f t="shared" si="12"/>
        <v>26350.200000000004</v>
      </c>
      <c r="EB26" s="47">
        <f t="shared" si="12"/>
        <v>49410.075000000004</v>
      </c>
      <c r="EC26" s="47">
        <f t="shared" si="12"/>
        <v>72469.95</v>
      </c>
      <c r="ED26" s="47">
        <f t="shared" si="12"/>
        <v>95529.825000000012</v>
      </c>
      <c r="EE26" s="47">
        <f t="shared" si="12"/>
        <v>118589.7</v>
      </c>
      <c r="EF26" s="47">
        <f t="shared" si="12"/>
        <v>106437.95</v>
      </c>
      <c r="EG26" s="47">
        <f t="shared" si="12"/>
        <v>94286.2</v>
      </c>
      <c r="EH26" s="47">
        <f t="shared" si="12"/>
        <v>82134.45</v>
      </c>
      <c r="EI26" s="47">
        <f t="shared" si="12"/>
        <v>69982.7</v>
      </c>
      <c r="EJ26" s="47">
        <f t="shared" si="12"/>
        <v>79637.125</v>
      </c>
      <c r="EK26" s="47">
        <f t="shared" si="12"/>
        <v>70748.875</v>
      </c>
      <c r="EL26" s="47">
        <f t="shared" si="12"/>
        <v>61860.625</v>
      </c>
      <c r="EM26" s="47">
        <f t="shared" si="12"/>
        <v>78565.75</v>
      </c>
      <c r="EN26" s="47">
        <f t="shared" si="12"/>
        <v>69820.350000000006</v>
      </c>
      <c r="EO26" s="47">
        <f t="shared" si="12"/>
        <v>80871.974999999991</v>
      </c>
      <c r="EP26" s="47">
        <f t="shared" si="12"/>
        <v>72126.574999999997</v>
      </c>
      <c r="EQ26" s="47">
        <f t="shared" si="12"/>
        <v>85198.725000000006</v>
      </c>
      <c r="ER26" s="47">
        <f t="shared" si="12"/>
        <v>76453.325000000012</v>
      </c>
      <c r="ES26" s="47">
        <f t="shared" si="12"/>
        <v>66842.575000000012</v>
      </c>
      <c r="ET26" s="47">
        <f t="shared" si="12"/>
        <v>57231.825000000012</v>
      </c>
      <c r="EU26" s="47">
        <f t="shared" si="12"/>
        <v>47621.075000000012</v>
      </c>
      <c r="EV26" s="47">
        <f t="shared" si="12"/>
        <v>38010.325000000012</v>
      </c>
      <c r="EW26" s="47">
        <f t="shared" si="12"/>
        <v>59265.749999999993</v>
      </c>
      <c r="EX26" s="47">
        <f t="shared" si="12"/>
        <v>53636.249999999993</v>
      </c>
      <c r="EY26" s="47">
        <f t="shared" si="12"/>
        <v>76466.25</v>
      </c>
      <c r="EZ26" s="47">
        <f t="shared" si="12"/>
        <v>70836.75</v>
      </c>
      <c r="FA26" s="47">
        <f t="shared" si="12"/>
        <v>81626.400000000009</v>
      </c>
      <c r="FB26" s="47">
        <f t="shared" si="12"/>
        <v>72556.800000000003</v>
      </c>
      <c r="FC26" s="47">
        <f t="shared" si="12"/>
        <v>81626.400000000009</v>
      </c>
      <c r="FD26" s="47">
        <f t="shared" si="12"/>
        <v>72556.800000000003</v>
      </c>
      <c r="FE26" s="47">
        <f t="shared" si="12"/>
        <v>81626.400000000009</v>
      </c>
      <c r="FF26" s="48">
        <f t="shared" si="4"/>
        <v>16.821795365616769</v>
      </c>
      <c r="FG26" s="48">
        <f t="shared" ref="FG26:FP36" si="14">DF26/AVERAGE(H26:K26)</f>
        <v>16.170890758322614</v>
      </c>
      <c r="FH26" s="48">
        <f t="shared" si="14"/>
        <v>15.48858526523345</v>
      </c>
      <c r="FI26" s="48">
        <f t="shared" si="14"/>
        <v>14.772550464204137</v>
      </c>
      <c r="FJ26" s="48">
        <f t="shared" si="14"/>
        <v>11.395131775067629</v>
      </c>
      <c r="FK26" s="48">
        <f t="shared" si="14"/>
        <v>9.05317046579699</v>
      </c>
      <c r="FL26" s="48">
        <f t="shared" si="14"/>
        <v>7.2966229999500047</v>
      </c>
      <c r="FM26" s="48">
        <f t="shared" si="14"/>
        <v>8.3334107461355522</v>
      </c>
      <c r="FN26" s="48">
        <f t="shared" si="14"/>
        <v>7.7778035820451841</v>
      </c>
      <c r="FO26" s="48">
        <f t="shared" si="14"/>
        <v>9.9096182925020582</v>
      </c>
      <c r="FP26" s="48">
        <f t="shared" si="14"/>
        <v>9.7989129816390239</v>
      </c>
      <c r="FQ26" s="48">
        <f t="shared" si="13"/>
        <v>9.6601606317584263</v>
      </c>
      <c r="FR26" s="48">
        <f t="shared" si="13"/>
        <v>9.4811567255468052</v>
      </c>
      <c r="FS26" s="48">
        <f t="shared" si="13"/>
        <v>8.1514463122822995</v>
      </c>
      <c r="FT26" s="48">
        <f t="shared" si="13"/>
        <v>7.352849173661439</v>
      </c>
      <c r="FU26" s="48">
        <f t="shared" si="13"/>
        <v>9.2369428124831572</v>
      </c>
      <c r="FV26" s="48">
        <f t="shared" si="13"/>
        <v>8.4204184100418402</v>
      </c>
      <c r="FW26" s="48">
        <f t="shared" si="9"/>
        <v>7.971083984106575</v>
      </c>
      <c r="FX26" s="48">
        <f t="shared" si="9"/>
        <v>9.8386770233700691</v>
      </c>
      <c r="FY26" s="48">
        <f t="shared" si="9"/>
        <v>9.6395683263410632</v>
      </c>
      <c r="FZ26" s="48">
        <f t="shared" si="9"/>
        <v>9.3876374752373799</v>
      </c>
      <c r="GA26" s="48">
        <f t="shared" si="9"/>
        <v>7.8570513696290725</v>
      </c>
      <c r="GB26" s="48">
        <f t="shared" si="9"/>
        <v>5.0346331409137273</v>
      </c>
      <c r="GC26" s="48">
        <f t="shared" si="9"/>
        <v>6.553255899546075</v>
      </c>
      <c r="GD26" s="48">
        <f t="shared" si="9"/>
        <v>7.360521848866453</v>
      </c>
      <c r="GE26" s="48">
        <f t="shared" si="9"/>
        <v>7.8614047359433838</v>
      </c>
      <c r="GF26" s="48">
        <f t="shared" si="9"/>
        <v>10.461450924608819</v>
      </c>
      <c r="GG26" s="48">
        <f t="shared" si="9"/>
        <v>10.117675855513308</v>
      </c>
      <c r="GH26" s="48">
        <f t="shared" si="9"/>
        <v>9.7160949596176884</v>
      </c>
      <c r="GI26" s="48">
        <f t="shared" si="9"/>
        <v>9.2407898067673617</v>
      </c>
      <c r="GJ26" s="48">
        <f t="shared" si="9"/>
        <v>7.9053830610714719</v>
      </c>
      <c r="GK26" s="48">
        <f t="shared" si="9"/>
        <v>9.0324039549384274</v>
      </c>
      <c r="GL26" s="48">
        <f t="shared" ref="GL26:GZ36" si="15">EK26/AVERAGE(AM26:AP26)</f>
        <v>8.0569375463530388</v>
      </c>
      <c r="GM26" s="48">
        <f t="shared" si="15"/>
        <v>7.0735043565760289</v>
      </c>
      <c r="GN26" s="48">
        <f t="shared" si="15"/>
        <v>8.98366569853866</v>
      </c>
      <c r="GO26" s="48">
        <f t="shared" si="15"/>
        <v>7.790938978072055</v>
      </c>
      <c r="GP26" s="48">
        <f t="shared" si="15"/>
        <v>8.8114310462705951</v>
      </c>
      <c r="GQ26" s="48">
        <f t="shared" si="15"/>
        <v>7.677603575529603</v>
      </c>
      <c r="GR26" s="48">
        <f t="shared" si="15"/>
        <v>8.8649403012251913</v>
      </c>
      <c r="GS26" s="48">
        <f t="shared" si="15"/>
        <v>8.8739921797355059</v>
      </c>
      <c r="GT26" s="48">
        <f t="shared" si="15"/>
        <v>8.771847574678894</v>
      </c>
      <c r="GU26" s="48">
        <f t="shared" si="15"/>
        <v>8.6390105380340962</v>
      </c>
      <c r="GV26" s="48">
        <f t="shared" si="15"/>
        <v>8.4592015276667567</v>
      </c>
      <c r="GW26" s="48">
        <f t="shared" si="15"/>
        <v>5.8571813807636177</v>
      </c>
      <c r="GX26" s="48">
        <f t="shared" si="15"/>
        <v>8.0638610527175132</v>
      </c>
      <c r="GY26" s="48">
        <f t="shared" si="15"/>
        <v>6.5333771845680184</v>
      </c>
      <c r="GZ26" s="48">
        <f t="shared" si="15"/>
        <v>8.4310498809208774</v>
      </c>
      <c r="HA26" s="48">
        <f t="shared" si="6"/>
        <v>7.8103499603069588</v>
      </c>
      <c r="HB26" s="48">
        <f t="shared" si="6"/>
        <v>9</v>
      </c>
      <c r="HC26" s="48">
        <f t="shared" si="6"/>
        <v>8</v>
      </c>
      <c r="HD26" s="48">
        <f t="shared" si="6"/>
        <v>9</v>
      </c>
      <c r="HE26" s="48">
        <f t="shared" si="6"/>
        <v>8</v>
      </c>
      <c r="HF26" s="31"/>
    </row>
    <row r="27" spans="1:214" x14ac:dyDescent="0.25">
      <c r="A27" s="29"/>
      <c r="B27" s="13" t="s">
        <v>5</v>
      </c>
      <c r="C27" s="13">
        <v>1542320</v>
      </c>
      <c r="D27" s="13" t="str">
        <f>VLOOKUP(C27,INVENTORY_DATA!$C:$E,2,0)</f>
        <v>PF_1</v>
      </c>
      <c r="E27" s="44">
        <f>VLOOKUP(C27,INVENTORY_DATA!$C:$E,3,0)</f>
        <v>118277.43648960738</v>
      </c>
      <c r="F27" s="45">
        <f>VLOOKUP(VLOOKUP(F$3,KEY!$E:$F,2,0)&amp;$C27,DEMAND_PLAN!$B:$I,5,0)/VLOOKUP(VLOOKUP(F$3,KEY!$E:$F,2,0),KEY!$B:$C,2,0)</f>
        <v>8686.25</v>
      </c>
      <c r="G27" s="45">
        <f>VLOOKUP(VLOOKUP(G$3,KEY!$E:$F,2,0)&amp;$C27,DEMAND_PLAN!$B:$I,5,0)/VLOOKUP(VLOOKUP(G$3,KEY!$E:$F,2,0),KEY!$B:$C,2,0)</f>
        <v>8686.25</v>
      </c>
      <c r="H27" s="45">
        <f>VLOOKUP(VLOOKUP(H$3,KEY!$E:$F,2,0)&amp;$C27,DEMAND_PLAN!$B:$I,5,0)/VLOOKUP(VLOOKUP(H$3,KEY!$E:$F,2,0),KEY!$B:$C,2,0)</f>
        <v>8686.25</v>
      </c>
      <c r="I27" s="45">
        <f>VLOOKUP(VLOOKUP(I$3,KEY!$E:$F,2,0)&amp;$C27,DEMAND_PLAN!$B:$I,5,0)/VLOOKUP(VLOOKUP(I$3,KEY!$E:$F,2,0),KEY!$B:$C,2,0)</f>
        <v>8686.25</v>
      </c>
      <c r="J27" s="45">
        <f>VLOOKUP(VLOOKUP(J$3,KEY!$E:$F,2,0)&amp;$C27,DEMAND_PLAN!$B:$I,5,0)/VLOOKUP(VLOOKUP(J$3,KEY!$E:$F,2,0),KEY!$B:$C,2,0)</f>
        <v>4174</v>
      </c>
      <c r="K27" s="45">
        <f>VLOOKUP(VLOOKUP(K$3,KEY!$E:$F,2,0)&amp;$C27,DEMAND_PLAN!$B:$I,5,0)/VLOOKUP(VLOOKUP(K$3,KEY!$E:$F,2,0),KEY!$B:$C,2,0)</f>
        <v>4174</v>
      </c>
      <c r="L27" s="45">
        <f>VLOOKUP(VLOOKUP(L$3,KEY!$E:$F,2,0)&amp;$C27,DEMAND_PLAN!$B:$I,5,0)/VLOOKUP(VLOOKUP(L$3,KEY!$E:$F,2,0),KEY!$B:$C,2,0)</f>
        <v>4174</v>
      </c>
      <c r="M27" s="45">
        <f>VLOOKUP(VLOOKUP(M$3,KEY!$E:$F,2,0)&amp;$C27,DEMAND_PLAN!$B:$I,5,0)/VLOOKUP(VLOOKUP(M$3,KEY!$E:$F,2,0),KEY!$B:$C,2,0)</f>
        <v>4174</v>
      </c>
      <c r="N27" s="45">
        <f>VLOOKUP(VLOOKUP(N$3,KEY!$E:$F,2,0)&amp;$C27,DEMAND_PLAN!$B:$I,5,0)/VLOOKUP(VLOOKUP(N$3,KEY!$E:$F,2,0),KEY!$B:$C,2,0)</f>
        <v>3846.8</v>
      </c>
      <c r="O27" s="45">
        <f>VLOOKUP(VLOOKUP(O$3,KEY!$E:$F,2,0)&amp;$C27,DEMAND_PLAN!$B:$I,5,0)/VLOOKUP(VLOOKUP(O$3,KEY!$E:$F,2,0),KEY!$B:$C,2,0)</f>
        <v>3846.8</v>
      </c>
      <c r="P27" s="45">
        <f>VLOOKUP(VLOOKUP(P$3,KEY!$E:$F,2,0)&amp;$C27,DEMAND_PLAN!$B:$I,5,0)/VLOOKUP(VLOOKUP(P$3,KEY!$E:$F,2,0),KEY!$B:$C,2,0)</f>
        <v>3846.8</v>
      </c>
      <c r="Q27" s="45">
        <f>VLOOKUP(VLOOKUP(Q$3,KEY!$E:$F,2,0)&amp;$C27,DEMAND_PLAN!$B:$I,5,0)/VLOOKUP(VLOOKUP(Q$3,KEY!$E:$F,2,0),KEY!$B:$C,2,0)</f>
        <v>3846.8</v>
      </c>
      <c r="R27" s="45">
        <f>VLOOKUP(VLOOKUP(R$3,KEY!$E:$F,2,0)&amp;$C27,DEMAND_PLAN!$B:$I,5,0)/VLOOKUP(VLOOKUP(R$3,KEY!$E:$F,2,0),KEY!$B:$C,2,0)</f>
        <v>3846.8</v>
      </c>
      <c r="S27" s="45">
        <f>VLOOKUP(VLOOKUP(S$3,KEY!$E:$F,2,0)&amp;$C27,DEMAND_PLAN!$B:$I,5,0)/VLOOKUP(VLOOKUP(S$3,KEY!$E:$F,2,0),KEY!$B:$C,2,0)</f>
        <v>3560.25</v>
      </c>
      <c r="T27" s="45">
        <f>VLOOKUP(VLOOKUP(T$3,KEY!$E:$F,2,0)&amp;$C27,DEMAND_PLAN!$B:$I,5,0)/VLOOKUP(VLOOKUP(T$3,KEY!$E:$F,2,0),KEY!$B:$C,2,0)</f>
        <v>3560.25</v>
      </c>
      <c r="U27" s="45">
        <f>VLOOKUP(VLOOKUP(U$3,KEY!$E:$F,2,0)&amp;$C27,DEMAND_PLAN!$B:$I,5,0)/VLOOKUP(VLOOKUP(U$3,KEY!$E:$F,2,0),KEY!$B:$C,2,0)</f>
        <v>3560.25</v>
      </c>
      <c r="V27" s="45">
        <f>VLOOKUP(VLOOKUP(V$3,KEY!$E:$F,2,0)&amp;$C27,DEMAND_PLAN!$B:$I,5,0)/VLOOKUP(VLOOKUP(V$3,KEY!$E:$F,2,0),KEY!$B:$C,2,0)</f>
        <v>3560.25</v>
      </c>
      <c r="W27" s="45">
        <f>VLOOKUP(VLOOKUP(W$3,KEY!$E:$F,2,0)&amp;$C27,DEMAND_PLAN!$B:$I,5,0)/VLOOKUP(VLOOKUP(W$3,KEY!$E:$F,2,0),KEY!$B:$C,2,0)</f>
        <v>4060.75</v>
      </c>
      <c r="X27" s="45">
        <f>VLOOKUP(VLOOKUP(X$3,KEY!$E:$F,2,0)&amp;$C27,DEMAND_PLAN!$B:$I,5,0)/VLOOKUP(VLOOKUP(X$3,KEY!$E:$F,2,0),KEY!$B:$C,2,0)</f>
        <v>4060.75</v>
      </c>
      <c r="Y27" s="45">
        <f>VLOOKUP(VLOOKUP(Y$3,KEY!$E:$F,2,0)&amp;$C27,DEMAND_PLAN!$B:$I,5,0)/VLOOKUP(VLOOKUP(Y$3,KEY!$E:$F,2,0),KEY!$B:$C,2,0)</f>
        <v>4060.75</v>
      </c>
      <c r="Z27" s="45">
        <f>VLOOKUP(VLOOKUP(Z$3,KEY!$E:$F,2,0)&amp;$C27,DEMAND_PLAN!$B:$I,5,0)/VLOOKUP(VLOOKUP(Z$3,KEY!$E:$F,2,0),KEY!$B:$C,2,0)</f>
        <v>4060.75</v>
      </c>
      <c r="AA27" s="45">
        <f>VLOOKUP(VLOOKUP(AA$3,KEY!$E:$F,2,0)&amp;$C27,DEMAND_PLAN!$B:$I,5,0)/VLOOKUP(VLOOKUP(AA$3,KEY!$E:$F,2,0),KEY!$B:$C,2,0)</f>
        <v>8784.2000000000007</v>
      </c>
      <c r="AB27" s="45">
        <f>VLOOKUP(VLOOKUP(AB$3,KEY!$E:$F,2,0)&amp;$C27,DEMAND_PLAN!$B:$I,5,0)/VLOOKUP(VLOOKUP(AB$3,KEY!$E:$F,2,0),KEY!$B:$C,2,0)</f>
        <v>8784.2000000000007</v>
      </c>
      <c r="AC27" s="45">
        <f>VLOOKUP(VLOOKUP(AC$3,KEY!$E:$F,2,0)&amp;$C27,DEMAND_PLAN!$B:$I,5,0)/VLOOKUP(VLOOKUP(AC$3,KEY!$E:$F,2,0),KEY!$B:$C,2,0)</f>
        <v>8784.2000000000007</v>
      </c>
      <c r="AD27" s="45">
        <f>VLOOKUP(VLOOKUP(AD$3,KEY!$E:$F,2,0)&amp;$C27,DEMAND_PLAN!$B:$I,5,0)/VLOOKUP(VLOOKUP(AD$3,KEY!$E:$F,2,0),KEY!$B:$C,2,0)</f>
        <v>8784.2000000000007</v>
      </c>
      <c r="AE27" s="45">
        <f>VLOOKUP(VLOOKUP(AE$3,KEY!$E:$F,2,0)&amp;$C27,DEMAND_PLAN!$B:$I,5,0)/VLOOKUP(VLOOKUP(AE$3,KEY!$E:$F,2,0),KEY!$B:$C,2,0)</f>
        <v>8784.2000000000007</v>
      </c>
      <c r="AF27" s="45">
        <f>VLOOKUP(VLOOKUP(AF$3,KEY!$E:$F,2,0)&amp;$C27,DEMAND_PLAN!$B:$I,5,0)/VLOOKUP(VLOOKUP(AF$3,KEY!$E:$F,2,0),KEY!$B:$C,2,0)</f>
        <v>8981.5</v>
      </c>
      <c r="AG27" s="45">
        <f>VLOOKUP(VLOOKUP(AG$3,KEY!$E:$F,2,0)&amp;$C27,DEMAND_PLAN!$B:$I,5,0)/VLOOKUP(VLOOKUP(AG$3,KEY!$E:$F,2,0),KEY!$B:$C,2,0)</f>
        <v>8981.5</v>
      </c>
      <c r="AH27" s="45">
        <f>VLOOKUP(VLOOKUP(AH$3,KEY!$E:$F,2,0)&amp;$C27,DEMAND_PLAN!$B:$I,5,0)/VLOOKUP(VLOOKUP(AH$3,KEY!$E:$F,2,0),KEY!$B:$C,2,0)</f>
        <v>8981.5</v>
      </c>
      <c r="AI27" s="45">
        <f>VLOOKUP(VLOOKUP(AI$3,KEY!$E:$F,2,0)&amp;$C27,DEMAND_PLAN!$B:$I,5,0)/VLOOKUP(VLOOKUP(AI$3,KEY!$E:$F,2,0),KEY!$B:$C,2,0)</f>
        <v>8981.5</v>
      </c>
      <c r="AJ27" s="45">
        <f>VLOOKUP(VLOOKUP(AJ$3,KEY!$E:$F,2,0)&amp;$C27,DEMAND_PLAN!$B:$I,5,0)/VLOOKUP(VLOOKUP(AJ$3,KEY!$E:$F,2,0),KEY!$B:$C,2,0)</f>
        <v>8224.75</v>
      </c>
      <c r="AK27" s="45">
        <f>VLOOKUP(VLOOKUP(AK$3,KEY!$E:$F,2,0)&amp;$C27,DEMAND_PLAN!$B:$I,5,0)/VLOOKUP(VLOOKUP(AK$3,KEY!$E:$F,2,0),KEY!$B:$C,2,0)</f>
        <v>8224.75</v>
      </c>
      <c r="AL27" s="45">
        <f>VLOOKUP(VLOOKUP(AL$3,KEY!$E:$F,2,0)&amp;$C27,DEMAND_PLAN!$B:$I,5,0)/VLOOKUP(VLOOKUP(AL$3,KEY!$E:$F,2,0),KEY!$B:$C,2,0)</f>
        <v>8224.75</v>
      </c>
      <c r="AM27" s="45">
        <f>VLOOKUP(VLOOKUP(AM$3,KEY!$E:$F,2,0)&amp;$C27,DEMAND_PLAN!$B:$I,5,0)/VLOOKUP(VLOOKUP(AM$3,KEY!$E:$F,2,0),KEY!$B:$C,2,0)</f>
        <v>8224.75</v>
      </c>
      <c r="AN27" s="45">
        <f>VLOOKUP(VLOOKUP(AN$3,KEY!$E:$F,2,0)&amp;$C27,DEMAND_PLAN!$B:$I,5,0)/VLOOKUP(VLOOKUP(AN$3,KEY!$E:$F,2,0),KEY!$B:$C,2,0)</f>
        <v>5730.6</v>
      </c>
      <c r="AO27" s="45">
        <f>VLOOKUP(VLOOKUP(AO$3,KEY!$E:$F,2,0)&amp;$C27,DEMAND_PLAN!$B:$I,5,0)/VLOOKUP(VLOOKUP(AO$3,KEY!$E:$F,2,0),KEY!$B:$C,2,0)</f>
        <v>5730.6</v>
      </c>
      <c r="AP27" s="45">
        <f>VLOOKUP(VLOOKUP(AP$3,KEY!$E:$F,2,0)&amp;$C27,DEMAND_PLAN!$B:$I,5,0)/VLOOKUP(VLOOKUP(AP$3,KEY!$E:$F,2,0),KEY!$B:$C,2,0)</f>
        <v>5730.6</v>
      </c>
      <c r="AQ27" s="45">
        <f>VLOOKUP(VLOOKUP(AQ$3,KEY!$E:$F,2,0)&amp;$C27,DEMAND_PLAN!$B:$I,5,0)/VLOOKUP(VLOOKUP(AQ$3,KEY!$E:$F,2,0),KEY!$B:$C,2,0)</f>
        <v>5730.6</v>
      </c>
      <c r="AR27" s="45">
        <f>VLOOKUP(VLOOKUP(AR$3,KEY!$E:$F,2,0)&amp;$C27,DEMAND_PLAN!$B:$I,5,0)/VLOOKUP(VLOOKUP(AR$3,KEY!$E:$F,2,0),KEY!$B:$C,2,0)</f>
        <v>5730.6</v>
      </c>
      <c r="AS27" s="45">
        <f>VLOOKUP(VLOOKUP(AS$3,KEY!$E:$F,2,0)&amp;$C27,DEMAND_PLAN!$B:$I,5,0)/VLOOKUP(VLOOKUP(AS$3,KEY!$E:$F,2,0),KEY!$B:$C,2,0)</f>
        <v>5818</v>
      </c>
      <c r="AT27" s="45">
        <f>VLOOKUP(VLOOKUP(AT$3,KEY!$E:$F,2,0)&amp;$C27,DEMAND_PLAN!$B:$I,5,0)/VLOOKUP(VLOOKUP(AT$3,KEY!$E:$F,2,0),KEY!$B:$C,2,0)</f>
        <v>5818</v>
      </c>
      <c r="AU27" s="45">
        <f>VLOOKUP(VLOOKUP(AU$3,KEY!$E:$F,2,0)&amp;$C27,DEMAND_PLAN!$B:$I,5,0)/VLOOKUP(VLOOKUP(AU$3,KEY!$E:$F,2,0),KEY!$B:$C,2,0)</f>
        <v>5818</v>
      </c>
      <c r="AV27" s="45">
        <f>VLOOKUP(VLOOKUP(AV$3,KEY!$E:$F,2,0)&amp;$C27,DEMAND_PLAN!$B:$I,5,0)/VLOOKUP(VLOOKUP(AV$3,KEY!$E:$F,2,0),KEY!$B:$C,2,0)</f>
        <v>5818</v>
      </c>
      <c r="AW27" s="45">
        <f>VLOOKUP(VLOOKUP(AW$3,KEY!$E:$F,2,0)&amp;$C27,DEMAND_PLAN!$B:$I,5,0)/VLOOKUP(VLOOKUP(AW$3,KEY!$E:$F,2,0),KEY!$B:$C,2,0)</f>
        <v>10264.5</v>
      </c>
      <c r="AX27" s="45">
        <f>VLOOKUP(VLOOKUP(AX$3,KEY!$E:$F,2,0)&amp;$C27,DEMAND_PLAN!$B:$I,5,0)/VLOOKUP(VLOOKUP(AX$3,KEY!$E:$F,2,0),KEY!$B:$C,2,0)</f>
        <v>10264.5</v>
      </c>
      <c r="AY27" s="45">
        <f>VLOOKUP(VLOOKUP(AY$3,KEY!$E:$F,2,0)&amp;$C27,DEMAND_PLAN!$B:$I,5,0)/VLOOKUP(VLOOKUP(AY$3,KEY!$E:$F,2,0),KEY!$B:$C,2,0)</f>
        <v>10264.5</v>
      </c>
      <c r="AZ27" s="45">
        <f>VLOOKUP(VLOOKUP(AZ$3,KEY!$E:$F,2,0)&amp;$C27,DEMAND_PLAN!$B:$I,5,0)/VLOOKUP(VLOOKUP(AZ$3,KEY!$E:$F,2,0),KEY!$B:$C,2,0)</f>
        <v>10264.5</v>
      </c>
      <c r="BA27" s="45">
        <f>VLOOKUP(VLOOKUP(BA$3,KEY!$E:$F,2,0)&amp;$C27,DEMAND_PLAN!$B:$I,5,0)/VLOOKUP(VLOOKUP(BA$3,KEY!$E:$F,2,0),KEY!$B:$C,2,0)</f>
        <v>7686</v>
      </c>
      <c r="BB27" s="45">
        <f>VLOOKUP(VLOOKUP(BB$3,KEY!$E:$F,2,0)&amp;$C27,DEMAND_PLAN!$B:$I,5,0)/VLOOKUP(VLOOKUP(BB$3,KEY!$E:$F,2,0),KEY!$B:$C,2,0)</f>
        <v>7686</v>
      </c>
      <c r="BC27" s="45">
        <f>VLOOKUP(VLOOKUP(BC$3,KEY!$E:$F,2,0)&amp;$C27,DEMAND_PLAN!$B:$I,5,0)/VLOOKUP(VLOOKUP(BC$3,KEY!$E:$F,2,0),KEY!$B:$C,2,0)</f>
        <v>7686</v>
      </c>
      <c r="BD27" s="45">
        <f>VLOOKUP(VLOOKUP(BD$3,KEY!$E:$F,2,0)&amp;$C27,DEMAND_PLAN!$B:$I,5,0)/VLOOKUP(VLOOKUP(BD$3,KEY!$E:$F,2,0),KEY!$B:$C,2,0)</f>
        <v>7686</v>
      </c>
      <c r="BE27" s="45">
        <f>VLOOKUP(VLOOKUP(BE$3,KEY!$E:$F,2,0)&amp;$C27,DEMAND_PLAN!$B:$I,5,0)/VLOOKUP(VLOOKUP(BE$3,KEY!$E:$F,2,0),KEY!$B:$C,2,0)</f>
        <v>7686</v>
      </c>
      <c r="BF27" s="46">
        <f>IF(FF27&gt;ASSUMPTIONS!$D$7,0,(ASSUMPTIONS!$D$7+2-FF27)*AVERAGE(G27:J27))</f>
        <v>0</v>
      </c>
      <c r="BG27" s="46">
        <f>IF(FG27&gt;ASSUMPTIONS!$D$7,0,(ASSUMPTIONS!$D$7+2-FG27)*AVERAGE(H27:K27))</f>
        <v>0</v>
      </c>
      <c r="BH27" s="46">
        <f>IF(FH27&gt;ASSUMPTIONS!$D$7,0,(ASSUMPTIONS!$D$7+2-FH27)*AVERAGE(I27:L27))</f>
        <v>0</v>
      </c>
      <c r="BI27" s="46">
        <f>IF(FI27&gt;ASSUMPTIONS!$D$7,0,(ASSUMPTIONS!$D$7+2-FI27)*AVERAGE(J27:M27))</f>
        <v>0</v>
      </c>
      <c r="BJ27" s="46">
        <f>IF(FJ27&gt;ASSUMPTIONS!$D$7,0,(ASSUMPTIONS!$D$7+2-FJ27)*AVERAGE(K27:N27))</f>
        <v>0</v>
      </c>
      <c r="BK27" s="46">
        <f>IF(FK27&gt;ASSUMPTIONS!$D$7,0,(ASSUMPTIONS!$D$7+2-FK27)*AVERAGE(L27:O27))</f>
        <v>0</v>
      </c>
      <c r="BL27" s="46">
        <f>IF(FL27&gt;ASSUMPTIONS!$D$7,0,(ASSUMPTIONS!$D$7+2-FL27)*AVERAGE(M27:P27))</f>
        <v>0</v>
      </c>
      <c r="BM27" s="46">
        <f>IF(FM27&gt;ASSUMPTIONS!$D$7,0,(ASSUMPTIONS!$D$7+2-FM27)*AVERAGE(N27:Q27))</f>
        <v>0</v>
      </c>
      <c r="BN27" s="46">
        <f>IF(FN27&gt;ASSUMPTIONS!$D$7,0,(ASSUMPTIONS!$D$7+2-FN27)*AVERAGE(O27:R27))</f>
        <v>0</v>
      </c>
      <c r="BO27" s="46">
        <f>IF(FO27&gt;ASSUMPTIONS!$D$7,0,(ASSUMPTIONS!$D$7+2-FO27)*AVERAGE(P27:S27))</f>
        <v>0</v>
      </c>
      <c r="BP27" s="46">
        <f>IF(FP27&gt;ASSUMPTIONS!$D$7,0,(ASSUMPTIONS!$D$7+2-FP27)*AVERAGE(Q27:T27))</f>
        <v>0</v>
      </c>
      <c r="BQ27" s="46">
        <f>IF(FQ27&gt;ASSUMPTIONS!$D$7,0,(ASSUMPTIONS!$D$7+2-FQ27)*AVERAGE(R27:U27))</f>
        <v>0</v>
      </c>
      <c r="BR27" s="46">
        <f>IF(FR27&gt;ASSUMPTIONS!$D$7,0,(ASSUMPTIONS!$D$7+2-FR27)*AVERAGE(S27:V27))</f>
        <v>0</v>
      </c>
      <c r="BS27" s="46">
        <f>IF(FS27&gt;ASSUMPTIONS!$D$7,0,(ASSUMPTIONS!$D$7+2-FS27)*AVERAGE(T27:W27))</f>
        <v>0</v>
      </c>
      <c r="BT27" s="46">
        <f>IF(FT27&gt;ASSUMPTIONS!$D$7,0,(ASSUMPTIONS!$D$7+2-FT27)*AVERAGE(U27:X27))</f>
        <v>0</v>
      </c>
      <c r="BU27" s="46">
        <f>IF(FU27&gt;ASSUMPTIONS!$D$7,0,(ASSUMPTIONS!$D$7+2-FU27)*AVERAGE(V27:Y27))</f>
        <v>0</v>
      </c>
      <c r="BV27" s="46">
        <f>IF(FV27&gt;ASSUMPTIONS!$D$7,0,(ASSUMPTIONS!$D$7+2-FV27)*AVERAGE(W27:Z27))</f>
        <v>0</v>
      </c>
      <c r="BW27" s="46">
        <f>IF(FW27&gt;ASSUMPTIONS!$D$7,0,(ASSUMPTIONS!$D$7+2-FW27)*AVERAGE(X27:AA27))</f>
        <v>19054.688510392636</v>
      </c>
      <c r="BX27" s="46">
        <f>IF(FX27&gt;ASSUMPTIONS!$D$7,0,(ASSUMPTIONS!$D$7+2-FX27)*AVERAGE(Y27:AB27))</f>
        <v>15869.375000000004</v>
      </c>
      <c r="BY27" s="46">
        <f>IF(FY27&gt;ASSUMPTIONS!$D$7,0,(ASSUMPTIONS!$D$7+2-FY27)*AVERAGE(Z27:AC27))</f>
        <v>15869.375000000004</v>
      </c>
      <c r="BZ27" s="46">
        <f>IF(FZ27&gt;ASSUMPTIONS!$D$7,0,(ASSUMPTIONS!$D$7+2-FZ27)*AVERAGE(AA27:AD27))</f>
        <v>0</v>
      </c>
      <c r="CA27" s="46">
        <f>IF(GA27&gt;ASSUMPTIONS!$D$7,0,(ASSUMPTIONS!$D$7+2-GA27)*AVERAGE(AB27:AE27))</f>
        <v>19930.125000000007</v>
      </c>
      <c r="CB27" s="46">
        <f>IF(GB27&gt;ASSUMPTIONS!$D$7,0,(ASSUMPTIONS!$D$7+2-GB27)*AVERAGE(AC27:AF27))</f>
        <v>0</v>
      </c>
      <c r="CC27" s="46">
        <f>IF(GC27&gt;ASSUMPTIONS!$D$7,0,(ASSUMPTIONS!$D$7+2-GC27)*AVERAGE(AD27:AG27))</f>
        <v>18554.899999999983</v>
      </c>
      <c r="CD27" s="46">
        <f>IF(GD27&gt;ASSUMPTIONS!$D$7,0,(ASSUMPTIONS!$D$7+2-GD27)*AVERAGE(AE27:AH27))</f>
        <v>0</v>
      </c>
      <c r="CE27" s="46">
        <f>IF(GE27&gt;ASSUMPTIONS!$D$7,0,(ASSUMPTIONS!$D$7+2-GE27)*AVERAGE(AF27:AI27))</f>
        <v>18554.899999999991</v>
      </c>
      <c r="CF27" s="46">
        <f>IF(GF27&gt;ASSUMPTIONS!$D$7,0,(ASSUMPTIONS!$D$7+2-GF27)*AVERAGE(AG27:AJ27))</f>
        <v>0</v>
      </c>
      <c r="CG27" s="46">
        <f>IF(GG27&gt;ASSUMPTIONS!$D$7,0,(ASSUMPTIONS!$D$7+2-GG27)*AVERAGE(AH27:AK27))</f>
        <v>0</v>
      </c>
      <c r="CH27" s="46">
        <f>IF(GH27&gt;ASSUMPTIONS!$D$7,0,(ASSUMPTIONS!$D$7+2-GH27)*AVERAGE(AI27:AL27))</f>
        <v>21071.574999999997</v>
      </c>
      <c r="CI27" s="46">
        <f>IF(GI27&gt;ASSUMPTIONS!$D$7,0,(ASSUMPTIONS!$D$7+2-GI27)*AVERAGE(AJ27:AM27))</f>
        <v>0</v>
      </c>
      <c r="CJ27" s="46">
        <f>IF(GJ27&gt;ASSUMPTIONS!$D$7,0,(ASSUMPTIONS!$D$7+2-GJ27)*AVERAGE(AK27:AN27))</f>
        <v>0</v>
      </c>
      <c r="CK27" s="46">
        <f>IF(GK27&gt;ASSUMPTIONS!$D$7,0,(ASSUMPTIONS!$D$7+2-GK27)*AVERAGE(AL27:AO27))</f>
        <v>0</v>
      </c>
      <c r="CL27" s="46">
        <f>IF(GL27&gt;ASSUMPTIONS!$D$7,0,(ASSUMPTIONS!$D$7+2-GL27)*AVERAGE(AM27:AP27))</f>
        <v>13814.500000000009</v>
      </c>
      <c r="CM27" s="46">
        <f>IF(GM27&gt;ASSUMPTIONS!$D$7,0,(ASSUMPTIONS!$D$7+2-GM27)*AVERAGE(AN27:AQ27))</f>
        <v>0</v>
      </c>
      <c r="CN27" s="46">
        <f>IF(GN27&gt;ASSUMPTIONS!$D$7,0,(ASSUMPTIONS!$D$7+2-GN27)*AVERAGE(AO27:AR27))</f>
        <v>0</v>
      </c>
      <c r="CO27" s="46">
        <f>IF(GO27&gt;ASSUMPTIONS!$D$7,0,(ASSUMPTIONS!$D$7+2-GO27)*AVERAGE(AP27:AS27))</f>
        <v>16163.224999999997</v>
      </c>
      <c r="CP27" s="46">
        <f>IF(GP27&gt;ASSUMPTIONS!$D$7,0,(ASSUMPTIONS!$D$7+2-GP27)*AVERAGE(AQ27:AT27))</f>
        <v>0</v>
      </c>
      <c r="CQ27" s="46">
        <f>IF(GQ27&gt;ASSUMPTIONS!$D$7,0,(ASSUMPTIONS!$D$7+2-GQ27)*AVERAGE(AR27:AU27))</f>
        <v>11898.199999999986</v>
      </c>
      <c r="CR27" s="46">
        <f>IF(GR27&gt;ASSUMPTIONS!$D$7,0,(ASSUMPTIONS!$D$7+2-GR27)*AVERAGE(AS27:AV27))</f>
        <v>0</v>
      </c>
      <c r="CS27" s="46">
        <f>IF(GS27&gt;ASSUMPTIONS!$D$7,0,(ASSUMPTIONS!$D$7+2-GS27)*AVERAGE(AT27:AW27))</f>
        <v>22795.950000000008</v>
      </c>
      <c r="CT27" s="46">
        <f>IF(GT27&gt;ASSUMPTIONS!$D$7,0,(ASSUMPTIONS!$D$7+2-GT27)*AVERAGE(AU27:AX27))</f>
        <v>16934.250000000004</v>
      </c>
      <c r="CU27" s="46">
        <f>IF(GU27&gt;ASSUMPTIONS!$D$7,0,(ASSUMPTIONS!$D$7+2-GU27)*AVERAGE(AV27:AY27))</f>
        <v>0</v>
      </c>
      <c r="CV27" s="46">
        <f>IF(GV27&gt;ASSUMPTIONS!$D$7,0,(ASSUMPTIONS!$D$7+2-GV27)*AVERAGE(AW27:AZ27))</f>
        <v>33868.5</v>
      </c>
      <c r="CW27" s="46">
        <f>IF(GW27&gt;ASSUMPTIONS!$D$7,0,(ASSUMPTIONS!$D$7+2-GW27)*AVERAGE(AX27:BA27))</f>
        <v>0</v>
      </c>
      <c r="CX27" s="46">
        <f>IF(GX27&gt;ASSUMPTIONS!$D$7,0,(ASSUMPTIONS!$D$7+2-GX27)*AVERAGE(AY27:BB27))</f>
        <v>0</v>
      </c>
      <c r="CY27" s="46">
        <f>IF(GY27&gt;ASSUMPTIONS!$D$7,0,(ASSUMPTIONS!$D$7+2-GY27)*AVERAGE(AZ27:BC27))</f>
        <v>0</v>
      </c>
      <c r="CZ27" s="46">
        <f>IF(GZ27&gt;ASSUMPTIONS!$D$7,0,(ASSUMPTIONS!$D$7+2-GZ27)*AVERAGE(BA27:BD27))</f>
        <v>0</v>
      </c>
      <c r="DA27" s="46">
        <f>IF(HA27&gt;ASSUMPTIONS!$D$7,0,(ASSUMPTIONS!$D$7+2-HA27)*AVERAGE($BB27:$BE27))</f>
        <v>21091</v>
      </c>
      <c r="DB27" s="46">
        <f>IF(HB27&gt;ASSUMPTIONS!$D$7,0,(ASSUMPTIONS!$D$7+2-HB27)*AVERAGE($BB27:$BE27))</f>
        <v>0</v>
      </c>
      <c r="DC27" s="46">
        <f>IF(HC27&gt;ASSUMPTIONS!$D$7,0,(ASSUMPTIONS!$D$7+2-HC27)*AVERAGE($BB27:$BE27))</f>
        <v>15372</v>
      </c>
      <c r="DD27" s="46">
        <f>IF(HD27&gt;ASSUMPTIONS!$D$7,0,(ASSUMPTIONS!$D$7+2-HD27)*AVERAGE($BB27:$BE27))</f>
        <v>0</v>
      </c>
      <c r="DE27" s="46">
        <f>IF(HE27&gt;ASSUMPTIONS!$D$7,0,(ASSUMPTIONS!$D$7+2-HE27)*AVERAGE($BB27:$BE27))</f>
        <v>15372</v>
      </c>
      <c r="DF27" s="47">
        <f t="shared" si="3"/>
        <v>109591.18648960738</v>
      </c>
      <c r="DG27" s="47">
        <f t="shared" si="12"/>
        <v>100904.93648960738</v>
      </c>
      <c r="DH27" s="47">
        <f t="shared" si="12"/>
        <v>92218.686489607382</v>
      </c>
      <c r="DI27" s="47">
        <f t="shared" si="12"/>
        <v>83532.436489607382</v>
      </c>
      <c r="DJ27" s="47">
        <f t="shared" si="12"/>
        <v>79358.436489607382</v>
      </c>
      <c r="DK27" s="47">
        <f t="shared" si="12"/>
        <v>75184.436489607382</v>
      </c>
      <c r="DL27" s="47">
        <f t="shared" si="12"/>
        <v>71010.436489607382</v>
      </c>
      <c r="DM27" s="47">
        <f t="shared" si="12"/>
        <v>66836.436489607382</v>
      </c>
      <c r="DN27" s="47">
        <f t="shared" si="12"/>
        <v>62989.636489607379</v>
      </c>
      <c r="DO27" s="47">
        <f t="shared" si="12"/>
        <v>59142.836489607376</v>
      </c>
      <c r="DP27" s="47">
        <f t="shared" si="12"/>
        <v>55296.036489607373</v>
      </c>
      <c r="DQ27" s="47">
        <f t="shared" si="12"/>
        <v>51449.23648960737</v>
      </c>
      <c r="DR27" s="47">
        <f t="shared" si="12"/>
        <v>47602.436489607368</v>
      </c>
      <c r="DS27" s="47">
        <f t="shared" si="12"/>
        <v>44042.186489607368</v>
      </c>
      <c r="DT27" s="47">
        <f t="shared" si="12"/>
        <v>40481.936489607368</v>
      </c>
      <c r="DU27" s="47">
        <f t="shared" si="12"/>
        <v>36921.686489607368</v>
      </c>
      <c r="DV27" s="47">
        <f t="shared" si="12"/>
        <v>33361.436489607368</v>
      </c>
      <c r="DW27" s="47">
        <f t="shared" si="12"/>
        <v>48355.375</v>
      </c>
      <c r="DX27" s="47">
        <f t="shared" si="12"/>
        <v>60164</v>
      </c>
      <c r="DY27" s="47">
        <f t="shared" si="12"/>
        <v>71972.625</v>
      </c>
      <c r="DZ27" s="47">
        <f t="shared" si="12"/>
        <v>67911.875</v>
      </c>
      <c r="EA27" s="47">
        <f t="shared" si="12"/>
        <v>79057.800000000017</v>
      </c>
      <c r="EB27" s="47">
        <f t="shared" si="12"/>
        <v>70273.60000000002</v>
      </c>
      <c r="EC27" s="47">
        <f t="shared" si="12"/>
        <v>80044.3</v>
      </c>
      <c r="ED27" s="47">
        <f t="shared" si="12"/>
        <v>71260.100000000006</v>
      </c>
      <c r="EE27" s="47">
        <f t="shared" si="12"/>
        <v>81030.8</v>
      </c>
      <c r="EF27" s="47">
        <f t="shared" si="12"/>
        <v>72049.3</v>
      </c>
      <c r="EG27" s="47">
        <f t="shared" si="12"/>
        <v>63067.8</v>
      </c>
      <c r="EH27" s="47">
        <f t="shared" si="12"/>
        <v>75157.875</v>
      </c>
      <c r="EI27" s="47">
        <f t="shared" si="12"/>
        <v>66176.375</v>
      </c>
      <c r="EJ27" s="47">
        <f t="shared" si="12"/>
        <v>57951.625</v>
      </c>
      <c r="EK27" s="47">
        <f t="shared" si="12"/>
        <v>49726.875</v>
      </c>
      <c r="EL27" s="47">
        <f t="shared" si="12"/>
        <v>55316.625000000007</v>
      </c>
      <c r="EM27" s="47">
        <f t="shared" si="12"/>
        <v>47091.875000000007</v>
      </c>
      <c r="EN27" s="47">
        <f t="shared" si="12"/>
        <v>41361.275000000009</v>
      </c>
      <c r="EO27" s="47">
        <f t="shared" si="12"/>
        <v>51793.900000000009</v>
      </c>
      <c r="EP27" s="47">
        <f t="shared" si="12"/>
        <v>46063.30000000001</v>
      </c>
      <c r="EQ27" s="47">
        <f t="shared" si="12"/>
        <v>52230.899999999994</v>
      </c>
      <c r="ER27" s="47">
        <f t="shared" si="12"/>
        <v>46500.299999999996</v>
      </c>
      <c r="ES27" s="47">
        <f t="shared" si="12"/>
        <v>63478.25</v>
      </c>
      <c r="ET27" s="47">
        <f t="shared" si="12"/>
        <v>74594.5</v>
      </c>
      <c r="EU27" s="47">
        <f t="shared" si="12"/>
        <v>68776.5</v>
      </c>
      <c r="EV27" s="47">
        <f t="shared" si="12"/>
        <v>96827</v>
      </c>
      <c r="EW27" s="47">
        <f t="shared" si="12"/>
        <v>86562.5</v>
      </c>
      <c r="EX27" s="47">
        <f t="shared" si="12"/>
        <v>76298</v>
      </c>
      <c r="EY27" s="47">
        <f t="shared" si="12"/>
        <v>66033.5</v>
      </c>
      <c r="EZ27" s="47">
        <f t="shared" si="12"/>
        <v>55769</v>
      </c>
      <c r="FA27" s="47">
        <f t="shared" si="12"/>
        <v>69174</v>
      </c>
      <c r="FB27" s="47">
        <f t="shared" si="12"/>
        <v>61488</v>
      </c>
      <c r="FC27" s="47">
        <f t="shared" si="12"/>
        <v>69174</v>
      </c>
      <c r="FD27" s="47">
        <f t="shared" si="12"/>
        <v>61488</v>
      </c>
      <c r="FE27" s="47">
        <f t="shared" si="12"/>
        <v>69174</v>
      </c>
      <c r="FF27" s="48">
        <f t="shared" si="4"/>
        <v>15.64891536358517</v>
      </c>
      <c r="FG27" s="48">
        <f t="shared" si="14"/>
        <v>17.043399076939778</v>
      </c>
      <c r="FH27" s="48">
        <f t="shared" si="14"/>
        <v>19.031261228928816</v>
      </c>
      <c r="FI27" s="48">
        <f t="shared" si="14"/>
        <v>22.093600021467989</v>
      </c>
      <c r="FJ27" s="48">
        <f t="shared" si="14"/>
        <v>20.412598721862906</v>
      </c>
      <c r="FK27" s="48">
        <f t="shared" si="14"/>
        <v>19.788159906644573</v>
      </c>
      <c r="FL27" s="48">
        <f t="shared" si="14"/>
        <v>19.137717377591859</v>
      </c>
      <c r="FM27" s="48">
        <f t="shared" si="14"/>
        <v>18.45961227243615</v>
      </c>
      <c r="FN27" s="48">
        <f t="shared" si="14"/>
        <v>17.374554562131479</v>
      </c>
      <c r="FO27" s="48">
        <f t="shared" si="14"/>
        <v>16.685278180636562</v>
      </c>
      <c r="FP27" s="48">
        <f t="shared" si="14"/>
        <v>15.969336372673972</v>
      </c>
      <c r="FQ27" s="48">
        <f t="shared" si="13"/>
        <v>15.22515124425175</v>
      </c>
      <c r="FR27" s="48">
        <f t="shared" si="13"/>
        <v>14.45101790312685</v>
      </c>
      <c r="FS27" s="48">
        <f t="shared" si="13"/>
        <v>12.916578771388901</v>
      </c>
      <c r="FT27" s="48">
        <f t="shared" si="13"/>
        <v>11.558112187273945</v>
      </c>
      <c r="FU27" s="48">
        <f t="shared" si="13"/>
        <v>10.286024834583419</v>
      </c>
      <c r="FV27" s="48">
        <f t="shared" si="13"/>
        <v>9.0923318326928193</v>
      </c>
      <c r="FW27" s="48">
        <f t="shared" si="13"/>
        <v>6.3647277416267158</v>
      </c>
      <c r="FX27" s="48">
        <f t="shared" si="13"/>
        <v>7.5290873066847279</v>
      </c>
      <c r="FY27" s="48">
        <f t="shared" si="13"/>
        <v>7.91284090703589</v>
      </c>
      <c r="FZ27" s="48">
        <f t="shared" si="13"/>
        <v>8.1934182964868736</v>
      </c>
      <c r="GA27" s="48">
        <f t="shared" si="13"/>
        <v>7.7311394321622906</v>
      </c>
      <c r="GB27" s="48">
        <f t="shared" si="13"/>
        <v>8.9497454300519905</v>
      </c>
      <c r="GC27" s="48">
        <f t="shared" si="13"/>
        <v>7.9111546406840167</v>
      </c>
      <c r="GD27" s="48">
        <f t="shared" si="13"/>
        <v>8.9613448012382211</v>
      </c>
      <c r="GE27" s="48">
        <f t="shared" si="13"/>
        <v>7.9340978678394487</v>
      </c>
      <c r="GF27" s="48">
        <f t="shared" si="13"/>
        <v>9.2160964478912692</v>
      </c>
      <c r="GG27" s="48">
        <f t="shared" ref="GG27:GK36" si="16">EF27/AVERAGE(AH27:AK27)</f>
        <v>8.374782419179077</v>
      </c>
      <c r="GH27" s="48">
        <f t="shared" si="16"/>
        <v>7.4956344755353843</v>
      </c>
      <c r="GI27" s="48">
        <f t="shared" si="16"/>
        <v>9.1380133134745734</v>
      </c>
      <c r="GJ27" s="48">
        <f t="shared" si="16"/>
        <v>8.7060288079040031</v>
      </c>
      <c r="GK27" s="48">
        <f t="shared" si="16"/>
        <v>8.3052915190231715</v>
      </c>
      <c r="GL27" s="48">
        <f t="shared" si="15"/>
        <v>7.825904774644866</v>
      </c>
      <c r="GM27" s="48">
        <f t="shared" si="15"/>
        <v>9.6528504868600145</v>
      </c>
      <c r="GN27" s="48">
        <f t="shared" si="15"/>
        <v>8.2176168289533393</v>
      </c>
      <c r="GO27" s="48">
        <f t="shared" si="15"/>
        <v>7.1902015662891472</v>
      </c>
      <c r="GP27" s="48">
        <f t="shared" si="15"/>
        <v>8.9697279323900752</v>
      </c>
      <c r="GQ27" s="48">
        <f t="shared" si="15"/>
        <v>7.9472235880713944</v>
      </c>
      <c r="GR27" s="48">
        <f t="shared" si="15"/>
        <v>8.9774664833276034</v>
      </c>
      <c r="GS27" s="48">
        <f t="shared" si="15"/>
        <v>6.7103631148871683</v>
      </c>
      <c r="GT27" s="48">
        <f t="shared" si="15"/>
        <v>7.8940774133374783</v>
      </c>
      <c r="GU27" s="48">
        <f t="shared" si="15"/>
        <v>8.149843628368135</v>
      </c>
      <c r="GV27" s="48">
        <f t="shared" si="15"/>
        <v>6.7004237907350577</v>
      </c>
      <c r="GW27" s="48">
        <f t="shared" si="15"/>
        <v>10.065307501396848</v>
      </c>
      <c r="GX27" s="48">
        <f t="shared" si="15"/>
        <v>9.6445781454555579</v>
      </c>
      <c r="GY27" s="48">
        <f t="shared" si="15"/>
        <v>9.1587365893915518</v>
      </c>
      <c r="GZ27" s="48">
        <f t="shared" si="15"/>
        <v>8.5913999479573242</v>
      </c>
      <c r="HA27" s="48">
        <f t="shared" si="6"/>
        <v>7.2559198542805099</v>
      </c>
      <c r="HB27" s="48">
        <f t="shared" si="6"/>
        <v>9</v>
      </c>
      <c r="HC27" s="48">
        <f t="shared" si="6"/>
        <v>8</v>
      </c>
      <c r="HD27" s="48">
        <f t="shared" si="6"/>
        <v>9</v>
      </c>
      <c r="HE27" s="48">
        <f t="shared" si="6"/>
        <v>8</v>
      </c>
      <c r="HF27" s="31"/>
    </row>
    <row r="28" spans="1:214" x14ac:dyDescent="0.25">
      <c r="A28" s="29"/>
      <c r="B28" s="13" t="s">
        <v>5</v>
      </c>
      <c r="C28" s="13">
        <v>1972232</v>
      </c>
      <c r="D28" s="13" t="str">
        <f>VLOOKUP(C28,INVENTORY_DATA!$C:$E,2,0)</f>
        <v>PF_4</v>
      </c>
      <c r="E28" s="44">
        <f>VLOOKUP(C28,INVENTORY_DATA!$C:$E,3,0)</f>
        <v>378252.45265588909</v>
      </c>
      <c r="F28" s="45">
        <f>VLOOKUP(VLOOKUP(F$3,KEY!$E:$F,2,0)&amp;$C28,DEMAND_PLAN!$B:$I,5,0)/VLOOKUP(VLOOKUP(F$3,KEY!$E:$F,2,0),KEY!$B:$C,2,0)</f>
        <v>11396</v>
      </c>
      <c r="G28" s="45">
        <f>VLOOKUP(VLOOKUP(G$3,KEY!$E:$F,2,0)&amp;$C28,DEMAND_PLAN!$B:$I,5,0)/VLOOKUP(VLOOKUP(G$3,KEY!$E:$F,2,0),KEY!$B:$C,2,0)</f>
        <v>11396</v>
      </c>
      <c r="H28" s="45">
        <f>VLOOKUP(VLOOKUP(H$3,KEY!$E:$F,2,0)&amp;$C28,DEMAND_PLAN!$B:$I,5,0)/VLOOKUP(VLOOKUP(H$3,KEY!$E:$F,2,0),KEY!$B:$C,2,0)</f>
        <v>11396</v>
      </c>
      <c r="I28" s="45">
        <f>VLOOKUP(VLOOKUP(I$3,KEY!$E:$F,2,0)&amp;$C28,DEMAND_PLAN!$B:$I,5,0)/VLOOKUP(VLOOKUP(I$3,KEY!$E:$F,2,0),KEY!$B:$C,2,0)</f>
        <v>11396</v>
      </c>
      <c r="J28" s="45">
        <f>VLOOKUP(VLOOKUP(J$3,KEY!$E:$F,2,0)&amp;$C28,DEMAND_PLAN!$B:$I,5,0)/VLOOKUP(VLOOKUP(J$3,KEY!$E:$F,2,0),KEY!$B:$C,2,0)</f>
        <v>10163</v>
      </c>
      <c r="K28" s="45">
        <f>VLOOKUP(VLOOKUP(K$3,KEY!$E:$F,2,0)&amp;$C28,DEMAND_PLAN!$B:$I,5,0)/VLOOKUP(VLOOKUP(K$3,KEY!$E:$F,2,0),KEY!$B:$C,2,0)</f>
        <v>10163</v>
      </c>
      <c r="L28" s="45">
        <f>VLOOKUP(VLOOKUP(L$3,KEY!$E:$F,2,0)&amp;$C28,DEMAND_PLAN!$B:$I,5,0)/VLOOKUP(VLOOKUP(L$3,KEY!$E:$F,2,0),KEY!$B:$C,2,0)</f>
        <v>10163</v>
      </c>
      <c r="M28" s="45">
        <f>VLOOKUP(VLOOKUP(M$3,KEY!$E:$F,2,0)&amp;$C28,DEMAND_PLAN!$B:$I,5,0)/VLOOKUP(VLOOKUP(M$3,KEY!$E:$F,2,0),KEY!$B:$C,2,0)</f>
        <v>10163</v>
      </c>
      <c r="N28" s="45">
        <f>VLOOKUP(VLOOKUP(N$3,KEY!$E:$F,2,0)&amp;$C28,DEMAND_PLAN!$B:$I,5,0)/VLOOKUP(VLOOKUP(N$3,KEY!$E:$F,2,0),KEY!$B:$C,2,0)</f>
        <v>11770</v>
      </c>
      <c r="O28" s="45">
        <f>VLOOKUP(VLOOKUP(O$3,KEY!$E:$F,2,0)&amp;$C28,DEMAND_PLAN!$B:$I,5,0)/VLOOKUP(VLOOKUP(O$3,KEY!$E:$F,2,0),KEY!$B:$C,2,0)</f>
        <v>11770</v>
      </c>
      <c r="P28" s="45">
        <f>VLOOKUP(VLOOKUP(P$3,KEY!$E:$F,2,0)&amp;$C28,DEMAND_PLAN!$B:$I,5,0)/VLOOKUP(VLOOKUP(P$3,KEY!$E:$F,2,0),KEY!$B:$C,2,0)</f>
        <v>11770</v>
      </c>
      <c r="Q28" s="45">
        <f>VLOOKUP(VLOOKUP(Q$3,KEY!$E:$F,2,0)&amp;$C28,DEMAND_PLAN!$B:$I,5,0)/VLOOKUP(VLOOKUP(Q$3,KEY!$E:$F,2,0),KEY!$B:$C,2,0)</f>
        <v>11770</v>
      </c>
      <c r="R28" s="45">
        <f>VLOOKUP(VLOOKUP(R$3,KEY!$E:$F,2,0)&amp;$C28,DEMAND_PLAN!$B:$I,5,0)/VLOOKUP(VLOOKUP(R$3,KEY!$E:$F,2,0),KEY!$B:$C,2,0)</f>
        <v>11770</v>
      </c>
      <c r="S28" s="45">
        <f>VLOOKUP(VLOOKUP(S$3,KEY!$E:$F,2,0)&amp;$C28,DEMAND_PLAN!$B:$I,5,0)/VLOOKUP(VLOOKUP(S$3,KEY!$E:$F,2,0),KEY!$B:$C,2,0)</f>
        <v>4513.75</v>
      </c>
      <c r="T28" s="45">
        <f>VLOOKUP(VLOOKUP(T$3,KEY!$E:$F,2,0)&amp;$C28,DEMAND_PLAN!$B:$I,5,0)/VLOOKUP(VLOOKUP(T$3,KEY!$E:$F,2,0),KEY!$B:$C,2,0)</f>
        <v>4513.75</v>
      </c>
      <c r="U28" s="45">
        <f>VLOOKUP(VLOOKUP(U$3,KEY!$E:$F,2,0)&amp;$C28,DEMAND_PLAN!$B:$I,5,0)/VLOOKUP(VLOOKUP(U$3,KEY!$E:$F,2,0),KEY!$B:$C,2,0)</f>
        <v>4513.75</v>
      </c>
      <c r="V28" s="45">
        <f>VLOOKUP(VLOOKUP(V$3,KEY!$E:$F,2,0)&amp;$C28,DEMAND_PLAN!$B:$I,5,0)/VLOOKUP(VLOOKUP(V$3,KEY!$E:$F,2,0),KEY!$B:$C,2,0)</f>
        <v>4513.75</v>
      </c>
      <c r="W28" s="45">
        <f>VLOOKUP(VLOOKUP(W$3,KEY!$E:$F,2,0)&amp;$C28,DEMAND_PLAN!$B:$I,5,0)/VLOOKUP(VLOOKUP(W$3,KEY!$E:$F,2,0),KEY!$B:$C,2,0)</f>
        <v>3830.5</v>
      </c>
      <c r="X28" s="45">
        <f>VLOOKUP(VLOOKUP(X$3,KEY!$E:$F,2,0)&amp;$C28,DEMAND_PLAN!$B:$I,5,0)/VLOOKUP(VLOOKUP(X$3,KEY!$E:$F,2,0),KEY!$B:$C,2,0)</f>
        <v>3830.5</v>
      </c>
      <c r="Y28" s="45">
        <f>VLOOKUP(VLOOKUP(Y$3,KEY!$E:$F,2,0)&amp;$C28,DEMAND_PLAN!$B:$I,5,0)/VLOOKUP(VLOOKUP(Y$3,KEY!$E:$F,2,0),KEY!$B:$C,2,0)</f>
        <v>3830.5</v>
      </c>
      <c r="Z28" s="45">
        <f>VLOOKUP(VLOOKUP(Z$3,KEY!$E:$F,2,0)&amp;$C28,DEMAND_PLAN!$B:$I,5,0)/VLOOKUP(VLOOKUP(Z$3,KEY!$E:$F,2,0),KEY!$B:$C,2,0)</f>
        <v>3830.5</v>
      </c>
      <c r="AA28" s="45">
        <f>VLOOKUP(VLOOKUP(AA$3,KEY!$E:$F,2,0)&amp;$C28,DEMAND_PLAN!$B:$I,5,0)/VLOOKUP(VLOOKUP(AA$3,KEY!$E:$F,2,0),KEY!$B:$C,2,0)</f>
        <v>8283.7999999999993</v>
      </c>
      <c r="AB28" s="45">
        <f>VLOOKUP(VLOOKUP(AB$3,KEY!$E:$F,2,0)&amp;$C28,DEMAND_PLAN!$B:$I,5,0)/VLOOKUP(VLOOKUP(AB$3,KEY!$E:$F,2,0),KEY!$B:$C,2,0)</f>
        <v>8283.7999999999993</v>
      </c>
      <c r="AC28" s="45">
        <f>VLOOKUP(VLOOKUP(AC$3,KEY!$E:$F,2,0)&amp;$C28,DEMAND_PLAN!$B:$I,5,0)/VLOOKUP(VLOOKUP(AC$3,KEY!$E:$F,2,0),KEY!$B:$C,2,0)</f>
        <v>8283.7999999999993</v>
      </c>
      <c r="AD28" s="45">
        <f>VLOOKUP(VLOOKUP(AD$3,KEY!$E:$F,2,0)&amp;$C28,DEMAND_PLAN!$B:$I,5,0)/VLOOKUP(VLOOKUP(AD$3,KEY!$E:$F,2,0),KEY!$B:$C,2,0)</f>
        <v>8283.7999999999993</v>
      </c>
      <c r="AE28" s="45">
        <f>VLOOKUP(VLOOKUP(AE$3,KEY!$E:$F,2,0)&amp;$C28,DEMAND_PLAN!$B:$I,5,0)/VLOOKUP(VLOOKUP(AE$3,KEY!$E:$F,2,0),KEY!$B:$C,2,0)</f>
        <v>8283.7999999999993</v>
      </c>
      <c r="AF28" s="45">
        <f>VLOOKUP(VLOOKUP(AF$3,KEY!$E:$F,2,0)&amp;$C28,DEMAND_PLAN!$B:$I,5,0)/VLOOKUP(VLOOKUP(AF$3,KEY!$E:$F,2,0),KEY!$B:$C,2,0)</f>
        <v>5557.75</v>
      </c>
      <c r="AG28" s="45">
        <f>VLOOKUP(VLOOKUP(AG$3,KEY!$E:$F,2,0)&amp;$C28,DEMAND_PLAN!$B:$I,5,0)/VLOOKUP(VLOOKUP(AG$3,KEY!$E:$F,2,0),KEY!$B:$C,2,0)</f>
        <v>5557.75</v>
      </c>
      <c r="AH28" s="45">
        <f>VLOOKUP(VLOOKUP(AH$3,KEY!$E:$F,2,0)&amp;$C28,DEMAND_PLAN!$B:$I,5,0)/VLOOKUP(VLOOKUP(AH$3,KEY!$E:$F,2,0),KEY!$B:$C,2,0)</f>
        <v>5557.75</v>
      </c>
      <c r="AI28" s="45">
        <f>VLOOKUP(VLOOKUP(AI$3,KEY!$E:$F,2,0)&amp;$C28,DEMAND_PLAN!$B:$I,5,0)/VLOOKUP(VLOOKUP(AI$3,KEY!$E:$F,2,0),KEY!$B:$C,2,0)</f>
        <v>5557.75</v>
      </c>
      <c r="AJ28" s="45">
        <f>VLOOKUP(VLOOKUP(AJ$3,KEY!$E:$F,2,0)&amp;$C28,DEMAND_PLAN!$B:$I,5,0)/VLOOKUP(VLOOKUP(AJ$3,KEY!$E:$F,2,0),KEY!$B:$C,2,0)</f>
        <v>11245.25</v>
      </c>
      <c r="AK28" s="45">
        <f>VLOOKUP(VLOOKUP(AK$3,KEY!$E:$F,2,0)&amp;$C28,DEMAND_PLAN!$B:$I,5,0)/VLOOKUP(VLOOKUP(AK$3,KEY!$E:$F,2,0),KEY!$B:$C,2,0)</f>
        <v>11245.25</v>
      </c>
      <c r="AL28" s="45">
        <f>VLOOKUP(VLOOKUP(AL$3,KEY!$E:$F,2,0)&amp;$C28,DEMAND_PLAN!$B:$I,5,0)/VLOOKUP(VLOOKUP(AL$3,KEY!$E:$F,2,0),KEY!$B:$C,2,0)</f>
        <v>11245.25</v>
      </c>
      <c r="AM28" s="45">
        <f>VLOOKUP(VLOOKUP(AM$3,KEY!$E:$F,2,0)&amp;$C28,DEMAND_PLAN!$B:$I,5,0)/VLOOKUP(VLOOKUP(AM$3,KEY!$E:$F,2,0),KEY!$B:$C,2,0)</f>
        <v>11245.25</v>
      </c>
      <c r="AN28" s="45">
        <f>VLOOKUP(VLOOKUP(AN$3,KEY!$E:$F,2,0)&amp;$C28,DEMAND_PLAN!$B:$I,5,0)/VLOOKUP(VLOOKUP(AN$3,KEY!$E:$F,2,0),KEY!$B:$C,2,0)</f>
        <v>7893.6</v>
      </c>
      <c r="AO28" s="45">
        <f>VLOOKUP(VLOOKUP(AO$3,KEY!$E:$F,2,0)&amp;$C28,DEMAND_PLAN!$B:$I,5,0)/VLOOKUP(VLOOKUP(AO$3,KEY!$E:$F,2,0),KEY!$B:$C,2,0)</f>
        <v>7893.6</v>
      </c>
      <c r="AP28" s="45">
        <f>VLOOKUP(VLOOKUP(AP$3,KEY!$E:$F,2,0)&amp;$C28,DEMAND_PLAN!$B:$I,5,0)/VLOOKUP(VLOOKUP(AP$3,KEY!$E:$F,2,0),KEY!$B:$C,2,0)</f>
        <v>7893.6</v>
      </c>
      <c r="AQ28" s="45">
        <f>VLOOKUP(VLOOKUP(AQ$3,KEY!$E:$F,2,0)&amp;$C28,DEMAND_PLAN!$B:$I,5,0)/VLOOKUP(VLOOKUP(AQ$3,KEY!$E:$F,2,0),KEY!$B:$C,2,0)</f>
        <v>7893.6</v>
      </c>
      <c r="AR28" s="45">
        <f>VLOOKUP(VLOOKUP(AR$3,KEY!$E:$F,2,0)&amp;$C28,DEMAND_PLAN!$B:$I,5,0)/VLOOKUP(VLOOKUP(AR$3,KEY!$E:$F,2,0),KEY!$B:$C,2,0)</f>
        <v>7893.6</v>
      </c>
      <c r="AS28" s="45">
        <f>VLOOKUP(VLOOKUP(AS$3,KEY!$E:$F,2,0)&amp;$C28,DEMAND_PLAN!$B:$I,5,0)/VLOOKUP(VLOOKUP(AS$3,KEY!$E:$F,2,0),KEY!$B:$C,2,0)</f>
        <v>6523</v>
      </c>
      <c r="AT28" s="45">
        <f>VLOOKUP(VLOOKUP(AT$3,KEY!$E:$F,2,0)&amp;$C28,DEMAND_PLAN!$B:$I,5,0)/VLOOKUP(VLOOKUP(AT$3,KEY!$E:$F,2,0),KEY!$B:$C,2,0)</f>
        <v>6523</v>
      </c>
      <c r="AU28" s="45">
        <f>VLOOKUP(VLOOKUP(AU$3,KEY!$E:$F,2,0)&amp;$C28,DEMAND_PLAN!$B:$I,5,0)/VLOOKUP(VLOOKUP(AU$3,KEY!$E:$F,2,0),KEY!$B:$C,2,0)</f>
        <v>6523</v>
      </c>
      <c r="AV28" s="45">
        <f>VLOOKUP(VLOOKUP(AV$3,KEY!$E:$F,2,0)&amp;$C28,DEMAND_PLAN!$B:$I,5,0)/VLOOKUP(VLOOKUP(AV$3,KEY!$E:$F,2,0),KEY!$B:$C,2,0)</f>
        <v>6523</v>
      </c>
      <c r="AW28" s="45">
        <f>VLOOKUP(VLOOKUP(AW$3,KEY!$E:$F,2,0)&amp;$C28,DEMAND_PLAN!$B:$I,5,0)/VLOOKUP(VLOOKUP(AW$3,KEY!$E:$F,2,0),KEY!$B:$C,2,0)</f>
        <v>3588.5</v>
      </c>
      <c r="AX28" s="45">
        <f>VLOOKUP(VLOOKUP(AX$3,KEY!$E:$F,2,0)&amp;$C28,DEMAND_PLAN!$B:$I,5,0)/VLOOKUP(VLOOKUP(AX$3,KEY!$E:$F,2,0),KEY!$B:$C,2,0)</f>
        <v>3588.5</v>
      </c>
      <c r="AY28" s="45">
        <f>VLOOKUP(VLOOKUP(AY$3,KEY!$E:$F,2,0)&amp;$C28,DEMAND_PLAN!$B:$I,5,0)/VLOOKUP(VLOOKUP(AY$3,KEY!$E:$F,2,0),KEY!$B:$C,2,0)</f>
        <v>3588.5</v>
      </c>
      <c r="AZ28" s="45">
        <f>VLOOKUP(VLOOKUP(AZ$3,KEY!$E:$F,2,0)&amp;$C28,DEMAND_PLAN!$B:$I,5,0)/VLOOKUP(VLOOKUP(AZ$3,KEY!$E:$F,2,0),KEY!$B:$C,2,0)</f>
        <v>3588.5</v>
      </c>
      <c r="BA28" s="45">
        <f>VLOOKUP(VLOOKUP(BA$3,KEY!$E:$F,2,0)&amp;$C28,DEMAND_PLAN!$B:$I,5,0)/VLOOKUP(VLOOKUP(BA$3,KEY!$E:$F,2,0),KEY!$B:$C,2,0)</f>
        <v>4834.3999999999996</v>
      </c>
      <c r="BB28" s="45">
        <f>VLOOKUP(VLOOKUP(BB$3,KEY!$E:$F,2,0)&amp;$C28,DEMAND_PLAN!$B:$I,5,0)/VLOOKUP(VLOOKUP(BB$3,KEY!$E:$F,2,0),KEY!$B:$C,2,0)</f>
        <v>4834.3999999999996</v>
      </c>
      <c r="BC28" s="45">
        <f>VLOOKUP(VLOOKUP(BC$3,KEY!$E:$F,2,0)&amp;$C28,DEMAND_PLAN!$B:$I,5,0)/VLOOKUP(VLOOKUP(BC$3,KEY!$E:$F,2,0),KEY!$B:$C,2,0)</f>
        <v>4834.3999999999996</v>
      </c>
      <c r="BD28" s="45">
        <f>VLOOKUP(VLOOKUP(BD$3,KEY!$E:$F,2,0)&amp;$C28,DEMAND_PLAN!$B:$I,5,0)/VLOOKUP(VLOOKUP(BD$3,KEY!$E:$F,2,0),KEY!$B:$C,2,0)</f>
        <v>4834.3999999999996</v>
      </c>
      <c r="BE28" s="45">
        <f>VLOOKUP(VLOOKUP(BE$3,KEY!$E:$F,2,0)&amp;$C28,DEMAND_PLAN!$B:$I,5,0)/VLOOKUP(VLOOKUP(BE$3,KEY!$E:$F,2,0),KEY!$B:$C,2,0)</f>
        <v>4834.3999999999996</v>
      </c>
      <c r="BF28" s="46">
        <f>IF(FF28&gt;ASSUMPTIONS!$D$7,0,(ASSUMPTIONS!$D$7+2-FF28)*AVERAGE(G28:J28))</f>
        <v>0</v>
      </c>
      <c r="BG28" s="46">
        <f>IF(FG28&gt;ASSUMPTIONS!$D$7,0,(ASSUMPTIONS!$D$7+2-FG28)*AVERAGE(H28:K28))</f>
        <v>0</v>
      </c>
      <c r="BH28" s="46">
        <f>IF(FH28&gt;ASSUMPTIONS!$D$7,0,(ASSUMPTIONS!$D$7+2-FH28)*AVERAGE(I28:L28))</f>
        <v>0</v>
      </c>
      <c r="BI28" s="46">
        <f>IF(FI28&gt;ASSUMPTIONS!$D$7,0,(ASSUMPTIONS!$D$7+2-FI28)*AVERAGE(J28:M28))</f>
        <v>0</v>
      </c>
      <c r="BJ28" s="46">
        <f>IF(FJ28&gt;ASSUMPTIONS!$D$7,0,(ASSUMPTIONS!$D$7+2-FJ28)*AVERAGE(K28:N28))</f>
        <v>0</v>
      </c>
      <c r="BK28" s="46">
        <f>IF(FK28&gt;ASSUMPTIONS!$D$7,0,(ASSUMPTIONS!$D$7+2-FK28)*AVERAGE(L28:O28))</f>
        <v>0</v>
      </c>
      <c r="BL28" s="46">
        <f>IF(FL28&gt;ASSUMPTIONS!$D$7,0,(ASSUMPTIONS!$D$7+2-FL28)*AVERAGE(M28:P28))</f>
        <v>0</v>
      </c>
      <c r="BM28" s="46">
        <f>IF(FM28&gt;ASSUMPTIONS!$D$7,0,(ASSUMPTIONS!$D$7+2-FM28)*AVERAGE(N28:Q28))</f>
        <v>0</v>
      </c>
      <c r="BN28" s="46">
        <f>IF(FN28&gt;ASSUMPTIONS!$D$7,0,(ASSUMPTIONS!$D$7+2-FN28)*AVERAGE(O28:R28))</f>
        <v>0</v>
      </c>
      <c r="BO28" s="46">
        <f>IF(FO28&gt;ASSUMPTIONS!$D$7,0,(ASSUMPTIONS!$D$7+2-FO28)*AVERAGE(P28:S28))</f>
        <v>0</v>
      </c>
      <c r="BP28" s="46">
        <f>IF(FP28&gt;ASSUMPTIONS!$D$7,0,(ASSUMPTIONS!$D$7+2-FP28)*AVERAGE(Q28:T28))</f>
        <v>0</v>
      </c>
      <c r="BQ28" s="46">
        <f>IF(FQ28&gt;ASSUMPTIONS!$D$7,0,(ASSUMPTIONS!$D$7+2-FQ28)*AVERAGE(R28:U28))</f>
        <v>0</v>
      </c>
      <c r="BR28" s="46">
        <f>IF(FR28&gt;ASSUMPTIONS!$D$7,0,(ASSUMPTIONS!$D$7+2-FR28)*AVERAGE(S28:V28))</f>
        <v>0</v>
      </c>
      <c r="BS28" s="46">
        <f>IF(FS28&gt;ASSUMPTIONS!$D$7,0,(ASSUMPTIONS!$D$7+2-FS28)*AVERAGE(T28:W28))</f>
        <v>0</v>
      </c>
      <c r="BT28" s="46">
        <f>IF(FT28&gt;ASSUMPTIONS!$D$7,0,(ASSUMPTIONS!$D$7+2-FT28)*AVERAGE(U28:X28))</f>
        <v>0</v>
      </c>
      <c r="BU28" s="46">
        <f>IF(FU28&gt;ASSUMPTIONS!$D$7,0,(ASSUMPTIONS!$D$7+2-FU28)*AVERAGE(V28:Y28))</f>
        <v>0</v>
      </c>
      <c r="BV28" s="46">
        <f>IF(FV28&gt;ASSUMPTIONS!$D$7,0,(ASSUMPTIONS!$D$7+2-FV28)*AVERAGE(W28:Z28))</f>
        <v>0</v>
      </c>
      <c r="BW28" s="46">
        <f>IF(FW28&gt;ASSUMPTIONS!$D$7,0,(ASSUMPTIONS!$D$7+2-FW28)*AVERAGE(X28:AA28))</f>
        <v>0</v>
      </c>
      <c r="BX28" s="46">
        <f>IF(FX28&gt;ASSUMPTIONS!$D$7,0,(ASSUMPTIONS!$D$7+2-FX28)*AVERAGE(Y28:AB28))</f>
        <v>0</v>
      </c>
      <c r="BY28" s="46">
        <f>IF(FY28&gt;ASSUMPTIONS!$D$7,0,(ASSUMPTIONS!$D$7+2-FY28)*AVERAGE(Z28:AC28))</f>
        <v>0</v>
      </c>
      <c r="BZ28" s="46">
        <f>IF(FZ28&gt;ASSUMPTIONS!$D$7,0,(ASSUMPTIONS!$D$7+2-FZ28)*AVERAGE(AA28:AD28))</f>
        <v>0</v>
      </c>
      <c r="CA28" s="46">
        <f>IF(GA28&gt;ASSUMPTIONS!$D$7,0,(ASSUMPTIONS!$D$7+2-GA28)*AVERAGE(AB28:AE28))</f>
        <v>0</v>
      </c>
      <c r="CB28" s="46">
        <f>IF(GB28&gt;ASSUMPTIONS!$D$7,0,(ASSUMPTIONS!$D$7+2-GB28)*AVERAGE(AC28:AF28))</f>
        <v>0</v>
      </c>
      <c r="CC28" s="46">
        <f>IF(GC28&gt;ASSUMPTIONS!$D$7,0,(ASSUMPTIONS!$D$7+2-GC28)*AVERAGE(AD28:AG28))</f>
        <v>0</v>
      </c>
      <c r="CD28" s="46">
        <f>IF(GD28&gt;ASSUMPTIONS!$D$7,0,(ASSUMPTIONS!$D$7+2-GD28)*AVERAGE(AE28:AH28))</f>
        <v>0</v>
      </c>
      <c r="CE28" s="46">
        <f>IF(GE28&gt;ASSUMPTIONS!$D$7,0,(ASSUMPTIONS!$D$7+2-GE28)*AVERAGE(AF28:AI28))</f>
        <v>0</v>
      </c>
      <c r="CF28" s="46">
        <f>IF(GF28&gt;ASSUMPTIONS!$D$7,0,(ASSUMPTIONS!$D$7+2-GF28)*AVERAGE(AG28:AJ28))</f>
        <v>0</v>
      </c>
      <c r="CG28" s="46">
        <f>IF(GG28&gt;ASSUMPTIONS!$D$7,0,(ASSUMPTIONS!$D$7+2-GG28)*AVERAGE(AH28:AK28))</f>
        <v>0</v>
      </c>
      <c r="CH28" s="46">
        <f>IF(GH28&gt;ASSUMPTIONS!$D$7,0,(ASSUMPTIONS!$D$7+2-GH28)*AVERAGE(AI28:AL28))</f>
        <v>0</v>
      </c>
      <c r="CI28" s="46">
        <f>IF(GI28&gt;ASSUMPTIONS!$D$7,0,(ASSUMPTIONS!$D$7+2-GI28)*AVERAGE(AJ28:AM28))</f>
        <v>0</v>
      </c>
      <c r="CJ28" s="46">
        <f>IF(GJ28&gt;ASSUMPTIONS!$D$7,0,(ASSUMPTIONS!$D$7+2-GJ28)*AVERAGE(AK28:AN28))</f>
        <v>0</v>
      </c>
      <c r="CK28" s="46">
        <f>IF(GK28&gt;ASSUMPTIONS!$D$7,0,(ASSUMPTIONS!$D$7+2-GK28)*AVERAGE(AL28:AO28))</f>
        <v>0</v>
      </c>
      <c r="CL28" s="46">
        <f>IF(GL28&gt;ASSUMPTIONS!$D$7,0,(ASSUMPTIONS!$D$7+2-GL28)*AVERAGE(AM28:AP28))</f>
        <v>0</v>
      </c>
      <c r="CM28" s="46">
        <f>IF(GM28&gt;ASSUMPTIONS!$D$7,0,(ASSUMPTIONS!$D$7+2-GM28)*AVERAGE(AN28:AQ28))</f>
        <v>0</v>
      </c>
      <c r="CN28" s="46">
        <f>IF(GN28&gt;ASSUMPTIONS!$D$7,0,(ASSUMPTIONS!$D$7+2-GN28)*AVERAGE(AO28:AR28))</f>
        <v>0</v>
      </c>
      <c r="CO28" s="46">
        <f>IF(GO28&gt;ASSUMPTIONS!$D$7,0,(ASSUMPTIONS!$D$7+2-GO28)*AVERAGE(AP28:AS28))</f>
        <v>0</v>
      </c>
      <c r="CP28" s="46">
        <f>IF(GP28&gt;ASSUMPTIONS!$D$7,0,(ASSUMPTIONS!$D$7+2-GP28)*AVERAGE(AQ28:AT28))</f>
        <v>0</v>
      </c>
      <c r="CQ28" s="46">
        <f>IF(GQ28&gt;ASSUMPTIONS!$D$7,0,(ASSUMPTIONS!$D$7+2-GQ28)*AVERAGE(AR28:AU28))</f>
        <v>0</v>
      </c>
      <c r="CR28" s="46">
        <f>IF(GR28&gt;ASSUMPTIONS!$D$7,0,(ASSUMPTIONS!$D$7+2-GR28)*AVERAGE(AS28:AV28))</f>
        <v>0</v>
      </c>
      <c r="CS28" s="46">
        <f>IF(GS28&gt;ASSUMPTIONS!$D$7,0,(ASSUMPTIONS!$D$7+2-GS28)*AVERAGE(AT28:AW28))</f>
        <v>0</v>
      </c>
      <c r="CT28" s="46">
        <f>IF(GT28&gt;ASSUMPTIONS!$D$7,0,(ASSUMPTIONS!$D$7+2-GT28)*AVERAGE(AU28:AX28))</f>
        <v>0</v>
      </c>
      <c r="CU28" s="46">
        <f>IF(GU28&gt;ASSUMPTIONS!$D$7,0,(ASSUMPTIONS!$D$7+2-GU28)*AVERAGE(AV28:AY28))</f>
        <v>0</v>
      </c>
      <c r="CV28" s="46">
        <f>IF(GV28&gt;ASSUMPTIONS!$D$7,0,(ASSUMPTIONS!$D$7+2-GV28)*AVERAGE(AW28:AZ28))</f>
        <v>0</v>
      </c>
      <c r="CW28" s="46">
        <f>IF(GW28&gt;ASSUMPTIONS!$D$7,0,(ASSUMPTIONS!$D$7+2-GW28)*AVERAGE(AX28:BA28))</f>
        <v>13401.297344110861</v>
      </c>
      <c r="CX28" s="46">
        <f>IF(GX28&gt;ASSUMPTIONS!$D$7,0,(ASSUMPTIONS!$D$7+2-GX28)*AVERAGE(AY28:BB28))</f>
        <v>0</v>
      </c>
      <c r="CY28" s="46">
        <f>IF(GY28&gt;ASSUMPTIONS!$D$7,0,(ASSUMPTIONS!$D$7+2-GY28)*AVERAGE(AZ28:BC28))</f>
        <v>13406.499999999991</v>
      </c>
      <c r="CZ28" s="46">
        <f>IF(GZ28&gt;ASSUMPTIONS!$D$7,0,(ASSUMPTIONS!$D$7+2-GZ28)*AVERAGE(BA28:BD28))</f>
        <v>0</v>
      </c>
      <c r="DA28" s="46">
        <f>IF(HA28&gt;ASSUMPTIONS!$D$7,0,(ASSUMPTIONS!$D$7+2-HA28)*AVERAGE($BB28:$BE28))</f>
        <v>10291.750000000005</v>
      </c>
      <c r="DB28" s="46">
        <f>IF(HB28&gt;ASSUMPTIONS!$D$7,0,(ASSUMPTIONS!$D$7+2-HB28)*AVERAGE($BB28:$BE28))</f>
        <v>0</v>
      </c>
      <c r="DC28" s="46">
        <f>IF(HC28&gt;ASSUMPTIONS!$D$7,0,(ASSUMPTIONS!$D$7+2-HC28)*AVERAGE($BB28:$BE28))</f>
        <v>9668.7999999999993</v>
      </c>
      <c r="DD28" s="46">
        <f>IF(HD28&gt;ASSUMPTIONS!$D$7,0,(ASSUMPTIONS!$D$7+2-HD28)*AVERAGE($BB28:$BE28))</f>
        <v>0</v>
      </c>
      <c r="DE28" s="46">
        <f>IF(HE28&gt;ASSUMPTIONS!$D$7,0,(ASSUMPTIONS!$D$7+2-HE28)*AVERAGE($BB28:$BE28))</f>
        <v>9668.8000000000084</v>
      </c>
      <c r="DF28" s="47">
        <f t="shared" si="3"/>
        <v>366856.45265588909</v>
      </c>
      <c r="DG28" s="47">
        <f t="shared" si="12"/>
        <v>355460.45265588909</v>
      </c>
      <c r="DH28" s="47">
        <f t="shared" si="12"/>
        <v>344064.45265588909</v>
      </c>
      <c r="DI28" s="47">
        <f t="shared" si="12"/>
        <v>332668.45265588909</v>
      </c>
      <c r="DJ28" s="47">
        <f t="shared" si="12"/>
        <v>322505.45265588909</v>
      </c>
      <c r="DK28" s="47">
        <f t="shared" si="12"/>
        <v>312342.45265588909</v>
      </c>
      <c r="DL28" s="47">
        <f t="shared" si="12"/>
        <v>302179.45265588909</v>
      </c>
      <c r="DM28" s="47">
        <f t="shared" si="12"/>
        <v>292016.45265588909</v>
      </c>
      <c r="DN28" s="47">
        <f t="shared" si="12"/>
        <v>280246.45265588909</v>
      </c>
      <c r="DO28" s="47">
        <f t="shared" si="12"/>
        <v>268476.45265588909</v>
      </c>
      <c r="DP28" s="47">
        <f t="shared" si="12"/>
        <v>256706.45265588909</v>
      </c>
      <c r="DQ28" s="47">
        <f t="shared" si="12"/>
        <v>244936.45265588909</v>
      </c>
      <c r="DR28" s="47">
        <f t="shared" si="12"/>
        <v>233166.45265588909</v>
      </c>
      <c r="DS28" s="47">
        <f t="shared" si="12"/>
        <v>228652.70265588909</v>
      </c>
      <c r="DT28" s="47">
        <f t="shared" si="12"/>
        <v>224138.95265588909</v>
      </c>
      <c r="DU28" s="47">
        <f t="shared" si="12"/>
        <v>219625.20265588909</v>
      </c>
      <c r="DV28" s="47">
        <f t="shared" si="12"/>
        <v>215111.45265588909</v>
      </c>
      <c r="DW28" s="47">
        <f t="shared" si="12"/>
        <v>211280.95265588909</v>
      </c>
      <c r="DX28" s="47">
        <f t="shared" si="12"/>
        <v>207450.45265588909</v>
      </c>
      <c r="DY28" s="47">
        <f t="shared" si="12"/>
        <v>203619.95265588909</v>
      </c>
      <c r="DZ28" s="47">
        <f t="shared" si="12"/>
        <v>199789.45265588909</v>
      </c>
      <c r="EA28" s="47">
        <f t="shared" si="12"/>
        <v>191505.65265588911</v>
      </c>
      <c r="EB28" s="47">
        <f t="shared" si="12"/>
        <v>183221.85265588912</v>
      </c>
      <c r="EC28" s="47">
        <f t="shared" si="12"/>
        <v>174938.05265588913</v>
      </c>
      <c r="ED28" s="47">
        <f t="shared" si="12"/>
        <v>166654.25265588914</v>
      </c>
      <c r="EE28" s="47">
        <f t="shared" si="12"/>
        <v>158370.45265588915</v>
      </c>
      <c r="EF28" s="47">
        <f t="shared" si="12"/>
        <v>152812.70265588915</v>
      </c>
      <c r="EG28" s="47">
        <f t="shared" si="12"/>
        <v>147254.95265588915</v>
      </c>
      <c r="EH28" s="47">
        <f t="shared" si="12"/>
        <v>141697.20265588915</v>
      </c>
      <c r="EI28" s="47">
        <f t="shared" si="12"/>
        <v>136139.45265588915</v>
      </c>
      <c r="EJ28" s="47">
        <f t="shared" si="12"/>
        <v>124894.20265588915</v>
      </c>
      <c r="EK28" s="47">
        <f t="shared" si="12"/>
        <v>113648.95265588915</v>
      </c>
      <c r="EL28" s="47">
        <f t="shared" si="12"/>
        <v>102403.70265588915</v>
      </c>
      <c r="EM28" s="47">
        <f t="shared" si="12"/>
        <v>91158.452655889152</v>
      </c>
      <c r="EN28" s="47">
        <f t="shared" si="12"/>
        <v>83264.852655889146</v>
      </c>
      <c r="EO28" s="47">
        <f t="shared" si="12"/>
        <v>75371.25265588914</v>
      </c>
      <c r="EP28" s="47">
        <f t="shared" si="12"/>
        <v>67477.652655889135</v>
      </c>
      <c r="EQ28" s="47">
        <f t="shared" si="12"/>
        <v>59584.052655889136</v>
      </c>
      <c r="ER28" s="47">
        <f t="shared" si="12"/>
        <v>51690.452655889138</v>
      </c>
      <c r="ES28" s="47">
        <f t="shared" si="12"/>
        <v>45167.452655889138</v>
      </c>
      <c r="ET28" s="47">
        <f t="shared" si="12"/>
        <v>38644.452655889138</v>
      </c>
      <c r="EU28" s="47">
        <f t="shared" si="12"/>
        <v>32121.452655889138</v>
      </c>
      <c r="EV28" s="47">
        <f t="shared" si="12"/>
        <v>25598.452655889138</v>
      </c>
      <c r="EW28" s="47">
        <f t="shared" si="12"/>
        <v>35411.25</v>
      </c>
      <c r="EX28" s="47">
        <f t="shared" si="12"/>
        <v>31822.75</v>
      </c>
      <c r="EY28" s="47">
        <f t="shared" si="12"/>
        <v>41640.749999999993</v>
      </c>
      <c r="EZ28" s="47">
        <f t="shared" si="12"/>
        <v>38052.249999999993</v>
      </c>
      <c r="FA28" s="47">
        <f t="shared" si="12"/>
        <v>43509.599999999999</v>
      </c>
      <c r="FB28" s="47">
        <f t="shared" si="12"/>
        <v>38675.199999999997</v>
      </c>
      <c r="FC28" s="47">
        <f t="shared" si="12"/>
        <v>43509.599999999991</v>
      </c>
      <c r="FD28" s="47">
        <f t="shared" si="12"/>
        <v>38675.19999999999</v>
      </c>
      <c r="FE28" s="47">
        <f t="shared" si="12"/>
        <v>43509.599999999999</v>
      </c>
      <c r="FF28" s="48">
        <f t="shared" si="4"/>
        <v>34.114446362507188</v>
      </c>
      <c r="FG28" s="48">
        <f t="shared" si="14"/>
        <v>34.032789336786408</v>
      </c>
      <c r="FH28" s="48">
        <f t="shared" si="14"/>
        <v>33.946324713466787</v>
      </c>
      <c r="FI28" s="48">
        <f t="shared" si="14"/>
        <v>33.854615040429898</v>
      </c>
      <c r="FJ28" s="48">
        <f t="shared" si="14"/>
        <v>31.488530505301981</v>
      </c>
      <c r="FK28" s="48">
        <f t="shared" si="14"/>
        <v>29.408238969214342</v>
      </c>
      <c r="FL28" s="48">
        <f t="shared" si="14"/>
        <v>27.474980991435718</v>
      </c>
      <c r="FM28" s="48">
        <f t="shared" si="14"/>
        <v>25.673700310610798</v>
      </c>
      <c r="FN28" s="48">
        <f t="shared" si="14"/>
        <v>24.810233870508846</v>
      </c>
      <c r="FO28" s="48">
        <f t="shared" si="14"/>
        <v>28.148675366422207</v>
      </c>
      <c r="FP28" s="48">
        <f t="shared" si="14"/>
        <v>32.974769651448725</v>
      </c>
      <c r="FQ28" s="48">
        <f t="shared" si="13"/>
        <v>40.567961306674164</v>
      </c>
      <c r="FR28" s="48">
        <f t="shared" si="13"/>
        <v>54.264514573445382</v>
      </c>
      <c r="FS28" s="48">
        <f t="shared" si="13"/>
        <v>53.688650287020963</v>
      </c>
      <c r="FT28" s="48">
        <f t="shared" si="13"/>
        <v>54.804854278308795</v>
      </c>
      <c r="FU28" s="48">
        <f t="shared" si="13"/>
        <v>56.016357796570276</v>
      </c>
      <c r="FV28" s="48">
        <f t="shared" si="13"/>
        <v>57.335909843594592</v>
      </c>
      <c r="FW28" s="48">
        <f t="shared" si="13"/>
        <v>43.511138168500928</v>
      </c>
      <c r="FX28" s="48">
        <f t="shared" si="13"/>
        <v>34.881248220019167</v>
      </c>
      <c r="FY28" s="48">
        <f t="shared" si="13"/>
        <v>28.931200883608003</v>
      </c>
      <c r="FZ28" s="48">
        <f t="shared" si="13"/>
        <v>24.580500815554348</v>
      </c>
      <c r="GA28" s="48">
        <f t="shared" si="13"/>
        <v>24.118092259094752</v>
      </c>
      <c r="GB28" s="48">
        <f t="shared" si="13"/>
        <v>25.190530173436496</v>
      </c>
      <c r="GC28" s="48">
        <f t="shared" si="13"/>
        <v>26.474181382271368</v>
      </c>
      <c r="GD28" s="48">
        <f t="shared" si="13"/>
        <v>28.038258152448169</v>
      </c>
      <c r="GE28" s="48">
        <f t="shared" si="13"/>
        <v>29.985921039249543</v>
      </c>
      <c r="GF28" s="48">
        <f t="shared" si="13"/>
        <v>22.690395638145194</v>
      </c>
      <c r="GG28" s="48">
        <f t="shared" si="16"/>
        <v>18.188740422054295</v>
      </c>
      <c r="GH28" s="48">
        <f t="shared" si="16"/>
        <v>14.990260746015412</v>
      </c>
      <c r="GI28" s="48">
        <f t="shared" si="16"/>
        <v>12.60062716754978</v>
      </c>
      <c r="GJ28" s="48">
        <f t="shared" si="16"/>
        <v>13.081102890714282</v>
      </c>
      <c r="GK28" s="48">
        <f t="shared" si="16"/>
        <v>13.051380062635859</v>
      </c>
      <c r="GL28" s="48">
        <f t="shared" si="15"/>
        <v>13.015952580482381</v>
      </c>
      <c r="GM28" s="48">
        <f t="shared" si="15"/>
        <v>12.973003782290608</v>
      </c>
      <c r="GN28" s="48">
        <f t="shared" si="15"/>
        <v>11.548400306056697</v>
      </c>
      <c r="GO28" s="48">
        <f t="shared" si="15"/>
        <v>11.02706979332258</v>
      </c>
      <c r="GP28" s="48">
        <f t="shared" si="15"/>
        <v>10.456175888335549</v>
      </c>
      <c r="GQ28" s="48">
        <f t="shared" si="15"/>
        <v>9.8282977803833784</v>
      </c>
      <c r="GR28" s="48">
        <f t="shared" si="15"/>
        <v>9.1344554125232467</v>
      </c>
      <c r="GS28" s="48">
        <f t="shared" si="15"/>
        <v>8.9285031036837541</v>
      </c>
      <c r="GT28" s="48">
        <f t="shared" si="15"/>
        <v>8.9338777937772118</v>
      </c>
      <c r="GU28" s="48">
        <f t="shared" si="15"/>
        <v>8.9410770525815746</v>
      </c>
      <c r="GV28" s="48">
        <f t="shared" si="15"/>
        <v>8.9512199124673639</v>
      </c>
      <c r="GW28" s="48">
        <f t="shared" si="15"/>
        <v>6.5637478845092954</v>
      </c>
      <c r="GX28" s="48">
        <f t="shared" si="15"/>
        <v>8.4083272981989587</v>
      </c>
      <c r="GY28" s="48">
        <f t="shared" si="15"/>
        <v>7.0358783309473418</v>
      </c>
      <c r="GZ28" s="48">
        <f t="shared" si="15"/>
        <v>8.6134266920403757</v>
      </c>
      <c r="HA28" s="48">
        <f t="shared" si="6"/>
        <v>7.8711422306801246</v>
      </c>
      <c r="HB28" s="48">
        <f t="shared" si="6"/>
        <v>9</v>
      </c>
      <c r="HC28" s="48">
        <f t="shared" si="6"/>
        <v>8</v>
      </c>
      <c r="HD28" s="48">
        <f t="shared" si="6"/>
        <v>8.9999999999999982</v>
      </c>
      <c r="HE28" s="48">
        <f t="shared" si="6"/>
        <v>7.9999999999999982</v>
      </c>
      <c r="HF28" s="31"/>
    </row>
    <row r="29" spans="1:214" x14ac:dyDescent="0.25">
      <c r="A29" s="29"/>
      <c r="B29" s="13" t="s">
        <v>5</v>
      </c>
      <c r="C29" s="13">
        <v>1361836</v>
      </c>
      <c r="D29" s="13" t="str">
        <f>VLOOKUP(C29,INVENTORY_DATA!$C:$E,2,0)</f>
        <v>PF_2</v>
      </c>
      <c r="E29" s="44">
        <f>VLOOKUP(C29,INVENTORY_DATA!$C:$E,3,0)</f>
        <v>179008.77598152426</v>
      </c>
      <c r="F29" s="45">
        <f>VLOOKUP(VLOOKUP(F$3,KEY!$E:$F,2,0)&amp;$C29,DEMAND_PLAN!$B:$I,5,0)/VLOOKUP(VLOOKUP(F$3,KEY!$E:$F,2,0),KEY!$B:$C,2,0)</f>
        <v>9055</v>
      </c>
      <c r="G29" s="45">
        <f>VLOOKUP(VLOOKUP(G$3,KEY!$E:$F,2,0)&amp;$C29,DEMAND_PLAN!$B:$I,5,0)/VLOOKUP(VLOOKUP(G$3,KEY!$E:$F,2,0),KEY!$B:$C,2,0)</f>
        <v>9055</v>
      </c>
      <c r="H29" s="45">
        <f>VLOOKUP(VLOOKUP(H$3,KEY!$E:$F,2,0)&amp;$C29,DEMAND_PLAN!$B:$I,5,0)/VLOOKUP(VLOOKUP(H$3,KEY!$E:$F,2,0),KEY!$B:$C,2,0)</f>
        <v>9055</v>
      </c>
      <c r="I29" s="45">
        <f>VLOOKUP(VLOOKUP(I$3,KEY!$E:$F,2,0)&amp;$C29,DEMAND_PLAN!$B:$I,5,0)/VLOOKUP(VLOOKUP(I$3,KEY!$E:$F,2,0),KEY!$B:$C,2,0)</f>
        <v>9055</v>
      </c>
      <c r="J29" s="45">
        <f>VLOOKUP(VLOOKUP(J$3,KEY!$E:$F,2,0)&amp;$C29,DEMAND_PLAN!$B:$I,5,0)/VLOOKUP(VLOOKUP(J$3,KEY!$E:$F,2,0),KEY!$B:$C,2,0)</f>
        <v>7928.75</v>
      </c>
      <c r="K29" s="45">
        <f>VLOOKUP(VLOOKUP(K$3,KEY!$E:$F,2,0)&amp;$C29,DEMAND_PLAN!$B:$I,5,0)/VLOOKUP(VLOOKUP(K$3,KEY!$E:$F,2,0),KEY!$B:$C,2,0)</f>
        <v>7928.75</v>
      </c>
      <c r="L29" s="45">
        <f>VLOOKUP(VLOOKUP(L$3,KEY!$E:$F,2,0)&amp;$C29,DEMAND_PLAN!$B:$I,5,0)/VLOOKUP(VLOOKUP(L$3,KEY!$E:$F,2,0),KEY!$B:$C,2,0)</f>
        <v>7928.75</v>
      </c>
      <c r="M29" s="45">
        <f>VLOOKUP(VLOOKUP(M$3,KEY!$E:$F,2,0)&amp;$C29,DEMAND_PLAN!$B:$I,5,0)/VLOOKUP(VLOOKUP(M$3,KEY!$E:$F,2,0),KEY!$B:$C,2,0)</f>
        <v>7928.75</v>
      </c>
      <c r="N29" s="45">
        <f>VLOOKUP(VLOOKUP(N$3,KEY!$E:$F,2,0)&amp;$C29,DEMAND_PLAN!$B:$I,5,0)/VLOOKUP(VLOOKUP(N$3,KEY!$E:$F,2,0),KEY!$B:$C,2,0)</f>
        <v>12207.8</v>
      </c>
      <c r="O29" s="45">
        <f>VLOOKUP(VLOOKUP(O$3,KEY!$E:$F,2,0)&amp;$C29,DEMAND_PLAN!$B:$I,5,0)/VLOOKUP(VLOOKUP(O$3,KEY!$E:$F,2,0),KEY!$B:$C,2,0)</f>
        <v>12207.8</v>
      </c>
      <c r="P29" s="45">
        <f>VLOOKUP(VLOOKUP(P$3,KEY!$E:$F,2,0)&amp;$C29,DEMAND_PLAN!$B:$I,5,0)/VLOOKUP(VLOOKUP(P$3,KEY!$E:$F,2,0),KEY!$B:$C,2,0)</f>
        <v>12207.8</v>
      </c>
      <c r="Q29" s="45">
        <f>VLOOKUP(VLOOKUP(Q$3,KEY!$E:$F,2,0)&amp;$C29,DEMAND_PLAN!$B:$I,5,0)/VLOOKUP(VLOOKUP(Q$3,KEY!$E:$F,2,0),KEY!$B:$C,2,0)</f>
        <v>12207.8</v>
      </c>
      <c r="R29" s="45">
        <f>VLOOKUP(VLOOKUP(R$3,KEY!$E:$F,2,0)&amp;$C29,DEMAND_PLAN!$B:$I,5,0)/VLOOKUP(VLOOKUP(R$3,KEY!$E:$F,2,0),KEY!$B:$C,2,0)</f>
        <v>12207.8</v>
      </c>
      <c r="S29" s="45">
        <f>VLOOKUP(VLOOKUP(S$3,KEY!$E:$F,2,0)&amp;$C29,DEMAND_PLAN!$B:$I,5,0)/VLOOKUP(VLOOKUP(S$3,KEY!$E:$F,2,0),KEY!$B:$C,2,0)</f>
        <v>7395</v>
      </c>
      <c r="T29" s="45">
        <f>VLOOKUP(VLOOKUP(T$3,KEY!$E:$F,2,0)&amp;$C29,DEMAND_PLAN!$B:$I,5,0)/VLOOKUP(VLOOKUP(T$3,KEY!$E:$F,2,0),KEY!$B:$C,2,0)</f>
        <v>7395</v>
      </c>
      <c r="U29" s="45">
        <f>VLOOKUP(VLOOKUP(U$3,KEY!$E:$F,2,0)&amp;$C29,DEMAND_PLAN!$B:$I,5,0)/VLOOKUP(VLOOKUP(U$3,KEY!$E:$F,2,0),KEY!$B:$C,2,0)</f>
        <v>7395</v>
      </c>
      <c r="V29" s="45">
        <f>VLOOKUP(VLOOKUP(V$3,KEY!$E:$F,2,0)&amp;$C29,DEMAND_PLAN!$B:$I,5,0)/VLOOKUP(VLOOKUP(V$3,KEY!$E:$F,2,0),KEY!$B:$C,2,0)</f>
        <v>7395</v>
      </c>
      <c r="W29" s="45">
        <f>VLOOKUP(VLOOKUP(W$3,KEY!$E:$F,2,0)&amp;$C29,DEMAND_PLAN!$B:$I,5,0)/VLOOKUP(VLOOKUP(W$3,KEY!$E:$F,2,0),KEY!$B:$C,2,0)</f>
        <v>7598</v>
      </c>
      <c r="X29" s="45">
        <f>VLOOKUP(VLOOKUP(X$3,KEY!$E:$F,2,0)&amp;$C29,DEMAND_PLAN!$B:$I,5,0)/VLOOKUP(VLOOKUP(X$3,KEY!$E:$F,2,0),KEY!$B:$C,2,0)</f>
        <v>7598</v>
      </c>
      <c r="Y29" s="45">
        <f>VLOOKUP(VLOOKUP(Y$3,KEY!$E:$F,2,0)&amp;$C29,DEMAND_PLAN!$B:$I,5,0)/VLOOKUP(VLOOKUP(Y$3,KEY!$E:$F,2,0),KEY!$B:$C,2,0)</f>
        <v>7598</v>
      </c>
      <c r="Z29" s="45">
        <f>VLOOKUP(VLOOKUP(Z$3,KEY!$E:$F,2,0)&amp;$C29,DEMAND_PLAN!$B:$I,5,0)/VLOOKUP(VLOOKUP(Z$3,KEY!$E:$F,2,0),KEY!$B:$C,2,0)</f>
        <v>7598</v>
      </c>
      <c r="AA29" s="45">
        <f>VLOOKUP(VLOOKUP(AA$3,KEY!$E:$F,2,0)&amp;$C29,DEMAND_PLAN!$B:$I,5,0)/VLOOKUP(VLOOKUP(AA$3,KEY!$E:$F,2,0),KEY!$B:$C,2,0)</f>
        <v>8117.2</v>
      </c>
      <c r="AB29" s="45">
        <f>VLOOKUP(VLOOKUP(AB$3,KEY!$E:$F,2,0)&amp;$C29,DEMAND_PLAN!$B:$I,5,0)/VLOOKUP(VLOOKUP(AB$3,KEY!$E:$F,2,0),KEY!$B:$C,2,0)</f>
        <v>8117.2</v>
      </c>
      <c r="AC29" s="45">
        <f>VLOOKUP(VLOOKUP(AC$3,KEY!$E:$F,2,0)&amp;$C29,DEMAND_PLAN!$B:$I,5,0)/VLOOKUP(VLOOKUP(AC$3,KEY!$E:$F,2,0),KEY!$B:$C,2,0)</f>
        <v>8117.2</v>
      </c>
      <c r="AD29" s="45">
        <f>VLOOKUP(VLOOKUP(AD$3,KEY!$E:$F,2,0)&amp;$C29,DEMAND_PLAN!$B:$I,5,0)/VLOOKUP(VLOOKUP(AD$3,KEY!$E:$F,2,0),KEY!$B:$C,2,0)</f>
        <v>8117.2</v>
      </c>
      <c r="AE29" s="45">
        <f>VLOOKUP(VLOOKUP(AE$3,KEY!$E:$F,2,0)&amp;$C29,DEMAND_PLAN!$B:$I,5,0)/VLOOKUP(VLOOKUP(AE$3,KEY!$E:$F,2,0),KEY!$B:$C,2,0)</f>
        <v>8117.2</v>
      </c>
      <c r="AF29" s="45">
        <f>VLOOKUP(VLOOKUP(AF$3,KEY!$E:$F,2,0)&amp;$C29,DEMAND_PLAN!$B:$I,5,0)/VLOOKUP(VLOOKUP(AF$3,KEY!$E:$F,2,0),KEY!$B:$C,2,0)</f>
        <v>4288.5</v>
      </c>
      <c r="AG29" s="45">
        <f>VLOOKUP(VLOOKUP(AG$3,KEY!$E:$F,2,0)&amp;$C29,DEMAND_PLAN!$B:$I,5,0)/VLOOKUP(VLOOKUP(AG$3,KEY!$E:$F,2,0),KEY!$B:$C,2,0)</f>
        <v>4288.5</v>
      </c>
      <c r="AH29" s="45">
        <f>VLOOKUP(VLOOKUP(AH$3,KEY!$E:$F,2,0)&amp;$C29,DEMAND_PLAN!$B:$I,5,0)/VLOOKUP(VLOOKUP(AH$3,KEY!$E:$F,2,0),KEY!$B:$C,2,0)</f>
        <v>4288.5</v>
      </c>
      <c r="AI29" s="45">
        <f>VLOOKUP(VLOOKUP(AI$3,KEY!$E:$F,2,0)&amp;$C29,DEMAND_PLAN!$B:$I,5,0)/VLOOKUP(VLOOKUP(AI$3,KEY!$E:$F,2,0),KEY!$B:$C,2,0)</f>
        <v>4288.5</v>
      </c>
      <c r="AJ29" s="45">
        <f>VLOOKUP(VLOOKUP(AJ$3,KEY!$E:$F,2,0)&amp;$C29,DEMAND_PLAN!$B:$I,5,0)/VLOOKUP(VLOOKUP(AJ$3,KEY!$E:$F,2,0),KEY!$B:$C,2,0)</f>
        <v>6487</v>
      </c>
      <c r="AK29" s="45">
        <f>VLOOKUP(VLOOKUP(AK$3,KEY!$E:$F,2,0)&amp;$C29,DEMAND_PLAN!$B:$I,5,0)/VLOOKUP(VLOOKUP(AK$3,KEY!$E:$F,2,0),KEY!$B:$C,2,0)</f>
        <v>6487</v>
      </c>
      <c r="AL29" s="45">
        <f>VLOOKUP(VLOOKUP(AL$3,KEY!$E:$F,2,0)&amp;$C29,DEMAND_PLAN!$B:$I,5,0)/VLOOKUP(VLOOKUP(AL$3,KEY!$E:$F,2,0),KEY!$B:$C,2,0)</f>
        <v>6487</v>
      </c>
      <c r="AM29" s="45">
        <f>VLOOKUP(VLOOKUP(AM$3,KEY!$E:$F,2,0)&amp;$C29,DEMAND_PLAN!$B:$I,5,0)/VLOOKUP(VLOOKUP(AM$3,KEY!$E:$F,2,0),KEY!$B:$C,2,0)</f>
        <v>6487</v>
      </c>
      <c r="AN29" s="45">
        <f>VLOOKUP(VLOOKUP(AN$3,KEY!$E:$F,2,0)&amp;$C29,DEMAND_PLAN!$B:$I,5,0)/VLOOKUP(VLOOKUP(AN$3,KEY!$E:$F,2,0),KEY!$B:$C,2,0)</f>
        <v>7082.8</v>
      </c>
      <c r="AO29" s="45">
        <f>VLOOKUP(VLOOKUP(AO$3,KEY!$E:$F,2,0)&amp;$C29,DEMAND_PLAN!$B:$I,5,0)/VLOOKUP(VLOOKUP(AO$3,KEY!$E:$F,2,0),KEY!$B:$C,2,0)</f>
        <v>7082.8</v>
      </c>
      <c r="AP29" s="45">
        <f>VLOOKUP(VLOOKUP(AP$3,KEY!$E:$F,2,0)&amp;$C29,DEMAND_PLAN!$B:$I,5,0)/VLOOKUP(VLOOKUP(AP$3,KEY!$E:$F,2,0),KEY!$B:$C,2,0)</f>
        <v>7082.8</v>
      </c>
      <c r="AQ29" s="45">
        <f>VLOOKUP(VLOOKUP(AQ$3,KEY!$E:$F,2,0)&amp;$C29,DEMAND_PLAN!$B:$I,5,0)/VLOOKUP(VLOOKUP(AQ$3,KEY!$E:$F,2,0),KEY!$B:$C,2,0)</f>
        <v>7082.8</v>
      </c>
      <c r="AR29" s="45">
        <f>VLOOKUP(VLOOKUP(AR$3,KEY!$E:$F,2,0)&amp;$C29,DEMAND_PLAN!$B:$I,5,0)/VLOOKUP(VLOOKUP(AR$3,KEY!$E:$F,2,0),KEY!$B:$C,2,0)</f>
        <v>7082.8</v>
      </c>
      <c r="AS29" s="45">
        <f>VLOOKUP(VLOOKUP(AS$3,KEY!$E:$F,2,0)&amp;$C29,DEMAND_PLAN!$B:$I,5,0)/VLOOKUP(VLOOKUP(AS$3,KEY!$E:$F,2,0),KEY!$B:$C,2,0)</f>
        <v>6694</v>
      </c>
      <c r="AT29" s="45">
        <f>VLOOKUP(VLOOKUP(AT$3,KEY!$E:$F,2,0)&amp;$C29,DEMAND_PLAN!$B:$I,5,0)/VLOOKUP(VLOOKUP(AT$3,KEY!$E:$F,2,0),KEY!$B:$C,2,0)</f>
        <v>6694</v>
      </c>
      <c r="AU29" s="45">
        <f>VLOOKUP(VLOOKUP(AU$3,KEY!$E:$F,2,0)&amp;$C29,DEMAND_PLAN!$B:$I,5,0)/VLOOKUP(VLOOKUP(AU$3,KEY!$E:$F,2,0),KEY!$B:$C,2,0)</f>
        <v>6694</v>
      </c>
      <c r="AV29" s="45">
        <f>VLOOKUP(VLOOKUP(AV$3,KEY!$E:$F,2,0)&amp;$C29,DEMAND_PLAN!$B:$I,5,0)/VLOOKUP(VLOOKUP(AV$3,KEY!$E:$F,2,0),KEY!$B:$C,2,0)</f>
        <v>6694</v>
      </c>
      <c r="AW29" s="45">
        <f>VLOOKUP(VLOOKUP(AW$3,KEY!$E:$F,2,0)&amp;$C29,DEMAND_PLAN!$B:$I,5,0)/VLOOKUP(VLOOKUP(AW$3,KEY!$E:$F,2,0),KEY!$B:$C,2,0)</f>
        <v>9249.25</v>
      </c>
      <c r="AX29" s="45">
        <f>VLOOKUP(VLOOKUP(AX$3,KEY!$E:$F,2,0)&amp;$C29,DEMAND_PLAN!$B:$I,5,0)/VLOOKUP(VLOOKUP(AX$3,KEY!$E:$F,2,0),KEY!$B:$C,2,0)</f>
        <v>9249.25</v>
      </c>
      <c r="AY29" s="45">
        <f>VLOOKUP(VLOOKUP(AY$3,KEY!$E:$F,2,0)&amp;$C29,DEMAND_PLAN!$B:$I,5,0)/VLOOKUP(VLOOKUP(AY$3,KEY!$E:$F,2,0),KEY!$B:$C,2,0)</f>
        <v>9249.25</v>
      </c>
      <c r="AZ29" s="45">
        <f>VLOOKUP(VLOOKUP(AZ$3,KEY!$E:$F,2,0)&amp;$C29,DEMAND_PLAN!$B:$I,5,0)/VLOOKUP(VLOOKUP(AZ$3,KEY!$E:$F,2,0),KEY!$B:$C,2,0)</f>
        <v>9249.25</v>
      </c>
      <c r="BA29" s="45">
        <f>VLOOKUP(VLOOKUP(BA$3,KEY!$E:$F,2,0)&amp;$C29,DEMAND_PLAN!$B:$I,5,0)/VLOOKUP(VLOOKUP(BA$3,KEY!$E:$F,2,0),KEY!$B:$C,2,0)</f>
        <v>5850.8</v>
      </c>
      <c r="BB29" s="45">
        <f>VLOOKUP(VLOOKUP(BB$3,KEY!$E:$F,2,0)&amp;$C29,DEMAND_PLAN!$B:$I,5,0)/VLOOKUP(VLOOKUP(BB$3,KEY!$E:$F,2,0),KEY!$B:$C,2,0)</f>
        <v>5850.8</v>
      </c>
      <c r="BC29" s="45">
        <f>VLOOKUP(VLOOKUP(BC$3,KEY!$E:$F,2,0)&amp;$C29,DEMAND_PLAN!$B:$I,5,0)/VLOOKUP(VLOOKUP(BC$3,KEY!$E:$F,2,0),KEY!$B:$C,2,0)</f>
        <v>5850.8</v>
      </c>
      <c r="BD29" s="45">
        <f>VLOOKUP(VLOOKUP(BD$3,KEY!$E:$F,2,0)&amp;$C29,DEMAND_PLAN!$B:$I,5,0)/VLOOKUP(VLOOKUP(BD$3,KEY!$E:$F,2,0),KEY!$B:$C,2,0)</f>
        <v>5850.8</v>
      </c>
      <c r="BE29" s="45">
        <f>VLOOKUP(VLOOKUP(BE$3,KEY!$E:$F,2,0)&amp;$C29,DEMAND_PLAN!$B:$I,5,0)/VLOOKUP(VLOOKUP(BE$3,KEY!$E:$F,2,0),KEY!$B:$C,2,0)</f>
        <v>5850.8</v>
      </c>
      <c r="BF29" s="46">
        <f>IF(FF29&gt;ASSUMPTIONS!$D$7,0,(ASSUMPTIONS!$D$7+2-FF29)*AVERAGE(G29:J29))</f>
        <v>0</v>
      </c>
      <c r="BG29" s="46">
        <f>IF(FG29&gt;ASSUMPTIONS!$D$7,0,(ASSUMPTIONS!$D$7+2-FG29)*AVERAGE(H29:K29))</f>
        <v>0</v>
      </c>
      <c r="BH29" s="46">
        <f>IF(FH29&gt;ASSUMPTIONS!$D$7,0,(ASSUMPTIONS!$D$7+2-FH29)*AVERAGE(I29:L29))</f>
        <v>0</v>
      </c>
      <c r="BI29" s="46">
        <f>IF(FI29&gt;ASSUMPTIONS!$D$7,0,(ASSUMPTIONS!$D$7+2-FI29)*AVERAGE(J29:M29))</f>
        <v>0</v>
      </c>
      <c r="BJ29" s="46">
        <f>IF(FJ29&gt;ASSUMPTIONS!$D$7,0,(ASSUMPTIONS!$D$7+2-FJ29)*AVERAGE(K29:N29))</f>
        <v>0</v>
      </c>
      <c r="BK29" s="46">
        <f>IF(FK29&gt;ASSUMPTIONS!$D$7,0,(ASSUMPTIONS!$D$7+2-FK29)*AVERAGE(L29:O29))</f>
        <v>0</v>
      </c>
      <c r="BL29" s="46">
        <f>IF(FL29&gt;ASSUMPTIONS!$D$7,0,(ASSUMPTIONS!$D$7+2-FL29)*AVERAGE(M29:P29))</f>
        <v>0</v>
      </c>
      <c r="BM29" s="46">
        <f>IF(FM29&gt;ASSUMPTIONS!$D$7,0,(ASSUMPTIONS!$D$7+2-FM29)*AVERAGE(N29:Q29))</f>
        <v>0</v>
      </c>
      <c r="BN29" s="46">
        <f>IF(FN29&gt;ASSUMPTIONS!$D$7,0,(ASSUMPTIONS!$D$7+2-FN29)*AVERAGE(O29:R29))</f>
        <v>0</v>
      </c>
      <c r="BO29" s="46">
        <f>IF(FO29&gt;ASSUMPTIONS!$D$7,0,(ASSUMPTIONS!$D$7+2-FO29)*AVERAGE(P29:S29))</f>
        <v>0</v>
      </c>
      <c r="BP29" s="46">
        <f>IF(FP29&gt;ASSUMPTIONS!$D$7,0,(ASSUMPTIONS!$D$7+2-FP29)*AVERAGE(Q29:T29))</f>
        <v>0</v>
      </c>
      <c r="BQ29" s="46">
        <f>IF(FQ29&gt;ASSUMPTIONS!$D$7,0,(ASSUMPTIONS!$D$7+2-FQ29)*AVERAGE(R29:U29))</f>
        <v>0</v>
      </c>
      <c r="BR29" s="46">
        <f>IF(FR29&gt;ASSUMPTIONS!$D$7,0,(ASSUMPTIONS!$D$7+2-FR29)*AVERAGE(S29:V29))</f>
        <v>0</v>
      </c>
      <c r="BS29" s="46">
        <f>IF(FS29&gt;ASSUMPTIONS!$D$7,0,(ASSUMPTIONS!$D$7+2-FS29)*AVERAGE(T29:W29))</f>
        <v>24422.72401847575</v>
      </c>
      <c r="BT29" s="46">
        <f>IF(FT29&gt;ASSUMPTIONS!$D$7,0,(ASSUMPTIONS!$D$7+2-FT29)*AVERAGE(U29:X29))</f>
        <v>0</v>
      </c>
      <c r="BU29" s="46">
        <f>IF(FU29&gt;ASSUMPTIONS!$D$7,0,(ASSUMPTIONS!$D$7+2-FU29)*AVERAGE(V29:Y29))</f>
        <v>15804.999999999998</v>
      </c>
      <c r="BV29" s="46">
        <f>IF(FV29&gt;ASSUMPTIONS!$D$7,0,(ASSUMPTIONS!$D$7+2-FV29)*AVERAGE(W29:Z29))</f>
        <v>0</v>
      </c>
      <c r="BW29" s="46">
        <f>IF(FW29&gt;ASSUMPTIONS!$D$7,0,(ASSUMPTIONS!$D$7+2-FW29)*AVERAGE(X29:AA29))</f>
        <v>16595.5</v>
      </c>
      <c r="BX29" s="46">
        <f>IF(FX29&gt;ASSUMPTIONS!$D$7,0,(ASSUMPTIONS!$D$7+2-FX29)*AVERAGE(Y29:AB29))</f>
        <v>0</v>
      </c>
      <c r="BY29" s="46">
        <f>IF(FY29&gt;ASSUMPTIONS!$D$7,0,(ASSUMPTIONS!$D$7+2-FY29)*AVERAGE(Z29:AC29))</f>
        <v>17792.000000000007</v>
      </c>
      <c r="BZ29" s="46">
        <f>IF(FZ29&gt;ASSUMPTIONS!$D$7,0,(ASSUMPTIONS!$D$7+2-FZ29)*AVERAGE(AA29:AD29))</f>
        <v>0</v>
      </c>
      <c r="CA29" s="46">
        <f>IF(GA29&gt;ASSUMPTIONS!$D$7,0,(ASSUMPTIONS!$D$7+2-GA29)*AVERAGE(AB29:AE29))</f>
        <v>16493.999999999996</v>
      </c>
      <c r="CB29" s="46">
        <f>IF(GB29&gt;ASSUMPTIONS!$D$7,0,(ASSUMPTIONS!$D$7+2-GB29)*AVERAGE(AC29:AF29))</f>
        <v>0</v>
      </c>
      <c r="CC29" s="46">
        <f>IF(GC29&gt;ASSUMPTIONS!$D$7,0,(ASSUMPTIONS!$D$7+2-GC29)*AVERAGE(AD29:AG29))</f>
        <v>0</v>
      </c>
      <c r="CD29" s="46">
        <f>IF(GD29&gt;ASSUMPTIONS!$D$7,0,(ASSUMPTIONS!$D$7+2-GD29)*AVERAGE(AE29:AH29))</f>
        <v>0</v>
      </c>
      <c r="CE29" s="46">
        <f>IF(GE29&gt;ASSUMPTIONS!$D$7,0,(ASSUMPTIONS!$D$7+2-GE29)*AVERAGE(AF29:AI29))</f>
        <v>0</v>
      </c>
      <c r="CF29" s="46">
        <f>IF(GF29&gt;ASSUMPTIONS!$D$7,0,(ASSUMPTIONS!$D$7+2-GF29)*AVERAGE(AG29:AJ29))</f>
        <v>0</v>
      </c>
      <c r="CG29" s="46">
        <f>IF(GG29&gt;ASSUMPTIONS!$D$7,0,(ASSUMPTIONS!$D$7+2-GG29)*AVERAGE(AH29:AK29))</f>
        <v>17579.999999999985</v>
      </c>
      <c r="CH29" s="46">
        <f>IF(GH29&gt;ASSUMPTIONS!$D$7,0,(ASSUMPTIONS!$D$7+2-GH29)*AVERAGE(AI29:AL29))</f>
        <v>0</v>
      </c>
      <c r="CI29" s="46">
        <f>IF(GI29&gt;ASSUMPTIONS!$D$7,0,(ASSUMPTIONS!$D$7+2-GI29)*AVERAGE(AJ29:AM29))</f>
        <v>19569.5</v>
      </c>
      <c r="CJ29" s="46">
        <f>IF(GJ29&gt;ASSUMPTIONS!$D$7,0,(ASSUMPTIONS!$D$7+2-GJ29)*AVERAGE(AK29:AN29))</f>
        <v>0</v>
      </c>
      <c r="CK29" s="46">
        <f>IF(GK29&gt;ASSUMPTIONS!$D$7,0,(ASSUMPTIONS!$D$7+2-GK29)*AVERAGE(AL29:AO29))</f>
        <v>13754.499999999993</v>
      </c>
      <c r="CL29" s="46">
        <f>IF(GL29&gt;ASSUMPTIONS!$D$7,0,(ASSUMPTIONS!$D$7+2-GL29)*AVERAGE(AM29:AP29))</f>
        <v>0</v>
      </c>
      <c r="CM29" s="46">
        <f>IF(GM29&gt;ASSUMPTIONS!$D$7,0,(ASSUMPTIONS!$D$7+2-GM29)*AVERAGE(AN29:AQ29))</f>
        <v>15953.000000000011</v>
      </c>
      <c r="CN29" s="46">
        <f>IF(GN29&gt;ASSUMPTIONS!$D$7,0,(ASSUMPTIONS!$D$7+2-GN29)*AVERAGE(AO29:AR29))</f>
        <v>0</v>
      </c>
      <c r="CO29" s="46">
        <f>IF(GO29&gt;ASSUMPTIONS!$D$7,0,(ASSUMPTIONS!$D$7+2-GO29)*AVERAGE(AP29:AS29))</f>
        <v>0</v>
      </c>
      <c r="CP29" s="46">
        <f>IF(GP29&gt;ASSUMPTIONS!$D$7,0,(ASSUMPTIONS!$D$7+2-GP29)*AVERAGE(AQ29:AT29))</f>
        <v>18708.600000000006</v>
      </c>
      <c r="CQ29" s="46">
        <f>IF(GQ29&gt;ASSUMPTIONS!$D$7,0,(ASSUMPTIONS!$D$7+2-GQ29)*AVERAGE(AR29:AU29))</f>
        <v>0</v>
      </c>
      <c r="CR29" s="46">
        <f>IF(GR29&gt;ASSUMPTIONS!$D$7,0,(ASSUMPTIONS!$D$7+2-GR29)*AVERAGE(AS29:AV29))</f>
        <v>0</v>
      </c>
      <c r="CS29" s="46">
        <f>IF(GS29&gt;ASSUMPTIONS!$D$7,0,(ASSUMPTIONS!$D$7+2-GS29)*AVERAGE(AT29:AW29))</f>
        <v>25692.525000000009</v>
      </c>
      <c r="CT29" s="46">
        <f>IF(GT29&gt;ASSUMPTIONS!$D$7,0,(ASSUMPTIONS!$D$7+2-GT29)*AVERAGE(AU29:AX29))</f>
        <v>0</v>
      </c>
      <c r="CU29" s="46">
        <f>IF(GU29&gt;ASSUMPTIONS!$D$7,0,(ASSUMPTIONS!$D$7+2-GU29)*AVERAGE(AV29:AY29))</f>
        <v>26164.249999999996</v>
      </c>
      <c r="CV29" s="46">
        <f>IF(GV29&gt;ASSUMPTIONS!$D$7,0,(ASSUMPTIONS!$D$7+2-GV29)*AVERAGE(AW29:AZ29))</f>
        <v>0</v>
      </c>
      <c r="CW29" s="46">
        <f>IF(GW29&gt;ASSUMPTIONS!$D$7,0,(ASSUMPTIONS!$D$7+2-GW29)*AVERAGE(AX29:BA29))</f>
        <v>0</v>
      </c>
      <c r="CX29" s="46">
        <f>IF(GX29&gt;ASSUMPTIONS!$D$7,0,(ASSUMPTIONS!$D$7+2-GX29)*AVERAGE(AY29:BB29))</f>
        <v>0</v>
      </c>
      <c r="CY29" s="46">
        <f>IF(GY29&gt;ASSUMPTIONS!$D$7,0,(ASSUMPTIONS!$D$7+2-GY29)*AVERAGE(AZ29:BC29))</f>
        <v>0</v>
      </c>
      <c r="CZ29" s="46">
        <f>IF(GZ29&gt;ASSUMPTIONS!$D$7,0,(ASSUMPTIONS!$D$7+2-GZ29)*AVERAGE(BA29:BD29))</f>
        <v>13539.375</v>
      </c>
      <c r="DA29" s="46">
        <f>IF(HA29&gt;ASSUMPTIONS!$D$7,0,(ASSUMPTIONS!$D$7+2-HA29)*AVERAGE($BB29:$BE29))</f>
        <v>0</v>
      </c>
      <c r="DB29" s="46">
        <f>IF(HB29&gt;ASSUMPTIONS!$D$7,0,(ASSUMPTIONS!$D$7+2-HB29)*AVERAGE($BB29:$BE29))</f>
        <v>15100.050000000007</v>
      </c>
      <c r="DC29" s="46">
        <f>IF(HC29&gt;ASSUMPTIONS!$D$7,0,(ASSUMPTIONS!$D$7+2-HC29)*AVERAGE($BB29:$BE29))</f>
        <v>0</v>
      </c>
      <c r="DD29" s="46">
        <f>IF(HD29&gt;ASSUMPTIONS!$D$7,0,(ASSUMPTIONS!$D$7+2-HD29)*AVERAGE($BB29:$BE29))</f>
        <v>11701.600000000006</v>
      </c>
      <c r="DE29" s="46">
        <f>IF(HE29&gt;ASSUMPTIONS!$D$7,0,(ASSUMPTIONS!$D$7+2-HE29)*AVERAGE($BB29:$BE29))</f>
        <v>0</v>
      </c>
      <c r="DF29" s="47">
        <f t="shared" si="3"/>
        <v>169953.77598152426</v>
      </c>
      <c r="DG29" s="47">
        <f t="shared" ref="DG29:FE33" si="17">DF29-G29+BG29</f>
        <v>160898.77598152426</v>
      </c>
      <c r="DH29" s="47">
        <f t="shared" si="17"/>
        <v>151843.77598152426</v>
      </c>
      <c r="DI29" s="47">
        <f t="shared" si="17"/>
        <v>142788.77598152426</v>
      </c>
      <c r="DJ29" s="47">
        <f t="shared" si="17"/>
        <v>134860.02598152426</v>
      </c>
      <c r="DK29" s="47">
        <f t="shared" si="17"/>
        <v>126931.27598152426</v>
      </c>
      <c r="DL29" s="47">
        <f t="shared" si="17"/>
        <v>119002.52598152426</v>
      </c>
      <c r="DM29" s="47">
        <f t="shared" si="17"/>
        <v>111073.77598152426</v>
      </c>
      <c r="DN29" s="47">
        <f t="shared" si="17"/>
        <v>98865.975981524258</v>
      </c>
      <c r="DO29" s="47">
        <f t="shared" si="17"/>
        <v>86658.175981524255</v>
      </c>
      <c r="DP29" s="47">
        <f t="shared" si="17"/>
        <v>74450.375981524252</v>
      </c>
      <c r="DQ29" s="47">
        <f t="shared" si="17"/>
        <v>62242.575981524249</v>
      </c>
      <c r="DR29" s="47">
        <f t="shared" si="17"/>
        <v>50034.775981524246</v>
      </c>
      <c r="DS29" s="47">
        <f t="shared" si="17"/>
        <v>67062.5</v>
      </c>
      <c r="DT29" s="47">
        <f t="shared" si="17"/>
        <v>59667.5</v>
      </c>
      <c r="DU29" s="47">
        <f t="shared" si="17"/>
        <v>68077.5</v>
      </c>
      <c r="DV29" s="47">
        <f t="shared" si="17"/>
        <v>60682.5</v>
      </c>
      <c r="DW29" s="47">
        <f t="shared" si="17"/>
        <v>69680</v>
      </c>
      <c r="DX29" s="47">
        <f t="shared" si="17"/>
        <v>62082</v>
      </c>
      <c r="DY29" s="47">
        <f t="shared" si="17"/>
        <v>72276</v>
      </c>
      <c r="DZ29" s="47">
        <f t="shared" si="17"/>
        <v>64678</v>
      </c>
      <c r="EA29" s="47">
        <f t="shared" si="17"/>
        <v>73054.8</v>
      </c>
      <c r="EB29" s="47">
        <f t="shared" si="17"/>
        <v>64937.600000000006</v>
      </c>
      <c r="EC29" s="47">
        <f t="shared" si="17"/>
        <v>56820.400000000009</v>
      </c>
      <c r="ED29" s="47">
        <f t="shared" si="17"/>
        <v>48703.200000000012</v>
      </c>
      <c r="EE29" s="47">
        <f t="shared" si="17"/>
        <v>40586.000000000015</v>
      </c>
      <c r="EF29" s="47">
        <f t="shared" si="17"/>
        <v>36297.500000000015</v>
      </c>
      <c r="EG29" s="47">
        <f t="shared" si="17"/>
        <v>49589</v>
      </c>
      <c r="EH29" s="47">
        <f t="shared" si="17"/>
        <v>45300.5</v>
      </c>
      <c r="EI29" s="47">
        <f t="shared" si="17"/>
        <v>60581.5</v>
      </c>
      <c r="EJ29" s="47">
        <f t="shared" si="17"/>
        <v>54094.5</v>
      </c>
      <c r="EK29" s="47">
        <f t="shared" si="17"/>
        <v>61361.999999999993</v>
      </c>
      <c r="EL29" s="47">
        <f t="shared" si="17"/>
        <v>54874.999999999993</v>
      </c>
      <c r="EM29" s="47">
        <f t="shared" si="17"/>
        <v>64341</v>
      </c>
      <c r="EN29" s="47">
        <f t="shared" si="17"/>
        <v>57258.2</v>
      </c>
      <c r="EO29" s="47">
        <f t="shared" si="17"/>
        <v>50175.399999999994</v>
      </c>
      <c r="EP29" s="47">
        <f t="shared" si="17"/>
        <v>61801.2</v>
      </c>
      <c r="EQ29" s="47">
        <f t="shared" si="17"/>
        <v>54718.399999999994</v>
      </c>
      <c r="ER29" s="47">
        <f t="shared" si="17"/>
        <v>47635.599999999991</v>
      </c>
      <c r="ES29" s="47">
        <f t="shared" si="17"/>
        <v>66634.125</v>
      </c>
      <c r="ET29" s="47">
        <f t="shared" si="17"/>
        <v>59940.125</v>
      </c>
      <c r="EU29" s="47">
        <f t="shared" si="17"/>
        <v>79410.375</v>
      </c>
      <c r="EV29" s="47">
        <f t="shared" si="17"/>
        <v>72716.375</v>
      </c>
      <c r="EW29" s="47">
        <f t="shared" si="17"/>
        <v>63467.125</v>
      </c>
      <c r="EX29" s="47">
        <f t="shared" si="17"/>
        <v>54217.875</v>
      </c>
      <c r="EY29" s="47">
        <f t="shared" si="17"/>
        <v>44968.625</v>
      </c>
      <c r="EZ29" s="47">
        <f t="shared" si="17"/>
        <v>49258.75</v>
      </c>
      <c r="FA29" s="47">
        <f t="shared" si="17"/>
        <v>43407.95</v>
      </c>
      <c r="FB29" s="47">
        <f t="shared" si="17"/>
        <v>52657.2</v>
      </c>
      <c r="FC29" s="47">
        <f t="shared" si="17"/>
        <v>46806.399999999994</v>
      </c>
      <c r="FD29" s="47">
        <f t="shared" si="17"/>
        <v>52657.2</v>
      </c>
      <c r="FE29" s="47">
        <f t="shared" si="17"/>
        <v>46806.399999999994</v>
      </c>
      <c r="FF29" s="48">
        <f t="shared" si="4"/>
        <v>20.403493611429301</v>
      </c>
      <c r="FG29" s="48">
        <f t="shared" si="14"/>
        <v>20.013692615767926</v>
      </c>
      <c r="FH29" s="48">
        <f t="shared" si="14"/>
        <v>19.597156135229234</v>
      </c>
      <c r="FI29" s="48">
        <f t="shared" si="14"/>
        <v>19.151035911275329</v>
      </c>
      <c r="FJ29" s="48">
        <f t="shared" si="14"/>
        <v>15.868042188253252</v>
      </c>
      <c r="FK29" s="48">
        <f t="shared" si="14"/>
        <v>13.394551299157429</v>
      </c>
      <c r="FL29" s="48">
        <f t="shared" si="14"/>
        <v>11.396197578031522</v>
      </c>
      <c r="FM29" s="48">
        <f t="shared" si="14"/>
        <v>9.7480730337590948</v>
      </c>
      <c r="FN29" s="48">
        <f t="shared" si="14"/>
        <v>9.0985907355563054</v>
      </c>
      <c r="FO29" s="48">
        <f t="shared" si="14"/>
        <v>8.9840590281813313</v>
      </c>
      <c r="FP29" s="48">
        <f t="shared" si="14"/>
        <v>8.841407960242849</v>
      </c>
      <c r="FQ29" s="48">
        <f t="shared" si="13"/>
        <v>8.6588327768049407</v>
      </c>
      <c r="FR29" s="48">
        <f t="shared" si="13"/>
        <v>8.4168459745130839</v>
      </c>
      <c r="FS29" s="48">
        <f t="shared" si="13"/>
        <v>6.7199108191282608</v>
      </c>
      <c r="FT29" s="48">
        <f t="shared" si="13"/>
        <v>8.9458413926499034</v>
      </c>
      <c r="FU29" s="48">
        <f t="shared" si="13"/>
        <v>7.905859750240154</v>
      </c>
      <c r="FV29" s="48">
        <f t="shared" si="13"/>
        <v>8.9599236641221367</v>
      </c>
      <c r="FW29" s="48">
        <f t="shared" si="13"/>
        <v>7.8524935945547245</v>
      </c>
      <c r="FX29" s="48">
        <f t="shared" si="13"/>
        <v>8.8678476888617386</v>
      </c>
      <c r="FY29" s="48">
        <f t="shared" si="13"/>
        <v>7.772491674387159</v>
      </c>
      <c r="FZ29" s="48">
        <f t="shared" si="13"/>
        <v>8.9040555856699353</v>
      </c>
      <c r="GA29" s="48">
        <f t="shared" si="13"/>
        <v>7.9680185285566454</v>
      </c>
      <c r="GB29" s="48">
        <f t="shared" si="13"/>
        <v>10.203148732022585</v>
      </c>
      <c r="GC29" s="48">
        <f t="shared" si="13"/>
        <v>10.468994091425715</v>
      </c>
      <c r="GD29" s="48">
        <f t="shared" si="13"/>
        <v>10.831856720059861</v>
      </c>
      <c r="GE29" s="48">
        <f t="shared" si="13"/>
        <v>11.35669814620497</v>
      </c>
      <c r="GF29" s="48">
        <f t="shared" si="13"/>
        <v>8.3887869784265625</v>
      </c>
      <c r="GG29" s="48">
        <f t="shared" si="16"/>
        <v>6.7370423646234538</v>
      </c>
      <c r="GH29" s="48">
        <f t="shared" si="16"/>
        <v>8.3520074106823294</v>
      </c>
      <c r="GI29" s="48">
        <f t="shared" si="16"/>
        <v>6.9832742407892709</v>
      </c>
      <c r="GJ29" s="48">
        <f t="shared" si="16"/>
        <v>9.1292881953601217</v>
      </c>
      <c r="GK29" s="48">
        <f t="shared" si="16"/>
        <v>7.9727777859658957</v>
      </c>
      <c r="GL29" s="48">
        <f t="shared" si="15"/>
        <v>8.8496289939932353</v>
      </c>
      <c r="GM29" s="48">
        <f t="shared" si="15"/>
        <v>7.7476421754108529</v>
      </c>
      <c r="GN29" s="48">
        <f t="shared" si="15"/>
        <v>9.084119274863049</v>
      </c>
      <c r="GO29" s="48">
        <f t="shared" si="15"/>
        <v>8.1966044434264766</v>
      </c>
      <c r="GP29" s="48">
        <f t="shared" si="15"/>
        <v>7.2840427385169262</v>
      </c>
      <c r="GQ29" s="48">
        <f t="shared" si="15"/>
        <v>9.1001884792083878</v>
      </c>
      <c r="GR29" s="48">
        <f t="shared" si="15"/>
        <v>8.1742455930684184</v>
      </c>
      <c r="GS29" s="48">
        <f t="shared" si="15"/>
        <v>6.4962250159812474</v>
      </c>
      <c r="GT29" s="48">
        <f t="shared" si="15"/>
        <v>8.35891364684114</v>
      </c>
      <c r="GU29" s="48">
        <f t="shared" si="15"/>
        <v>6.9613332655860987</v>
      </c>
      <c r="GV29" s="48">
        <f t="shared" si="15"/>
        <v>8.5856015352596149</v>
      </c>
      <c r="GW29" s="48">
        <f t="shared" si="15"/>
        <v>8.6570849039616284</v>
      </c>
      <c r="GX29" s="48">
        <f t="shared" si="15"/>
        <v>8.4062138867089846</v>
      </c>
      <c r="GY29" s="48">
        <f t="shared" si="15"/>
        <v>8.091721964879028</v>
      </c>
      <c r="GZ29" s="48">
        <f t="shared" si="15"/>
        <v>7.6858933821015931</v>
      </c>
      <c r="HA29" s="48">
        <f t="shared" si="6"/>
        <v>8.4191478088466525</v>
      </c>
      <c r="HB29" s="48">
        <f t="shared" si="6"/>
        <v>7.4191478088466525</v>
      </c>
      <c r="HC29" s="48">
        <f t="shared" si="6"/>
        <v>9</v>
      </c>
      <c r="HD29" s="48">
        <f t="shared" si="6"/>
        <v>7.9999999999999991</v>
      </c>
      <c r="HE29" s="48">
        <f t="shared" si="6"/>
        <v>9</v>
      </c>
      <c r="HF29" s="31"/>
    </row>
    <row r="30" spans="1:214" x14ac:dyDescent="0.25">
      <c r="A30" s="29"/>
      <c r="B30" s="13" t="s">
        <v>5</v>
      </c>
      <c r="C30" s="13">
        <v>1681215</v>
      </c>
      <c r="D30" s="13" t="str">
        <f>VLOOKUP(C30,INVENTORY_DATA!$C:$E,2,0)</f>
        <v>PF_0</v>
      </c>
      <c r="E30" s="44">
        <f>VLOOKUP(C30,INVENTORY_DATA!$C:$E,3,0)</f>
        <v>176897.96766743649</v>
      </c>
      <c r="F30" s="45">
        <f>VLOOKUP(VLOOKUP(F$3,KEY!$E:$F,2,0)&amp;$C30,DEMAND_PLAN!$B:$I,5,0)/VLOOKUP(VLOOKUP(F$3,KEY!$E:$F,2,0),KEY!$B:$C,2,0)</f>
        <v>12119.75</v>
      </c>
      <c r="G30" s="45">
        <f>VLOOKUP(VLOOKUP(G$3,KEY!$E:$F,2,0)&amp;$C30,DEMAND_PLAN!$B:$I,5,0)/VLOOKUP(VLOOKUP(G$3,KEY!$E:$F,2,0),KEY!$B:$C,2,0)</f>
        <v>12119.75</v>
      </c>
      <c r="H30" s="45">
        <f>VLOOKUP(VLOOKUP(H$3,KEY!$E:$F,2,0)&amp;$C30,DEMAND_PLAN!$B:$I,5,0)/VLOOKUP(VLOOKUP(H$3,KEY!$E:$F,2,0),KEY!$B:$C,2,0)</f>
        <v>12119.75</v>
      </c>
      <c r="I30" s="45">
        <f>VLOOKUP(VLOOKUP(I$3,KEY!$E:$F,2,0)&amp;$C30,DEMAND_PLAN!$B:$I,5,0)/VLOOKUP(VLOOKUP(I$3,KEY!$E:$F,2,0),KEY!$B:$C,2,0)</f>
        <v>12119.75</v>
      </c>
      <c r="J30" s="45">
        <f>VLOOKUP(VLOOKUP(J$3,KEY!$E:$F,2,0)&amp;$C30,DEMAND_PLAN!$B:$I,5,0)/VLOOKUP(VLOOKUP(J$3,KEY!$E:$F,2,0),KEY!$B:$C,2,0)</f>
        <v>7411.5</v>
      </c>
      <c r="K30" s="45">
        <f>VLOOKUP(VLOOKUP(K$3,KEY!$E:$F,2,0)&amp;$C30,DEMAND_PLAN!$B:$I,5,0)/VLOOKUP(VLOOKUP(K$3,KEY!$E:$F,2,0),KEY!$B:$C,2,0)</f>
        <v>7411.5</v>
      </c>
      <c r="L30" s="45">
        <f>VLOOKUP(VLOOKUP(L$3,KEY!$E:$F,2,0)&amp;$C30,DEMAND_PLAN!$B:$I,5,0)/VLOOKUP(VLOOKUP(L$3,KEY!$E:$F,2,0),KEY!$B:$C,2,0)</f>
        <v>7411.5</v>
      </c>
      <c r="M30" s="45">
        <f>VLOOKUP(VLOOKUP(M$3,KEY!$E:$F,2,0)&amp;$C30,DEMAND_PLAN!$B:$I,5,0)/VLOOKUP(VLOOKUP(M$3,KEY!$E:$F,2,0),KEY!$B:$C,2,0)</f>
        <v>7411.5</v>
      </c>
      <c r="N30" s="45">
        <f>VLOOKUP(VLOOKUP(N$3,KEY!$E:$F,2,0)&amp;$C30,DEMAND_PLAN!$B:$I,5,0)/VLOOKUP(VLOOKUP(N$3,KEY!$E:$F,2,0),KEY!$B:$C,2,0)</f>
        <v>9017</v>
      </c>
      <c r="O30" s="45">
        <f>VLOOKUP(VLOOKUP(O$3,KEY!$E:$F,2,0)&amp;$C30,DEMAND_PLAN!$B:$I,5,0)/VLOOKUP(VLOOKUP(O$3,KEY!$E:$F,2,0),KEY!$B:$C,2,0)</f>
        <v>9017</v>
      </c>
      <c r="P30" s="45">
        <f>VLOOKUP(VLOOKUP(P$3,KEY!$E:$F,2,0)&amp;$C30,DEMAND_PLAN!$B:$I,5,0)/VLOOKUP(VLOOKUP(P$3,KEY!$E:$F,2,0),KEY!$B:$C,2,0)</f>
        <v>9017</v>
      </c>
      <c r="Q30" s="45">
        <f>VLOOKUP(VLOOKUP(Q$3,KEY!$E:$F,2,0)&amp;$C30,DEMAND_PLAN!$B:$I,5,0)/VLOOKUP(VLOOKUP(Q$3,KEY!$E:$F,2,0),KEY!$B:$C,2,0)</f>
        <v>9017</v>
      </c>
      <c r="R30" s="45">
        <f>VLOOKUP(VLOOKUP(R$3,KEY!$E:$F,2,0)&amp;$C30,DEMAND_PLAN!$B:$I,5,0)/VLOOKUP(VLOOKUP(R$3,KEY!$E:$F,2,0),KEY!$B:$C,2,0)</f>
        <v>9017</v>
      </c>
      <c r="S30" s="45">
        <f>VLOOKUP(VLOOKUP(S$3,KEY!$E:$F,2,0)&amp;$C30,DEMAND_PLAN!$B:$I,5,0)/VLOOKUP(VLOOKUP(S$3,KEY!$E:$F,2,0),KEY!$B:$C,2,0)</f>
        <v>9704</v>
      </c>
      <c r="T30" s="45">
        <f>VLOOKUP(VLOOKUP(T$3,KEY!$E:$F,2,0)&amp;$C30,DEMAND_PLAN!$B:$I,5,0)/VLOOKUP(VLOOKUP(T$3,KEY!$E:$F,2,0),KEY!$B:$C,2,0)</f>
        <v>9704</v>
      </c>
      <c r="U30" s="45">
        <f>VLOOKUP(VLOOKUP(U$3,KEY!$E:$F,2,0)&amp;$C30,DEMAND_PLAN!$B:$I,5,0)/VLOOKUP(VLOOKUP(U$3,KEY!$E:$F,2,0),KEY!$B:$C,2,0)</f>
        <v>9704</v>
      </c>
      <c r="V30" s="45">
        <f>VLOOKUP(VLOOKUP(V$3,KEY!$E:$F,2,0)&amp;$C30,DEMAND_PLAN!$B:$I,5,0)/VLOOKUP(VLOOKUP(V$3,KEY!$E:$F,2,0),KEY!$B:$C,2,0)</f>
        <v>9704</v>
      </c>
      <c r="W30" s="45">
        <f>VLOOKUP(VLOOKUP(W$3,KEY!$E:$F,2,0)&amp;$C30,DEMAND_PLAN!$B:$I,5,0)/VLOOKUP(VLOOKUP(W$3,KEY!$E:$F,2,0),KEY!$B:$C,2,0)</f>
        <v>7995.5</v>
      </c>
      <c r="X30" s="45">
        <f>VLOOKUP(VLOOKUP(X$3,KEY!$E:$F,2,0)&amp;$C30,DEMAND_PLAN!$B:$I,5,0)/VLOOKUP(VLOOKUP(X$3,KEY!$E:$F,2,0),KEY!$B:$C,2,0)</f>
        <v>7995.5</v>
      </c>
      <c r="Y30" s="45">
        <f>VLOOKUP(VLOOKUP(Y$3,KEY!$E:$F,2,0)&amp;$C30,DEMAND_PLAN!$B:$I,5,0)/VLOOKUP(VLOOKUP(Y$3,KEY!$E:$F,2,0),KEY!$B:$C,2,0)</f>
        <v>7995.5</v>
      </c>
      <c r="Z30" s="45">
        <f>VLOOKUP(VLOOKUP(Z$3,KEY!$E:$F,2,0)&amp;$C30,DEMAND_PLAN!$B:$I,5,0)/VLOOKUP(VLOOKUP(Z$3,KEY!$E:$F,2,0),KEY!$B:$C,2,0)</f>
        <v>7995.5</v>
      </c>
      <c r="AA30" s="45">
        <f>VLOOKUP(VLOOKUP(AA$3,KEY!$E:$F,2,0)&amp;$C30,DEMAND_PLAN!$B:$I,5,0)/VLOOKUP(VLOOKUP(AA$3,KEY!$E:$F,2,0),KEY!$B:$C,2,0)</f>
        <v>5064.3999999999996</v>
      </c>
      <c r="AB30" s="45">
        <f>VLOOKUP(VLOOKUP(AB$3,KEY!$E:$F,2,0)&amp;$C30,DEMAND_PLAN!$B:$I,5,0)/VLOOKUP(VLOOKUP(AB$3,KEY!$E:$F,2,0),KEY!$B:$C,2,0)</f>
        <v>5064.3999999999996</v>
      </c>
      <c r="AC30" s="45">
        <f>VLOOKUP(VLOOKUP(AC$3,KEY!$E:$F,2,0)&amp;$C30,DEMAND_PLAN!$B:$I,5,0)/VLOOKUP(VLOOKUP(AC$3,KEY!$E:$F,2,0),KEY!$B:$C,2,0)</f>
        <v>5064.3999999999996</v>
      </c>
      <c r="AD30" s="45">
        <f>VLOOKUP(VLOOKUP(AD$3,KEY!$E:$F,2,0)&amp;$C30,DEMAND_PLAN!$B:$I,5,0)/VLOOKUP(VLOOKUP(AD$3,KEY!$E:$F,2,0),KEY!$B:$C,2,0)</f>
        <v>5064.3999999999996</v>
      </c>
      <c r="AE30" s="45">
        <f>VLOOKUP(VLOOKUP(AE$3,KEY!$E:$F,2,0)&amp;$C30,DEMAND_PLAN!$B:$I,5,0)/VLOOKUP(VLOOKUP(AE$3,KEY!$E:$F,2,0),KEY!$B:$C,2,0)</f>
        <v>5064.3999999999996</v>
      </c>
      <c r="AF30" s="45">
        <f>VLOOKUP(VLOOKUP(AF$3,KEY!$E:$F,2,0)&amp;$C30,DEMAND_PLAN!$B:$I,5,0)/VLOOKUP(VLOOKUP(AF$3,KEY!$E:$F,2,0),KEY!$B:$C,2,0)</f>
        <v>3197.75</v>
      </c>
      <c r="AG30" s="45">
        <f>VLOOKUP(VLOOKUP(AG$3,KEY!$E:$F,2,0)&amp;$C30,DEMAND_PLAN!$B:$I,5,0)/VLOOKUP(VLOOKUP(AG$3,KEY!$E:$F,2,0),KEY!$B:$C,2,0)</f>
        <v>3197.75</v>
      </c>
      <c r="AH30" s="45">
        <f>VLOOKUP(VLOOKUP(AH$3,KEY!$E:$F,2,0)&amp;$C30,DEMAND_PLAN!$B:$I,5,0)/VLOOKUP(VLOOKUP(AH$3,KEY!$E:$F,2,0),KEY!$B:$C,2,0)</f>
        <v>3197.75</v>
      </c>
      <c r="AI30" s="45">
        <f>VLOOKUP(VLOOKUP(AI$3,KEY!$E:$F,2,0)&amp;$C30,DEMAND_PLAN!$B:$I,5,0)/VLOOKUP(VLOOKUP(AI$3,KEY!$E:$F,2,0),KEY!$B:$C,2,0)</f>
        <v>3197.75</v>
      </c>
      <c r="AJ30" s="45">
        <f>VLOOKUP(VLOOKUP(AJ$3,KEY!$E:$F,2,0)&amp;$C30,DEMAND_PLAN!$B:$I,5,0)/VLOOKUP(VLOOKUP(AJ$3,KEY!$E:$F,2,0),KEY!$B:$C,2,0)</f>
        <v>2703.25</v>
      </c>
      <c r="AK30" s="45">
        <f>VLOOKUP(VLOOKUP(AK$3,KEY!$E:$F,2,0)&amp;$C30,DEMAND_PLAN!$B:$I,5,0)/VLOOKUP(VLOOKUP(AK$3,KEY!$E:$F,2,0),KEY!$B:$C,2,0)</f>
        <v>2703.25</v>
      </c>
      <c r="AL30" s="45">
        <f>VLOOKUP(VLOOKUP(AL$3,KEY!$E:$F,2,0)&amp;$C30,DEMAND_PLAN!$B:$I,5,0)/VLOOKUP(VLOOKUP(AL$3,KEY!$E:$F,2,0),KEY!$B:$C,2,0)</f>
        <v>2703.25</v>
      </c>
      <c r="AM30" s="45">
        <f>VLOOKUP(VLOOKUP(AM$3,KEY!$E:$F,2,0)&amp;$C30,DEMAND_PLAN!$B:$I,5,0)/VLOOKUP(VLOOKUP(AM$3,KEY!$E:$F,2,0),KEY!$B:$C,2,0)</f>
        <v>2703.25</v>
      </c>
      <c r="AN30" s="45">
        <f>VLOOKUP(VLOOKUP(AN$3,KEY!$E:$F,2,0)&amp;$C30,DEMAND_PLAN!$B:$I,5,0)/VLOOKUP(VLOOKUP(AN$3,KEY!$E:$F,2,0),KEY!$B:$C,2,0)</f>
        <v>7485.2</v>
      </c>
      <c r="AO30" s="45">
        <f>VLOOKUP(VLOOKUP(AO$3,KEY!$E:$F,2,0)&amp;$C30,DEMAND_PLAN!$B:$I,5,0)/VLOOKUP(VLOOKUP(AO$3,KEY!$E:$F,2,0),KEY!$B:$C,2,0)</f>
        <v>7485.2</v>
      </c>
      <c r="AP30" s="45">
        <f>VLOOKUP(VLOOKUP(AP$3,KEY!$E:$F,2,0)&amp;$C30,DEMAND_PLAN!$B:$I,5,0)/VLOOKUP(VLOOKUP(AP$3,KEY!$E:$F,2,0),KEY!$B:$C,2,0)</f>
        <v>7485.2</v>
      </c>
      <c r="AQ30" s="45">
        <f>VLOOKUP(VLOOKUP(AQ$3,KEY!$E:$F,2,0)&amp;$C30,DEMAND_PLAN!$B:$I,5,0)/VLOOKUP(VLOOKUP(AQ$3,KEY!$E:$F,2,0),KEY!$B:$C,2,0)</f>
        <v>7485.2</v>
      </c>
      <c r="AR30" s="45">
        <f>VLOOKUP(VLOOKUP(AR$3,KEY!$E:$F,2,0)&amp;$C30,DEMAND_PLAN!$B:$I,5,0)/VLOOKUP(VLOOKUP(AR$3,KEY!$E:$F,2,0),KEY!$B:$C,2,0)</f>
        <v>7485.2</v>
      </c>
      <c r="AS30" s="45">
        <f>VLOOKUP(VLOOKUP(AS$3,KEY!$E:$F,2,0)&amp;$C30,DEMAND_PLAN!$B:$I,5,0)/VLOOKUP(VLOOKUP(AS$3,KEY!$E:$F,2,0),KEY!$B:$C,2,0)</f>
        <v>5703</v>
      </c>
      <c r="AT30" s="45">
        <f>VLOOKUP(VLOOKUP(AT$3,KEY!$E:$F,2,0)&amp;$C30,DEMAND_PLAN!$B:$I,5,0)/VLOOKUP(VLOOKUP(AT$3,KEY!$E:$F,2,0),KEY!$B:$C,2,0)</f>
        <v>5703</v>
      </c>
      <c r="AU30" s="45">
        <f>VLOOKUP(VLOOKUP(AU$3,KEY!$E:$F,2,0)&amp;$C30,DEMAND_PLAN!$B:$I,5,0)/VLOOKUP(VLOOKUP(AU$3,KEY!$E:$F,2,0),KEY!$B:$C,2,0)</f>
        <v>5703</v>
      </c>
      <c r="AV30" s="45">
        <f>VLOOKUP(VLOOKUP(AV$3,KEY!$E:$F,2,0)&amp;$C30,DEMAND_PLAN!$B:$I,5,0)/VLOOKUP(VLOOKUP(AV$3,KEY!$E:$F,2,0),KEY!$B:$C,2,0)</f>
        <v>5703</v>
      </c>
      <c r="AW30" s="45">
        <f>VLOOKUP(VLOOKUP(AW$3,KEY!$E:$F,2,0)&amp;$C30,DEMAND_PLAN!$B:$I,5,0)/VLOOKUP(VLOOKUP(AW$3,KEY!$E:$F,2,0),KEY!$B:$C,2,0)</f>
        <v>4423</v>
      </c>
      <c r="AX30" s="45">
        <f>VLOOKUP(VLOOKUP(AX$3,KEY!$E:$F,2,0)&amp;$C30,DEMAND_PLAN!$B:$I,5,0)/VLOOKUP(VLOOKUP(AX$3,KEY!$E:$F,2,0),KEY!$B:$C,2,0)</f>
        <v>4423</v>
      </c>
      <c r="AY30" s="45">
        <f>VLOOKUP(VLOOKUP(AY$3,KEY!$E:$F,2,0)&amp;$C30,DEMAND_PLAN!$B:$I,5,0)/VLOOKUP(VLOOKUP(AY$3,KEY!$E:$F,2,0),KEY!$B:$C,2,0)</f>
        <v>4423</v>
      </c>
      <c r="AZ30" s="45">
        <f>VLOOKUP(VLOOKUP(AZ$3,KEY!$E:$F,2,0)&amp;$C30,DEMAND_PLAN!$B:$I,5,0)/VLOOKUP(VLOOKUP(AZ$3,KEY!$E:$F,2,0),KEY!$B:$C,2,0)</f>
        <v>4423</v>
      </c>
      <c r="BA30" s="45">
        <f>VLOOKUP(VLOOKUP(BA$3,KEY!$E:$F,2,0)&amp;$C30,DEMAND_PLAN!$B:$I,5,0)/VLOOKUP(VLOOKUP(BA$3,KEY!$E:$F,2,0),KEY!$B:$C,2,0)</f>
        <v>4316.8</v>
      </c>
      <c r="BB30" s="45">
        <f>VLOOKUP(VLOOKUP(BB$3,KEY!$E:$F,2,0)&amp;$C30,DEMAND_PLAN!$B:$I,5,0)/VLOOKUP(VLOOKUP(BB$3,KEY!$E:$F,2,0),KEY!$B:$C,2,0)</f>
        <v>4316.8</v>
      </c>
      <c r="BC30" s="45">
        <f>VLOOKUP(VLOOKUP(BC$3,KEY!$E:$F,2,0)&amp;$C30,DEMAND_PLAN!$B:$I,5,0)/VLOOKUP(VLOOKUP(BC$3,KEY!$E:$F,2,0),KEY!$B:$C,2,0)</f>
        <v>4316.8</v>
      </c>
      <c r="BD30" s="45">
        <f>VLOOKUP(VLOOKUP(BD$3,KEY!$E:$F,2,0)&amp;$C30,DEMAND_PLAN!$B:$I,5,0)/VLOOKUP(VLOOKUP(BD$3,KEY!$E:$F,2,0),KEY!$B:$C,2,0)</f>
        <v>4316.8</v>
      </c>
      <c r="BE30" s="45">
        <f>VLOOKUP(VLOOKUP(BE$3,KEY!$E:$F,2,0)&amp;$C30,DEMAND_PLAN!$B:$I,5,0)/VLOOKUP(VLOOKUP(BE$3,KEY!$E:$F,2,0),KEY!$B:$C,2,0)</f>
        <v>4316.8</v>
      </c>
      <c r="BF30" s="46">
        <f>IF(FF30&gt;ASSUMPTIONS!$D$7,0,(ASSUMPTIONS!$D$7+2-FF30)*AVERAGE(G30:J30))</f>
        <v>0</v>
      </c>
      <c r="BG30" s="46">
        <f>IF(FG30&gt;ASSUMPTIONS!$D$7,0,(ASSUMPTIONS!$D$7+2-FG30)*AVERAGE(H30:K30))</f>
        <v>0</v>
      </c>
      <c r="BH30" s="46">
        <f>IF(FH30&gt;ASSUMPTIONS!$D$7,0,(ASSUMPTIONS!$D$7+2-FH30)*AVERAGE(I30:L30))</f>
        <v>0</v>
      </c>
      <c r="BI30" s="46">
        <f>IF(FI30&gt;ASSUMPTIONS!$D$7,0,(ASSUMPTIONS!$D$7+2-FI30)*AVERAGE(J30:M30))</f>
        <v>0</v>
      </c>
      <c r="BJ30" s="46">
        <f>IF(FJ30&gt;ASSUMPTIONS!$D$7,0,(ASSUMPTIONS!$D$7+2-FJ30)*AVERAGE(K30:N30))</f>
        <v>0</v>
      </c>
      <c r="BK30" s="46">
        <f>IF(FK30&gt;ASSUMPTIONS!$D$7,0,(ASSUMPTIONS!$D$7+2-FK30)*AVERAGE(L30:O30))</f>
        <v>0</v>
      </c>
      <c r="BL30" s="46">
        <f>IF(FL30&gt;ASSUMPTIONS!$D$7,0,(ASSUMPTIONS!$D$7+2-FL30)*AVERAGE(M30:P30))</f>
        <v>0</v>
      </c>
      <c r="BM30" s="46">
        <f>IF(FM30&gt;ASSUMPTIONS!$D$7,0,(ASSUMPTIONS!$D$7+2-FM30)*AVERAGE(N30:Q30))</f>
        <v>0</v>
      </c>
      <c r="BN30" s="46">
        <f>IF(FN30&gt;ASSUMPTIONS!$D$7,0,(ASSUMPTIONS!$D$7+2-FN30)*AVERAGE(O30:R30))</f>
        <v>0</v>
      </c>
      <c r="BO30" s="46">
        <f>IF(FO30&gt;ASSUMPTIONS!$D$7,0,(ASSUMPTIONS!$D$7+2-FO30)*AVERAGE(P30:S30))</f>
        <v>0</v>
      </c>
      <c r="BP30" s="46">
        <f>IF(FP30&gt;ASSUMPTIONS!$D$7,0,(ASSUMPTIONS!$D$7+2-FP30)*AVERAGE(Q30:T30))</f>
        <v>0</v>
      </c>
      <c r="BQ30" s="46">
        <f>IF(FQ30&gt;ASSUMPTIONS!$D$7,0,(ASSUMPTIONS!$D$7+2-FQ30)*AVERAGE(R30:U30))</f>
        <v>23600.532332563507</v>
      </c>
      <c r="BR30" s="46">
        <f>IF(FR30&gt;ASSUMPTIONS!$D$7,0,(ASSUMPTIONS!$D$7+2-FR30)*AVERAGE(S30:V30))</f>
        <v>0</v>
      </c>
      <c r="BS30" s="46">
        <f>IF(FS30&gt;ASSUMPTIONS!$D$7,0,(ASSUMPTIONS!$D$7+2-FS30)*AVERAGE(T30:W30))</f>
        <v>0</v>
      </c>
      <c r="BT30" s="46">
        <f>IF(FT30&gt;ASSUMPTIONS!$D$7,0,(ASSUMPTIONS!$D$7+2-FT30)*AVERAGE(U30:X30))</f>
        <v>20912.999999999996</v>
      </c>
      <c r="BU30" s="46">
        <f>IF(FU30&gt;ASSUMPTIONS!$D$7,0,(ASSUMPTIONS!$D$7+2-FU30)*AVERAGE(V30:Y30))</f>
        <v>0</v>
      </c>
      <c r="BV30" s="46">
        <f>IF(FV30&gt;ASSUMPTIONS!$D$7,0,(ASSUMPTIONS!$D$7+2-FV30)*AVERAGE(W30:Z30))</f>
        <v>0</v>
      </c>
      <c r="BW30" s="46">
        <f>IF(FW30&gt;ASSUMPTIONS!$D$7,0,(ASSUMPTIONS!$D$7+2-FW30)*AVERAGE(X30:AA30))</f>
        <v>0</v>
      </c>
      <c r="BX30" s="46">
        <f>IF(FX30&gt;ASSUMPTIONS!$D$7,0,(ASSUMPTIONS!$D$7+2-FX30)*AVERAGE(Y30:AB30))</f>
        <v>13909.500000000009</v>
      </c>
      <c r="BY30" s="46">
        <f>IF(FY30&gt;ASSUMPTIONS!$D$7,0,(ASSUMPTIONS!$D$7+2-FY30)*AVERAGE(Z30:AC30))</f>
        <v>0</v>
      </c>
      <c r="BZ30" s="46">
        <f>IF(FZ30&gt;ASSUMPTIONS!$D$7,0,(ASSUMPTIONS!$D$7+2-FZ30)*AVERAGE(AA30:AD30))</f>
        <v>0</v>
      </c>
      <c r="CA30" s="46">
        <f>IF(GA30&gt;ASSUMPTIONS!$D$7,0,(ASSUMPTIONS!$D$7+2-GA30)*AVERAGE(AB30:AE30))</f>
        <v>0</v>
      </c>
      <c r="CB30" s="46">
        <f>IF(GB30&gt;ASSUMPTIONS!$D$7,0,(ASSUMPTIONS!$D$7+2-GB30)*AVERAGE(AC30:AF30))</f>
        <v>9728.7749999999869</v>
      </c>
      <c r="CC30" s="46">
        <f>IF(GC30&gt;ASSUMPTIONS!$D$7,0,(ASSUMPTIONS!$D$7+2-GC30)*AVERAGE(AD30:AG30))</f>
        <v>0</v>
      </c>
      <c r="CD30" s="46">
        <f>IF(GD30&gt;ASSUMPTIONS!$D$7,0,(ASSUMPTIONS!$D$7+2-GD30)*AVERAGE(AE30:AH30))</f>
        <v>0</v>
      </c>
      <c r="CE30" s="46">
        <f>IF(GE30&gt;ASSUMPTIONS!$D$7,0,(ASSUMPTIONS!$D$7+2-GE30)*AVERAGE(AF30:AI30))</f>
        <v>0</v>
      </c>
      <c r="CF30" s="46">
        <f>IF(GF30&gt;ASSUMPTIONS!$D$7,0,(ASSUMPTIONS!$D$7+2-GF30)*AVERAGE(AG30:AJ30))</f>
        <v>0</v>
      </c>
      <c r="CG30" s="46">
        <f>IF(GG30&gt;ASSUMPTIONS!$D$7,0,(ASSUMPTIONS!$D$7+2-GG30)*AVERAGE(AH30:AK30))</f>
        <v>6982.9750000000122</v>
      </c>
      <c r="CH30" s="46">
        <f>IF(GH30&gt;ASSUMPTIONS!$D$7,0,(ASSUMPTIONS!$D$7+2-GH30)*AVERAGE(AI30:AL30))</f>
        <v>0</v>
      </c>
      <c r="CI30" s="46">
        <f>IF(GI30&gt;ASSUMPTIONS!$D$7,0,(ASSUMPTIONS!$D$7+2-GI30)*AVERAGE(AJ30:AM30))</f>
        <v>0</v>
      </c>
      <c r="CJ30" s="46">
        <f>IF(GJ30&gt;ASSUMPTIONS!$D$7,0,(ASSUMPTIONS!$D$7+2-GJ30)*AVERAGE(AK30:AN30))</f>
        <v>19075.625000000004</v>
      </c>
      <c r="CK30" s="46">
        <f>IF(GK30&gt;ASSUMPTIONS!$D$7,0,(ASSUMPTIONS!$D$7+2-GK30)*AVERAGE(AL30:AO30))</f>
        <v>14658.125000000005</v>
      </c>
      <c r="CL30" s="46">
        <f>IF(GL30&gt;ASSUMPTIONS!$D$7,0,(ASSUMPTIONS!$D$7+2-GL30)*AVERAGE(AM30:AP30))</f>
        <v>14658.124999999998</v>
      </c>
      <c r="CM30" s="46">
        <f>IF(GM30&gt;ASSUMPTIONS!$D$7,0,(ASSUMPTIONS!$D$7+2-GM30)*AVERAGE(AN30:AQ30))</f>
        <v>0</v>
      </c>
      <c r="CN30" s="46">
        <f>IF(GN30&gt;ASSUMPTIONS!$D$7,0,(ASSUMPTIONS!$D$7+2-GN30)*AVERAGE(AO30:AR30))</f>
        <v>17361.374999999989</v>
      </c>
      <c r="CO30" s="46">
        <f>IF(GO30&gt;ASSUMPTIONS!$D$7,0,(ASSUMPTIONS!$D$7+2-GO30)*AVERAGE(AP30:AS30))</f>
        <v>0</v>
      </c>
      <c r="CP30" s="46">
        <f>IF(GP30&gt;ASSUMPTIONS!$D$7,0,(ASSUMPTIONS!$D$7+2-GP30)*AVERAGE(AQ30:AT30))</f>
        <v>0</v>
      </c>
      <c r="CQ30" s="46">
        <f>IF(GQ30&gt;ASSUMPTIONS!$D$7,0,(ASSUMPTIONS!$D$7+2-GQ30)*AVERAGE(AR30:AU30))</f>
        <v>0</v>
      </c>
      <c r="CR30" s="46">
        <f>IF(GR30&gt;ASSUMPTIONS!$D$7,0,(ASSUMPTIONS!$D$7+2-GR30)*AVERAGE(AS30:AV30))</f>
        <v>12118.799999999987</v>
      </c>
      <c r="CS30" s="46">
        <f>IF(GS30&gt;ASSUMPTIONS!$D$7,0,(ASSUMPTIONS!$D$7+2-GS30)*AVERAGE(AT30:AW30))</f>
        <v>0</v>
      </c>
      <c r="CT30" s="46">
        <f>IF(GT30&gt;ASSUMPTIONS!$D$7,0,(ASSUMPTIONS!$D$7+2-GT30)*AVERAGE(AU30:AX30))</f>
        <v>0</v>
      </c>
      <c r="CU30" s="46">
        <f>IF(GU30&gt;ASSUMPTIONS!$D$7,0,(ASSUMPTIONS!$D$7+2-GU30)*AVERAGE(AV30:AY30))</f>
        <v>0</v>
      </c>
      <c r="CV30" s="46">
        <f>IF(GV30&gt;ASSUMPTIONS!$D$7,0,(ASSUMPTIONS!$D$7+2-GV30)*AVERAGE(AW30:AZ30))</f>
        <v>11794.199999999999</v>
      </c>
      <c r="CW30" s="46">
        <f>IF(GW30&gt;ASSUMPTIONS!$D$7,0,(ASSUMPTIONS!$D$7+2-GW30)*AVERAGE(AX30:BA30))</f>
        <v>0</v>
      </c>
      <c r="CX30" s="46">
        <f>IF(GX30&gt;ASSUMPTIONS!$D$7,0,(ASSUMPTIONS!$D$7+2-GX30)*AVERAGE(AY30:BB30))</f>
        <v>9594.9999999999945</v>
      </c>
      <c r="CY30" s="46">
        <f>IF(GY30&gt;ASSUMPTIONS!$D$7,0,(ASSUMPTIONS!$D$7+2-GY30)*AVERAGE(AZ30:BC30))</f>
        <v>0</v>
      </c>
      <c r="CZ30" s="46">
        <f>IF(GZ30&gt;ASSUMPTIONS!$D$7,0,(ASSUMPTIONS!$D$7+2-GZ30)*AVERAGE(BA30:BD30))</f>
        <v>0</v>
      </c>
      <c r="DA30" s="46">
        <f>IF(HA30&gt;ASSUMPTIONS!$D$7,0,(ASSUMPTIONS!$D$7+2-HA30)*AVERAGE($BB30:$BE30))</f>
        <v>12738.000000000009</v>
      </c>
      <c r="DB30" s="46">
        <f>IF(HB30&gt;ASSUMPTIONS!$D$7,0,(ASSUMPTIONS!$D$7+2-HB30)*AVERAGE($BB30:$BE30))</f>
        <v>0</v>
      </c>
      <c r="DC30" s="46">
        <f>IF(HC30&gt;ASSUMPTIONS!$D$7,0,(ASSUMPTIONS!$D$7+2-HC30)*AVERAGE($BB30:$BE30))</f>
        <v>8633.6</v>
      </c>
      <c r="DD30" s="46">
        <f>IF(HD30&gt;ASSUMPTIONS!$D$7,0,(ASSUMPTIONS!$D$7+2-HD30)*AVERAGE($BB30:$BE30))</f>
        <v>0</v>
      </c>
      <c r="DE30" s="46">
        <f>IF(HE30&gt;ASSUMPTIONS!$D$7,0,(ASSUMPTIONS!$D$7+2-HE30)*AVERAGE($BB30:$BE30))</f>
        <v>8633.6</v>
      </c>
      <c r="DF30" s="47">
        <f t="shared" si="3"/>
        <v>164778.21766743649</v>
      </c>
      <c r="DG30" s="47">
        <f t="shared" si="17"/>
        <v>152658.46766743649</v>
      </c>
      <c r="DH30" s="47">
        <f t="shared" si="17"/>
        <v>140538.71766743649</v>
      </c>
      <c r="DI30" s="47">
        <f t="shared" si="17"/>
        <v>128418.96766743649</v>
      </c>
      <c r="DJ30" s="47">
        <f t="shared" si="17"/>
        <v>121007.46766743649</v>
      </c>
      <c r="DK30" s="47">
        <f t="shared" si="17"/>
        <v>113595.96766743649</v>
      </c>
      <c r="DL30" s="47">
        <f t="shared" si="17"/>
        <v>106184.46766743649</v>
      </c>
      <c r="DM30" s="47">
        <f t="shared" si="17"/>
        <v>98772.967667436489</v>
      </c>
      <c r="DN30" s="47">
        <f t="shared" si="17"/>
        <v>89755.967667436489</v>
      </c>
      <c r="DO30" s="47">
        <f t="shared" si="17"/>
        <v>80738.967667436489</v>
      </c>
      <c r="DP30" s="47">
        <f t="shared" si="17"/>
        <v>71721.967667436489</v>
      </c>
      <c r="DQ30" s="47">
        <f t="shared" si="17"/>
        <v>86305.5</v>
      </c>
      <c r="DR30" s="47">
        <f t="shared" si="17"/>
        <v>77288.5</v>
      </c>
      <c r="DS30" s="47">
        <f t="shared" si="17"/>
        <v>67584.5</v>
      </c>
      <c r="DT30" s="47">
        <f t="shared" si="17"/>
        <v>78793.5</v>
      </c>
      <c r="DU30" s="47">
        <f t="shared" si="17"/>
        <v>69089.5</v>
      </c>
      <c r="DV30" s="47">
        <f t="shared" si="17"/>
        <v>59385.5</v>
      </c>
      <c r="DW30" s="47">
        <f t="shared" si="17"/>
        <v>51390</v>
      </c>
      <c r="DX30" s="47">
        <f t="shared" si="17"/>
        <v>57304.000000000007</v>
      </c>
      <c r="DY30" s="47">
        <f t="shared" si="17"/>
        <v>49308.500000000007</v>
      </c>
      <c r="DZ30" s="47">
        <f t="shared" si="17"/>
        <v>41313.000000000007</v>
      </c>
      <c r="EA30" s="47">
        <f t="shared" si="17"/>
        <v>36248.600000000006</v>
      </c>
      <c r="EB30" s="47">
        <f t="shared" si="17"/>
        <v>40912.974999999991</v>
      </c>
      <c r="EC30" s="47">
        <f t="shared" si="17"/>
        <v>35848.57499999999</v>
      </c>
      <c r="ED30" s="47">
        <f t="shared" si="17"/>
        <v>30784.174999999988</v>
      </c>
      <c r="EE30" s="47">
        <f t="shared" si="17"/>
        <v>25719.774999999987</v>
      </c>
      <c r="EF30" s="47">
        <f t="shared" si="17"/>
        <v>22522.024999999987</v>
      </c>
      <c r="EG30" s="47">
        <f t="shared" si="17"/>
        <v>26307.25</v>
      </c>
      <c r="EH30" s="47">
        <f t="shared" si="17"/>
        <v>23109.5</v>
      </c>
      <c r="EI30" s="47">
        <f t="shared" si="17"/>
        <v>19911.75</v>
      </c>
      <c r="EJ30" s="47">
        <f t="shared" si="17"/>
        <v>36284.125</v>
      </c>
      <c r="EK30" s="47">
        <f t="shared" si="17"/>
        <v>48239.000000000007</v>
      </c>
      <c r="EL30" s="47">
        <f t="shared" si="17"/>
        <v>60193.875000000007</v>
      </c>
      <c r="EM30" s="47">
        <f t="shared" si="17"/>
        <v>57490.625000000007</v>
      </c>
      <c r="EN30" s="47">
        <f t="shared" si="17"/>
        <v>67366.8</v>
      </c>
      <c r="EO30" s="47">
        <f t="shared" si="17"/>
        <v>59881.600000000006</v>
      </c>
      <c r="EP30" s="47">
        <f t="shared" si="17"/>
        <v>52396.400000000009</v>
      </c>
      <c r="EQ30" s="47">
        <f t="shared" si="17"/>
        <v>44911.200000000012</v>
      </c>
      <c r="ER30" s="47">
        <f t="shared" si="17"/>
        <v>49544.800000000003</v>
      </c>
      <c r="ES30" s="47">
        <f t="shared" si="17"/>
        <v>43841.8</v>
      </c>
      <c r="ET30" s="47">
        <f t="shared" si="17"/>
        <v>38138.800000000003</v>
      </c>
      <c r="EU30" s="47">
        <f t="shared" si="17"/>
        <v>32435.800000000003</v>
      </c>
      <c r="EV30" s="47">
        <f t="shared" si="17"/>
        <v>38527</v>
      </c>
      <c r="EW30" s="47">
        <f t="shared" si="17"/>
        <v>34104</v>
      </c>
      <c r="EX30" s="47">
        <f t="shared" si="17"/>
        <v>39275.999999999993</v>
      </c>
      <c r="EY30" s="47">
        <f t="shared" si="17"/>
        <v>34852.999999999993</v>
      </c>
      <c r="EZ30" s="47">
        <f t="shared" si="17"/>
        <v>30429.999999999993</v>
      </c>
      <c r="FA30" s="47">
        <f t="shared" si="17"/>
        <v>38851.200000000004</v>
      </c>
      <c r="FB30" s="47">
        <f t="shared" si="17"/>
        <v>34534.400000000001</v>
      </c>
      <c r="FC30" s="47">
        <f t="shared" si="17"/>
        <v>38851.200000000004</v>
      </c>
      <c r="FD30" s="47">
        <f t="shared" si="17"/>
        <v>34534.400000000001</v>
      </c>
      <c r="FE30" s="47">
        <f t="shared" si="17"/>
        <v>38851.200000000004</v>
      </c>
      <c r="FF30" s="48">
        <f t="shared" si="4"/>
        <v>16.165861235408258</v>
      </c>
      <c r="FG30" s="48">
        <f t="shared" si="14"/>
        <v>16.873289489145495</v>
      </c>
      <c r="FH30" s="48">
        <f t="shared" si="14"/>
        <v>17.774623828776527</v>
      </c>
      <c r="FI30" s="48">
        <f t="shared" si="14"/>
        <v>18.962250241845307</v>
      </c>
      <c r="FJ30" s="48">
        <f t="shared" si="14"/>
        <v>16.436838893165</v>
      </c>
      <c r="FK30" s="48">
        <f t="shared" si="14"/>
        <v>14.731407939548527</v>
      </c>
      <c r="FL30" s="48">
        <f t="shared" si="14"/>
        <v>13.184878365462342</v>
      </c>
      <c r="FM30" s="48">
        <f t="shared" si="14"/>
        <v>11.776030571968114</v>
      </c>
      <c r="FN30" s="48">
        <f t="shared" si="14"/>
        <v>10.954083139340854</v>
      </c>
      <c r="FO30" s="48">
        <f t="shared" si="14"/>
        <v>9.7680280416200773</v>
      </c>
      <c r="FP30" s="48">
        <f t="shared" si="14"/>
        <v>8.6254973203820828</v>
      </c>
      <c r="FQ30" s="48">
        <f t="shared" si="13"/>
        <v>7.5241383374792408</v>
      </c>
      <c r="FR30" s="48">
        <f t="shared" si="13"/>
        <v>8.8938066776586968</v>
      </c>
      <c r="FS30" s="48">
        <f t="shared" si="13"/>
        <v>8.3313076871252445</v>
      </c>
      <c r="FT30" s="48">
        <f t="shared" si="13"/>
        <v>7.6368823978078479</v>
      </c>
      <c r="FU30" s="48">
        <f t="shared" si="13"/>
        <v>9.3549813745714676</v>
      </c>
      <c r="FV30" s="48">
        <f t="shared" si="13"/>
        <v>8.6410480895503721</v>
      </c>
      <c r="FW30" s="48">
        <f t="shared" si="13"/>
        <v>8.1767518390135923</v>
      </c>
      <c r="FX30" s="48">
        <f t="shared" si="13"/>
        <v>7.8698918062159731</v>
      </c>
      <c r="FY30" s="48">
        <f t="shared" si="13"/>
        <v>9.8848145864149366</v>
      </c>
      <c r="FZ30" s="48">
        <f t="shared" si="13"/>
        <v>9.7362965010662688</v>
      </c>
      <c r="GA30" s="48">
        <f t="shared" si="13"/>
        <v>8.157531000710847</v>
      </c>
      <c r="GB30" s="48">
        <f t="shared" si="13"/>
        <v>7.8840081670604318</v>
      </c>
      <c r="GC30" s="48">
        <f t="shared" si="13"/>
        <v>9.9037115036642991</v>
      </c>
      <c r="GD30" s="48">
        <f t="shared" si="13"/>
        <v>9.7828983500083542</v>
      </c>
      <c r="GE30" s="48">
        <f t="shared" si="13"/>
        <v>9.6268235478070476</v>
      </c>
      <c r="GF30" s="48">
        <f t="shared" si="13"/>
        <v>8.3665351929410772</v>
      </c>
      <c r="GG30" s="48">
        <f t="shared" si="16"/>
        <v>7.6332909676326004</v>
      </c>
      <c r="GH30" s="48">
        <f t="shared" si="16"/>
        <v>9.3061242538138398</v>
      </c>
      <c r="GI30" s="48">
        <f t="shared" si="16"/>
        <v>8.5487838712660693</v>
      </c>
      <c r="GJ30" s="48">
        <f t="shared" si="16"/>
        <v>5.1072302251690447</v>
      </c>
      <c r="GK30" s="48">
        <f t="shared" si="16"/>
        <v>7.1225996103430838</v>
      </c>
      <c r="GL30" s="48">
        <f t="shared" si="15"/>
        <v>7.6695079465078893</v>
      </c>
      <c r="GM30" s="48">
        <f t="shared" si="15"/>
        <v>8.0417189921444994</v>
      </c>
      <c r="GN30" s="48">
        <f t="shared" si="15"/>
        <v>7.6805729973815007</v>
      </c>
      <c r="GO30" s="48">
        <f t="shared" si="15"/>
        <v>9.5696234898041812</v>
      </c>
      <c r="GP30" s="48">
        <f t="shared" si="15"/>
        <v>9.0810876389499704</v>
      </c>
      <c r="GQ30" s="48">
        <f t="shared" si="15"/>
        <v>8.5217490302591674</v>
      </c>
      <c r="GR30" s="48">
        <f t="shared" si="15"/>
        <v>7.8750131509731744</v>
      </c>
      <c r="GS30" s="48">
        <f t="shared" si="15"/>
        <v>9.2039383243544499</v>
      </c>
      <c r="GT30" s="48">
        <f t="shared" si="15"/>
        <v>8.6592534070709064</v>
      </c>
      <c r="GU30" s="48">
        <f t="shared" si="15"/>
        <v>8.0410710520767452</v>
      </c>
      <c r="GV30" s="48">
        <f t="shared" si="15"/>
        <v>7.333438842414651</v>
      </c>
      <c r="GW30" s="48">
        <f t="shared" si="15"/>
        <v>8.7632066781152975</v>
      </c>
      <c r="GX30" s="48">
        <f t="shared" si="15"/>
        <v>7.8042975811803483</v>
      </c>
      <c r="GY30" s="48">
        <f t="shared" si="15"/>
        <v>9.0427895518436223</v>
      </c>
      <c r="GZ30" s="48">
        <f t="shared" si="15"/>
        <v>8.0738046701260178</v>
      </c>
      <c r="HA30" s="48">
        <f t="shared" si="6"/>
        <v>7.0492031134173443</v>
      </c>
      <c r="HB30" s="48">
        <f t="shared" si="6"/>
        <v>9</v>
      </c>
      <c r="HC30" s="48">
        <f t="shared" si="6"/>
        <v>8</v>
      </c>
      <c r="HD30" s="48">
        <f t="shared" si="6"/>
        <v>9</v>
      </c>
      <c r="HE30" s="48">
        <f t="shared" si="6"/>
        <v>8</v>
      </c>
      <c r="HF30" s="31"/>
    </row>
    <row r="31" spans="1:214" x14ac:dyDescent="0.25">
      <c r="A31" s="29"/>
      <c r="B31" s="13" t="s">
        <v>5</v>
      </c>
      <c r="C31" s="13">
        <v>1251251</v>
      </c>
      <c r="D31" s="13" t="str">
        <f>VLOOKUP(C31,INVENTORY_DATA!$C:$E,2,0)</f>
        <v>PF_3</v>
      </c>
      <c r="E31" s="44">
        <f>VLOOKUP(C31,INVENTORY_DATA!$C:$E,3,0)</f>
        <v>172233.47806004621</v>
      </c>
      <c r="F31" s="45">
        <f>VLOOKUP(VLOOKUP(F$3,KEY!$E:$F,2,0)&amp;$C31,DEMAND_PLAN!$B:$I,5,0)/VLOOKUP(VLOOKUP(F$3,KEY!$E:$F,2,0),KEY!$B:$C,2,0)</f>
        <v>8308.5</v>
      </c>
      <c r="G31" s="45">
        <f>VLOOKUP(VLOOKUP(G$3,KEY!$E:$F,2,0)&amp;$C31,DEMAND_PLAN!$B:$I,5,0)/VLOOKUP(VLOOKUP(G$3,KEY!$E:$F,2,0),KEY!$B:$C,2,0)</f>
        <v>8308.5</v>
      </c>
      <c r="H31" s="45">
        <f>VLOOKUP(VLOOKUP(H$3,KEY!$E:$F,2,0)&amp;$C31,DEMAND_PLAN!$B:$I,5,0)/VLOOKUP(VLOOKUP(H$3,KEY!$E:$F,2,0),KEY!$B:$C,2,0)</f>
        <v>8308.5</v>
      </c>
      <c r="I31" s="45">
        <f>VLOOKUP(VLOOKUP(I$3,KEY!$E:$F,2,0)&amp;$C31,DEMAND_PLAN!$B:$I,5,0)/VLOOKUP(VLOOKUP(I$3,KEY!$E:$F,2,0),KEY!$B:$C,2,0)</f>
        <v>8308.5</v>
      </c>
      <c r="J31" s="45">
        <f>VLOOKUP(VLOOKUP(J$3,KEY!$E:$F,2,0)&amp;$C31,DEMAND_PLAN!$B:$I,5,0)/VLOOKUP(VLOOKUP(J$3,KEY!$E:$F,2,0),KEY!$B:$C,2,0)</f>
        <v>7214</v>
      </c>
      <c r="K31" s="45">
        <f>VLOOKUP(VLOOKUP(K$3,KEY!$E:$F,2,0)&amp;$C31,DEMAND_PLAN!$B:$I,5,0)/VLOOKUP(VLOOKUP(K$3,KEY!$E:$F,2,0),KEY!$B:$C,2,0)</f>
        <v>7214</v>
      </c>
      <c r="L31" s="45">
        <f>VLOOKUP(VLOOKUP(L$3,KEY!$E:$F,2,0)&amp;$C31,DEMAND_PLAN!$B:$I,5,0)/VLOOKUP(VLOOKUP(L$3,KEY!$E:$F,2,0),KEY!$B:$C,2,0)</f>
        <v>7214</v>
      </c>
      <c r="M31" s="45">
        <f>VLOOKUP(VLOOKUP(M$3,KEY!$E:$F,2,0)&amp;$C31,DEMAND_PLAN!$B:$I,5,0)/VLOOKUP(VLOOKUP(M$3,KEY!$E:$F,2,0),KEY!$B:$C,2,0)</f>
        <v>7214</v>
      </c>
      <c r="N31" s="45">
        <f>VLOOKUP(VLOOKUP(N$3,KEY!$E:$F,2,0)&amp;$C31,DEMAND_PLAN!$B:$I,5,0)/VLOOKUP(VLOOKUP(N$3,KEY!$E:$F,2,0),KEY!$B:$C,2,0)</f>
        <v>4591.6000000000004</v>
      </c>
      <c r="O31" s="45">
        <f>VLOOKUP(VLOOKUP(O$3,KEY!$E:$F,2,0)&amp;$C31,DEMAND_PLAN!$B:$I,5,0)/VLOOKUP(VLOOKUP(O$3,KEY!$E:$F,2,0),KEY!$B:$C,2,0)</f>
        <v>4591.6000000000004</v>
      </c>
      <c r="P31" s="45">
        <f>VLOOKUP(VLOOKUP(P$3,KEY!$E:$F,2,0)&amp;$C31,DEMAND_PLAN!$B:$I,5,0)/VLOOKUP(VLOOKUP(P$3,KEY!$E:$F,2,0),KEY!$B:$C,2,0)</f>
        <v>4591.6000000000004</v>
      </c>
      <c r="Q31" s="45">
        <f>VLOOKUP(VLOOKUP(Q$3,KEY!$E:$F,2,0)&amp;$C31,DEMAND_PLAN!$B:$I,5,0)/VLOOKUP(VLOOKUP(Q$3,KEY!$E:$F,2,0),KEY!$B:$C,2,0)</f>
        <v>4591.6000000000004</v>
      </c>
      <c r="R31" s="45">
        <f>VLOOKUP(VLOOKUP(R$3,KEY!$E:$F,2,0)&amp;$C31,DEMAND_PLAN!$B:$I,5,0)/VLOOKUP(VLOOKUP(R$3,KEY!$E:$F,2,0),KEY!$B:$C,2,0)</f>
        <v>4591.6000000000004</v>
      </c>
      <c r="S31" s="45">
        <f>VLOOKUP(VLOOKUP(S$3,KEY!$E:$F,2,0)&amp;$C31,DEMAND_PLAN!$B:$I,5,0)/VLOOKUP(VLOOKUP(S$3,KEY!$E:$F,2,0),KEY!$B:$C,2,0)</f>
        <v>5075</v>
      </c>
      <c r="T31" s="45">
        <f>VLOOKUP(VLOOKUP(T$3,KEY!$E:$F,2,0)&amp;$C31,DEMAND_PLAN!$B:$I,5,0)/VLOOKUP(VLOOKUP(T$3,KEY!$E:$F,2,0),KEY!$B:$C,2,0)</f>
        <v>5075</v>
      </c>
      <c r="U31" s="45">
        <f>VLOOKUP(VLOOKUP(U$3,KEY!$E:$F,2,0)&amp;$C31,DEMAND_PLAN!$B:$I,5,0)/VLOOKUP(VLOOKUP(U$3,KEY!$E:$F,2,0),KEY!$B:$C,2,0)</f>
        <v>5075</v>
      </c>
      <c r="V31" s="45">
        <f>VLOOKUP(VLOOKUP(V$3,KEY!$E:$F,2,0)&amp;$C31,DEMAND_PLAN!$B:$I,5,0)/VLOOKUP(VLOOKUP(V$3,KEY!$E:$F,2,0),KEY!$B:$C,2,0)</f>
        <v>5075</v>
      </c>
      <c r="W31" s="45">
        <f>VLOOKUP(VLOOKUP(W$3,KEY!$E:$F,2,0)&amp;$C31,DEMAND_PLAN!$B:$I,5,0)/VLOOKUP(VLOOKUP(W$3,KEY!$E:$F,2,0),KEY!$B:$C,2,0)</f>
        <v>2980.75</v>
      </c>
      <c r="X31" s="45">
        <f>VLOOKUP(VLOOKUP(X$3,KEY!$E:$F,2,0)&amp;$C31,DEMAND_PLAN!$B:$I,5,0)/VLOOKUP(VLOOKUP(X$3,KEY!$E:$F,2,0),KEY!$B:$C,2,0)</f>
        <v>2980.75</v>
      </c>
      <c r="Y31" s="45">
        <f>VLOOKUP(VLOOKUP(Y$3,KEY!$E:$F,2,0)&amp;$C31,DEMAND_PLAN!$B:$I,5,0)/VLOOKUP(VLOOKUP(Y$3,KEY!$E:$F,2,0),KEY!$B:$C,2,0)</f>
        <v>2980.75</v>
      </c>
      <c r="Z31" s="45">
        <f>VLOOKUP(VLOOKUP(Z$3,KEY!$E:$F,2,0)&amp;$C31,DEMAND_PLAN!$B:$I,5,0)/VLOOKUP(VLOOKUP(Z$3,KEY!$E:$F,2,0),KEY!$B:$C,2,0)</f>
        <v>2980.75</v>
      </c>
      <c r="AA31" s="45">
        <f>VLOOKUP(VLOOKUP(AA$3,KEY!$E:$F,2,0)&amp;$C31,DEMAND_PLAN!$B:$I,5,0)/VLOOKUP(VLOOKUP(AA$3,KEY!$E:$F,2,0),KEY!$B:$C,2,0)</f>
        <v>10795.6</v>
      </c>
      <c r="AB31" s="45">
        <f>VLOOKUP(VLOOKUP(AB$3,KEY!$E:$F,2,0)&amp;$C31,DEMAND_PLAN!$B:$I,5,0)/VLOOKUP(VLOOKUP(AB$3,KEY!$E:$F,2,0),KEY!$B:$C,2,0)</f>
        <v>10795.6</v>
      </c>
      <c r="AC31" s="45">
        <f>VLOOKUP(VLOOKUP(AC$3,KEY!$E:$F,2,0)&amp;$C31,DEMAND_PLAN!$B:$I,5,0)/VLOOKUP(VLOOKUP(AC$3,KEY!$E:$F,2,0),KEY!$B:$C,2,0)</f>
        <v>10795.6</v>
      </c>
      <c r="AD31" s="45">
        <f>VLOOKUP(VLOOKUP(AD$3,KEY!$E:$F,2,0)&amp;$C31,DEMAND_PLAN!$B:$I,5,0)/VLOOKUP(VLOOKUP(AD$3,KEY!$E:$F,2,0),KEY!$B:$C,2,0)</f>
        <v>10795.6</v>
      </c>
      <c r="AE31" s="45">
        <f>VLOOKUP(VLOOKUP(AE$3,KEY!$E:$F,2,0)&amp;$C31,DEMAND_PLAN!$B:$I,5,0)/VLOOKUP(VLOOKUP(AE$3,KEY!$E:$F,2,0),KEY!$B:$C,2,0)</f>
        <v>10795.6</v>
      </c>
      <c r="AF31" s="45">
        <f>VLOOKUP(VLOOKUP(AF$3,KEY!$E:$F,2,0)&amp;$C31,DEMAND_PLAN!$B:$I,5,0)/VLOOKUP(VLOOKUP(AF$3,KEY!$E:$F,2,0),KEY!$B:$C,2,0)</f>
        <v>4766.25</v>
      </c>
      <c r="AG31" s="45">
        <f>VLOOKUP(VLOOKUP(AG$3,KEY!$E:$F,2,0)&amp;$C31,DEMAND_PLAN!$B:$I,5,0)/VLOOKUP(VLOOKUP(AG$3,KEY!$E:$F,2,0),KEY!$B:$C,2,0)</f>
        <v>4766.25</v>
      </c>
      <c r="AH31" s="45">
        <f>VLOOKUP(VLOOKUP(AH$3,KEY!$E:$F,2,0)&amp;$C31,DEMAND_PLAN!$B:$I,5,0)/VLOOKUP(VLOOKUP(AH$3,KEY!$E:$F,2,0),KEY!$B:$C,2,0)</f>
        <v>4766.25</v>
      </c>
      <c r="AI31" s="45">
        <f>VLOOKUP(VLOOKUP(AI$3,KEY!$E:$F,2,0)&amp;$C31,DEMAND_PLAN!$B:$I,5,0)/VLOOKUP(VLOOKUP(AI$3,KEY!$E:$F,2,0),KEY!$B:$C,2,0)</f>
        <v>4766.25</v>
      </c>
      <c r="AJ31" s="45">
        <f>VLOOKUP(VLOOKUP(AJ$3,KEY!$E:$F,2,0)&amp;$C31,DEMAND_PLAN!$B:$I,5,0)/VLOOKUP(VLOOKUP(AJ$3,KEY!$E:$F,2,0),KEY!$B:$C,2,0)</f>
        <v>5740.75</v>
      </c>
      <c r="AK31" s="45">
        <f>VLOOKUP(VLOOKUP(AK$3,KEY!$E:$F,2,0)&amp;$C31,DEMAND_PLAN!$B:$I,5,0)/VLOOKUP(VLOOKUP(AK$3,KEY!$E:$F,2,0),KEY!$B:$C,2,0)</f>
        <v>5740.75</v>
      </c>
      <c r="AL31" s="45">
        <f>VLOOKUP(VLOOKUP(AL$3,KEY!$E:$F,2,0)&amp;$C31,DEMAND_PLAN!$B:$I,5,0)/VLOOKUP(VLOOKUP(AL$3,KEY!$E:$F,2,0),KEY!$B:$C,2,0)</f>
        <v>5740.75</v>
      </c>
      <c r="AM31" s="45">
        <f>VLOOKUP(VLOOKUP(AM$3,KEY!$E:$F,2,0)&amp;$C31,DEMAND_PLAN!$B:$I,5,0)/VLOOKUP(VLOOKUP(AM$3,KEY!$E:$F,2,0),KEY!$B:$C,2,0)</f>
        <v>5740.75</v>
      </c>
      <c r="AN31" s="45">
        <f>VLOOKUP(VLOOKUP(AN$3,KEY!$E:$F,2,0)&amp;$C31,DEMAND_PLAN!$B:$I,5,0)/VLOOKUP(VLOOKUP(AN$3,KEY!$E:$F,2,0),KEY!$B:$C,2,0)</f>
        <v>9973.4</v>
      </c>
      <c r="AO31" s="45">
        <f>VLOOKUP(VLOOKUP(AO$3,KEY!$E:$F,2,0)&amp;$C31,DEMAND_PLAN!$B:$I,5,0)/VLOOKUP(VLOOKUP(AO$3,KEY!$E:$F,2,0),KEY!$B:$C,2,0)</f>
        <v>9973.4</v>
      </c>
      <c r="AP31" s="45">
        <f>VLOOKUP(VLOOKUP(AP$3,KEY!$E:$F,2,0)&amp;$C31,DEMAND_PLAN!$B:$I,5,0)/VLOOKUP(VLOOKUP(AP$3,KEY!$E:$F,2,0),KEY!$B:$C,2,0)</f>
        <v>9973.4</v>
      </c>
      <c r="AQ31" s="45">
        <f>VLOOKUP(VLOOKUP(AQ$3,KEY!$E:$F,2,0)&amp;$C31,DEMAND_PLAN!$B:$I,5,0)/VLOOKUP(VLOOKUP(AQ$3,KEY!$E:$F,2,0),KEY!$B:$C,2,0)</f>
        <v>9973.4</v>
      </c>
      <c r="AR31" s="45">
        <f>VLOOKUP(VLOOKUP(AR$3,KEY!$E:$F,2,0)&amp;$C31,DEMAND_PLAN!$B:$I,5,0)/VLOOKUP(VLOOKUP(AR$3,KEY!$E:$F,2,0),KEY!$B:$C,2,0)</f>
        <v>9973.4</v>
      </c>
      <c r="AS31" s="45">
        <f>VLOOKUP(VLOOKUP(AS$3,KEY!$E:$F,2,0)&amp;$C31,DEMAND_PLAN!$B:$I,5,0)/VLOOKUP(VLOOKUP(AS$3,KEY!$E:$F,2,0),KEY!$B:$C,2,0)</f>
        <v>9352.5</v>
      </c>
      <c r="AT31" s="45">
        <f>VLOOKUP(VLOOKUP(AT$3,KEY!$E:$F,2,0)&amp;$C31,DEMAND_PLAN!$B:$I,5,0)/VLOOKUP(VLOOKUP(AT$3,KEY!$E:$F,2,0),KEY!$B:$C,2,0)</f>
        <v>9352.5</v>
      </c>
      <c r="AU31" s="45">
        <f>VLOOKUP(VLOOKUP(AU$3,KEY!$E:$F,2,0)&amp;$C31,DEMAND_PLAN!$B:$I,5,0)/VLOOKUP(VLOOKUP(AU$3,KEY!$E:$F,2,0),KEY!$B:$C,2,0)</f>
        <v>9352.5</v>
      </c>
      <c r="AV31" s="45">
        <f>VLOOKUP(VLOOKUP(AV$3,KEY!$E:$F,2,0)&amp;$C31,DEMAND_PLAN!$B:$I,5,0)/VLOOKUP(VLOOKUP(AV$3,KEY!$E:$F,2,0),KEY!$B:$C,2,0)</f>
        <v>9352.5</v>
      </c>
      <c r="AW31" s="45">
        <f>VLOOKUP(VLOOKUP(AW$3,KEY!$E:$F,2,0)&amp;$C31,DEMAND_PLAN!$B:$I,5,0)/VLOOKUP(VLOOKUP(AW$3,KEY!$E:$F,2,0),KEY!$B:$C,2,0)</f>
        <v>8710</v>
      </c>
      <c r="AX31" s="45">
        <f>VLOOKUP(VLOOKUP(AX$3,KEY!$E:$F,2,0)&amp;$C31,DEMAND_PLAN!$B:$I,5,0)/VLOOKUP(VLOOKUP(AX$3,KEY!$E:$F,2,0),KEY!$B:$C,2,0)</f>
        <v>8710</v>
      </c>
      <c r="AY31" s="45">
        <f>VLOOKUP(VLOOKUP(AY$3,KEY!$E:$F,2,0)&amp;$C31,DEMAND_PLAN!$B:$I,5,0)/VLOOKUP(VLOOKUP(AY$3,KEY!$E:$F,2,0),KEY!$B:$C,2,0)</f>
        <v>8710</v>
      </c>
      <c r="AZ31" s="45">
        <f>VLOOKUP(VLOOKUP(AZ$3,KEY!$E:$F,2,0)&amp;$C31,DEMAND_PLAN!$B:$I,5,0)/VLOOKUP(VLOOKUP(AZ$3,KEY!$E:$F,2,0),KEY!$B:$C,2,0)</f>
        <v>8710</v>
      </c>
      <c r="BA31" s="45">
        <f>VLOOKUP(VLOOKUP(BA$3,KEY!$E:$F,2,0)&amp;$C31,DEMAND_PLAN!$B:$I,5,0)/VLOOKUP(VLOOKUP(BA$3,KEY!$E:$F,2,0),KEY!$B:$C,2,0)</f>
        <v>7785.4</v>
      </c>
      <c r="BB31" s="45">
        <f>VLOOKUP(VLOOKUP(BB$3,KEY!$E:$F,2,0)&amp;$C31,DEMAND_PLAN!$B:$I,5,0)/VLOOKUP(VLOOKUP(BB$3,KEY!$E:$F,2,0),KEY!$B:$C,2,0)</f>
        <v>7785.4</v>
      </c>
      <c r="BC31" s="45">
        <f>VLOOKUP(VLOOKUP(BC$3,KEY!$E:$F,2,0)&amp;$C31,DEMAND_PLAN!$B:$I,5,0)/VLOOKUP(VLOOKUP(BC$3,KEY!$E:$F,2,0),KEY!$B:$C,2,0)</f>
        <v>7785.4</v>
      </c>
      <c r="BD31" s="45">
        <f>VLOOKUP(VLOOKUP(BD$3,KEY!$E:$F,2,0)&amp;$C31,DEMAND_PLAN!$B:$I,5,0)/VLOOKUP(VLOOKUP(BD$3,KEY!$E:$F,2,0),KEY!$B:$C,2,0)</f>
        <v>7785.4</v>
      </c>
      <c r="BE31" s="45">
        <f>VLOOKUP(VLOOKUP(BE$3,KEY!$E:$F,2,0)&amp;$C31,DEMAND_PLAN!$B:$I,5,0)/VLOOKUP(VLOOKUP(BE$3,KEY!$E:$F,2,0),KEY!$B:$C,2,0)</f>
        <v>7785.4</v>
      </c>
      <c r="BF31" s="46">
        <f>IF(FF31&gt;ASSUMPTIONS!$D$7,0,(ASSUMPTIONS!$D$7+2-FF31)*AVERAGE(G31:J31))</f>
        <v>0</v>
      </c>
      <c r="BG31" s="46">
        <f>IF(FG31&gt;ASSUMPTIONS!$D$7,0,(ASSUMPTIONS!$D$7+2-FG31)*AVERAGE(H31:K31))</f>
        <v>0</v>
      </c>
      <c r="BH31" s="46">
        <f>IF(FH31&gt;ASSUMPTIONS!$D$7,0,(ASSUMPTIONS!$D$7+2-FH31)*AVERAGE(I31:L31))</f>
        <v>0</v>
      </c>
      <c r="BI31" s="46">
        <f>IF(FI31&gt;ASSUMPTIONS!$D$7,0,(ASSUMPTIONS!$D$7+2-FI31)*AVERAGE(J31:M31))</f>
        <v>0</v>
      </c>
      <c r="BJ31" s="46">
        <f>IF(FJ31&gt;ASSUMPTIONS!$D$7,0,(ASSUMPTIONS!$D$7+2-FJ31)*AVERAGE(K31:N31))</f>
        <v>0</v>
      </c>
      <c r="BK31" s="46">
        <f>IF(FK31&gt;ASSUMPTIONS!$D$7,0,(ASSUMPTIONS!$D$7+2-FK31)*AVERAGE(L31:O31))</f>
        <v>0</v>
      </c>
      <c r="BL31" s="46">
        <f>IF(FL31&gt;ASSUMPTIONS!$D$7,0,(ASSUMPTIONS!$D$7+2-FL31)*AVERAGE(M31:P31))</f>
        <v>0</v>
      </c>
      <c r="BM31" s="46">
        <f>IF(FM31&gt;ASSUMPTIONS!$D$7,0,(ASSUMPTIONS!$D$7+2-FM31)*AVERAGE(N31:Q31))</f>
        <v>0</v>
      </c>
      <c r="BN31" s="46">
        <f>IF(FN31&gt;ASSUMPTIONS!$D$7,0,(ASSUMPTIONS!$D$7+2-FN31)*AVERAGE(O31:R31))</f>
        <v>0</v>
      </c>
      <c r="BO31" s="46">
        <f>IF(FO31&gt;ASSUMPTIONS!$D$7,0,(ASSUMPTIONS!$D$7+2-FO31)*AVERAGE(P31:S31))</f>
        <v>0</v>
      </c>
      <c r="BP31" s="46">
        <f>IF(FP31&gt;ASSUMPTIONS!$D$7,0,(ASSUMPTIONS!$D$7+2-FP31)*AVERAGE(Q31:T31))</f>
        <v>0</v>
      </c>
      <c r="BQ31" s="46">
        <f>IF(FQ31&gt;ASSUMPTIONS!$D$7,0,(ASSUMPTIONS!$D$7+2-FQ31)*AVERAGE(R31:U31))</f>
        <v>0</v>
      </c>
      <c r="BR31" s="46">
        <f>IF(FR31&gt;ASSUMPTIONS!$D$7,0,(ASSUMPTIONS!$D$7+2-FR31)*AVERAGE(S31:V31))</f>
        <v>0</v>
      </c>
      <c r="BS31" s="46">
        <f>IF(FS31&gt;ASSUMPTIONS!$D$7,0,(ASSUMPTIONS!$D$7+2-FS31)*AVERAGE(T31:W31))</f>
        <v>0</v>
      </c>
      <c r="BT31" s="46">
        <f>IF(FT31&gt;ASSUMPTIONS!$D$7,0,(ASSUMPTIONS!$D$7+2-FT31)*AVERAGE(U31:X31))</f>
        <v>0</v>
      </c>
      <c r="BU31" s="46">
        <f>IF(FU31&gt;ASSUMPTIONS!$D$7,0,(ASSUMPTIONS!$D$7+2-FU31)*AVERAGE(V31:Y31))</f>
        <v>0</v>
      </c>
      <c r="BV31" s="46">
        <f>IF(FV31&gt;ASSUMPTIONS!$D$7,0,(ASSUMPTIONS!$D$7+2-FV31)*AVERAGE(W31:Z31))</f>
        <v>0</v>
      </c>
      <c r="BW31" s="46">
        <f>IF(FW31&gt;ASSUMPTIONS!$D$7,0,(ASSUMPTIONS!$D$7+2-FW31)*AVERAGE(X31:AA31))</f>
        <v>0</v>
      </c>
      <c r="BX31" s="46">
        <f>IF(FX31&gt;ASSUMPTIONS!$D$7,0,(ASSUMPTIONS!$D$7+2-FX31)*AVERAGE(Y31:AB31))</f>
        <v>0</v>
      </c>
      <c r="BY31" s="46">
        <f>IF(FY31&gt;ASSUMPTIONS!$D$7,0,(ASSUMPTIONS!$D$7+2-FY31)*AVERAGE(Z31:AC31))</f>
        <v>27494.896939953825</v>
      </c>
      <c r="BZ31" s="46">
        <f>IF(FZ31&gt;ASSUMPTIONS!$D$7,0,(ASSUMPTIONS!$D$7+2-FZ31)*AVERAGE(AA31:AD31))</f>
        <v>22517.875000000007</v>
      </c>
      <c r="CA31" s="46">
        <f>IF(GA31&gt;ASSUMPTIONS!$D$7,0,(ASSUMPTIONS!$D$7+2-GA31)*AVERAGE(AB31:AE31))</f>
        <v>0</v>
      </c>
      <c r="CB31" s="46">
        <f>IF(GB31&gt;ASSUMPTIONS!$D$7,0,(ASSUMPTIONS!$D$7+2-GB31)*AVERAGE(AC31:AF31))</f>
        <v>0</v>
      </c>
      <c r="CC31" s="46">
        <f>IF(GC31&gt;ASSUMPTIONS!$D$7,0,(ASSUMPTIONS!$D$7+2-GC31)*AVERAGE(AD31:AG31))</f>
        <v>0</v>
      </c>
      <c r="CD31" s="46">
        <f>IF(GD31&gt;ASSUMPTIONS!$D$7,0,(ASSUMPTIONS!$D$7+2-GD31)*AVERAGE(AE31:AH31))</f>
        <v>0</v>
      </c>
      <c r="CE31" s="46">
        <f>IF(GE31&gt;ASSUMPTIONS!$D$7,0,(ASSUMPTIONS!$D$7+2-GE31)*AVERAGE(AF31:AI31))</f>
        <v>0</v>
      </c>
      <c r="CF31" s="46">
        <f>IF(GF31&gt;ASSUMPTIONS!$D$7,0,(ASSUMPTIONS!$D$7+2-GF31)*AVERAGE(AG31:AJ31))</f>
        <v>0</v>
      </c>
      <c r="CG31" s="46">
        <f>IF(GG31&gt;ASSUMPTIONS!$D$7,0,(ASSUMPTIONS!$D$7+2-GG31)*AVERAGE(AH31:AK31))</f>
        <v>0</v>
      </c>
      <c r="CH31" s="46">
        <f>IF(GH31&gt;ASSUMPTIONS!$D$7,0,(ASSUMPTIONS!$D$7+2-GH31)*AVERAGE(AI31:AL31))</f>
        <v>13506.500000000015</v>
      </c>
      <c r="CI31" s="46">
        <f>IF(GI31&gt;ASSUMPTIONS!$D$7,0,(ASSUMPTIONS!$D$7+2-GI31)*AVERAGE(AJ31:AM31))</f>
        <v>0</v>
      </c>
      <c r="CJ31" s="46">
        <f>IF(GJ31&gt;ASSUMPTIONS!$D$7,0,(ASSUMPTIONS!$D$7+2-GJ31)*AVERAGE(AK31:AN31))</f>
        <v>22550.375</v>
      </c>
      <c r="CK31" s="46">
        <f>IF(GK31&gt;ASSUMPTIONS!$D$7,0,(ASSUMPTIONS!$D$7+2-GK31)*AVERAGE(AL31:AO31))</f>
        <v>16322.375000000005</v>
      </c>
      <c r="CL31" s="46">
        <f>IF(GL31&gt;ASSUMPTIONS!$D$7,0,(ASSUMPTIONS!$D$7+2-GL31)*AVERAGE(AM31:AP31))</f>
        <v>0</v>
      </c>
      <c r="CM31" s="46">
        <f>IF(GM31&gt;ASSUMPTIONS!$D$7,0,(ASSUMPTIONS!$D$7+2-GM31)*AVERAGE(AN31:AQ31))</f>
        <v>32644.749999999996</v>
      </c>
      <c r="CN31" s="46">
        <f>IF(GN31&gt;ASSUMPTIONS!$D$7,0,(ASSUMPTIONS!$D$7+2-GN31)*AVERAGE(AO31:AR31))</f>
        <v>0</v>
      </c>
      <c r="CO31" s="46">
        <f>IF(GO31&gt;ASSUMPTIONS!$D$7,0,(ASSUMPTIONS!$D$7+2-GO31)*AVERAGE(AP31:AS31))</f>
        <v>0</v>
      </c>
      <c r="CP31" s="46">
        <f>IF(GP31&gt;ASSUMPTIONS!$D$7,0,(ASSUMPTIONS!$D$7+2-GP31)*AVERAGE(AQ31:AT31))</f>
        <v>22583.049999999996</v>
      </c>
      <c r="CQ31" s="46">
        <f>IF(GQ31&gt;ASSUMPTIONS!$D$7,0,(ASSUMPTIONS!$D$7+2-GQ31)*AVERAGE(AR31:AU31))</f>
        <v>0</v>
      </c>
      <c r="CR31" s="46">
        <f>IF(GR31&gt;ASSUMPTIONS!$D$7,0,(ASSUMPTIONS!$D$7+2-GR31)*AVERAGE(AS31:AV31))</f>
        <v>0</v>
      </c>
      <c r="CS31" s="46">
        <f>IF(GS31&gt;ASSUMPTIONS!$D$7,0,(ASSUMPTIONS!$D$7+2-GS31)*AVERAGE(AT31:AW31))</f>
        <v>25209.449999999979</v>
      </c>
      <c r="CT31" s="46">
        <f>IF(GT31&gt;ASSUMPTIONS!$D$7,0,(ASSUMPTIONS!$D$7+2-GT31)*AVERAGE(AU31:AX31))</f>
        <v>0</v>
      </c>
      <c r="CU31" s="46">
        <f>IF(GU31&gt;ASSUMPTIONS!$D$7,0,(ASSUMPTIONS!$D$7+2-GU31)*AVERAGE(AV31:AY31))</f>
        <v>0</v>
      </c>
      <c r="CV31" s="46">
        <f>IF(GV31&gt;ASSUMPTIONS!$D$7,0,(ASSUMPTIONS!$D$7+2-GV31)*AVERAGE(AW31:AZ31))</f>
        <v>23238.750000000004</v>
      </c>
      <c r="CW31" s="46">
        <f>IF(GW31&gt;ASSUMPTIONS!$D$7,0,(ASSUMPTIONS!$D$7+2-GW31)*AVERAGE(AX31:BA31))</f>
        <v>0</v>
      </c>
      <c r="CX31" s="46">
        <f>IF(GX31&gt;ASSUMPTIONS!$D$7,0,(ASSUMPTIONS!$D$7+2-GX31)*AVERAGE(AY31:BB31))</f>
        <v>0</v>
      </c>
      <c r="CY31" s="46">
        <f>IF(GY31&gt;ASSUMPTIONS!$D$7,0,(ASSUMPTIONS!$D$7+2-GY31)*AVERAGE(AZ31:BC31))</f>
        <v>19838.000000000011</v>
      </c>
      <c r="CZ31" s="46">
        <f>IF(GZ31&gt;ASSUMPTIONS!$D$7,0,(ASSUMPTIONS!$D$7+2-GZ31)*AVERAGE(BA31:BD31))</f>
        <v>0</v>
      </c>
      <c r="DA31" s="46">
        <f>IF(HA31&gt;ASSUMPTIONS!$D$7,0,(ASSUMPTIONS!$D$7+2-HA31)*AVERAGE($BB31:$BE31))</f>
        <v>0</v>
      </c>
      <c r="DB31" s="46">
        <f>IF(HB31&gt;ASSUMPTIONS!$D$7,0,(ASSUMPTIONS!$D$7+2-HB31)*AVERAGE($BB31:$BE31))</f>
        <v>22893.89999999998</v>
      </c>
      <c r="DC31" s="46">
        <f>IF(HC31&gt;ASSUMPTIONS!$D$7,0,(ASSUMPTIONS!$D$7+2-HC31)*AVERAGE($BB31:$BE31))</f>
        <v>0</v>
      </c>
      <c r="DD31" s="46">
        <f>IF(HD31&gt;ASSUMPTIONS!$D$7,0,(ASSUMPTIONS!$D$7+2-HD31)*AVERAGE($BB31:$BE31))</f>
        <v>15570.800000000007</v>
      </c>
      <c r="DE31" s="46">
        <f>IF(HE31&gt;ASSUMPTIONS!$D$7,0,(ASSUMPTIONS!$D$7+2-HE31)*AVERAGE($BB31:$BE31))</f>
        <v>0</v>
      </c>
      <c r="DF31" s="47">
        <f t="shared" si="3"/>
        <v>163924.97806004621</v>
      </c>
      <c r="DG31" s="47">
        <f t="shared" si="17"/>
        <v>155616.47806004621</v>
      </c>
      <c r="DH31" s="47">
        <f t="shared" si="17"/>
        <v>147307.97806004621</v>
      </c>
      <c r="DI31" s="47">
        <f t="shared" si="17"/>
        <v>138999.47806004621</v>
      </c>
      <c r="DJ31" s="47">
        <f t="shared" si="17"/>
        <v>131785.47806004621</v>
      </c>
      <c r="DK31" s="47">
        <f t="shared" si="17"/>
        <v>124571.47806004621</v>
      </c>
      <c r="DL31" s="47">
        <f t="shared" si="17"/>
        <v>117357.47806004621</v>
      </c>
      <c r="DM31" s="47">
        <f t="shared" si="17"/>
        <v>110143.47806004621</v>
      </c>
      <c r="DN31" s="47">
        <f t="shared" si="17"/>
        <v>105551.87806004621</v>
      </c>
      <c r="DO31" s="47">
        <f t="shared" si="17"/>
        <v>100960.2780600462</v>
      </c>
      <c r="DP31" s="47">
        <f t="shared" si="17"/>
        <v>96368.678060046193</v>
      </c>
      <c r="DQ31" s="47">
        <f t="shared" si="17"/>
        <v>91777.078060046188</v>
      </c>
      <c r="DR31" s="47">
        <f t="shared" si="17"/>
        <v>87185.478060046182</v>
      </c>
      <c r="DS31" s="47">
        <f t="shared" si="17"/>
        <v>82110.478060046182</v>
      </c>
      <c r="DT31" s="47">
        <f t="shared" si="17"/>
        <v>77035.478060046182</v>
      </c>
      <c r="DU31" s="47">
        <f t="shared" si="17"/>
        <v>71960.478060046182</v>
      </c>
      <c r="DV31" s="47">
        <f t="shared" si="17"/>
        <v>66885.478060046182</v>
      </c>
      <c r="DW31" s="47">
        <f t="shared" si="17"/>
        <v>63904.728060046182</v>
      </c>
      <c r="DX31" s="47">
        <f t="shared" si="17"/>
        <v>60923.978060046182</v>
      </c>
      <c r="DY31" s="47">
        <f t="shared" si="17"/>
        <v>85438.125</v>
      </c>
      <c r="DZ31" s="47">
        <f t="shared" si="17"/>
        <v>104975.25</v>
      </c>
      <c r="EA31" s="47">
        <f t="shared" si="17"/>
        <v>94179.65</v>
      </c>
      <c r="EB31" s="47">
        <f t="shared" si="17"/>
        <v>83384.049999999988</v>
      </c>
      <c r="EC31" s="47">
        <f t="shared" si="17"/>
        <v>72588.449999999983</v>
      </c>
      <c r="ED31" s="47">
        <f t="shared" si="17"/>
        <v>61792.849999999984</v>
      </c>
      <c r="EE31" s="47">
        <f t="shared" si="17"/>
        <v>50997.249999999985</v>
      </c>
      <c r="EF31" s="47">
        <f t="shared" si="17"/>
        <v>46230.999999999985</v>
      </c>
      <c r="EG31" s="47">
        <f t="shared" si="17"/>
        <v>41464.749999999985</v>
      </c>
      <c r="EH31" s="47">
        <f t="shared" si="17"/>
        <v>50205</v>
      </c>
      <c r="EI31" s="47">
        <f t="shared" si="17"/>
        <v>45438.75</v>
      </c>
      <c r="EJ31" s="47">
        <f t="shared" si="17"/>
        <v>62248.375</v>
      </c>
      <c r="EK31" s="47">
        <f t="shared" si="17"/>
        <v>72830</v>
      </c>
      <c r="EL31" s="47">
        <f t="shared" si="17"/>
        <v>67089.25</v>
      </c>
      <c r="EM31" s="47">
        <f t="shared" si="17"/>
        <v>93993.25</v>
      </c>
      <c r="EN31" s="47">
        <f t="shared" si="17"/>
        <v>84019.85</v>
      </c>
      <c r="EO31" s="47">
        <f t="shared" si="17"/>
        <v>74046.450000000012</v>
      </c>
      <c r="EP31" s="47">
        <f t="shared" si="17"/>
        <v>86656.1</v>
      </c>
      <c r="EQ31" s="47">
        <f t="shared" si="17"/>
        <v>76682.700000000012</v>
      </c>
      <c r="ER31" s="47">
        <f t="shared" si="17"/>
        <v>66709.300000000017</v>
      </c>
      <c r="ES31" s="47">
        <f t="shared" si="17"/>
        <v>82566.25</v>
      </c>
      <c r="ET31" s="47">
        <f t="shared" si="17"/>
        <v>73213.75</v>
      </c>
      <c r="EU31" s="47">
        <f t="shared" si="17"/>
        <v>63861.25</v>
      </c>
      <c r="EV31" s="47">
        <f t="shared" si="17"/>
        <v>77747.5</v>
      </c>
      <c r="EW31" s="47">
        <f t="shared" si="17"/>
        <v>69037.5</v>
      </c>
      <c r="EX31" s="47">
        <f t="shared" si="17"/>
        <v>60327.5</v>
      </c>
      <c r="EY31" s="47">
        <f t="shared" si="17"/>
        <v>71455.500000000015</v>
      </c>
      <c r="EZ31" s="47">
        <f t="shared" si="17"/>
        <v>62745.500000000015</v>
      </c>
      <c r="FA31" s="47">
        <f t="shared" si="17"/>
        <v>54960.100000000013</v>
      </c>
      <c r="FB31" s="47">
        <f t="shared" si="17"/>
        <v>70068.599999999991</v>
      </c>
      <c r="FC31" s="47">
        <f t="shared" si="17"/>
        <v>62283.19999999999</v>
      </c>
      <c r="FD31" s="47">
        <f t="shared" si="17"/>
        <v>70068.599999999991</v>
      </c>
      <c r="FE31" s="47">
        <f t="shared" si="17"/>
        <v>62283.19999999999</v>
      </c>
      <c r="FF31" s="48">
        <f t="shared" si="4"/>
        <v>21.435738335698591</v>
      </c>
      <c r="FG31" s="48">
        <f t="shared" si="14"/>
        <v>21.120950627804312</v>
      </c>
      <c r="FH31" s="48">
        <f t="shared" si="14"/>
        <v>20.783155948654777</v>
      </c>
      <c r="FI31" s="48">
        <f t="shared" si="14"/>
        <v>20.419736354317468</v>
      </c>
      <c r="FJ31" s="48">
        <f t="shared" si="14"/>
        <v>21.194114122353962</v>
      </c>
      <c r="FK31" s="48">
        <f t="shared" si="14"/>
        <v>22.325926350214512</v>
      </c>
      <c r="FL31" s="48">
        <f t="shared" si="14"/>
        <v>23.740562216047834</v>
      </c>
      <c r="FM31" s="48">
        <f t="shared" si="14"/>
        <v>25.559168494652454</v>
      </c>
      <c r="FN31" s="48">
        <f t="shared" si="14"/>
        <v>23.988038605289269</v>
      </c>
      <c r="FO31" s="48">
        <f t="shared" si="14"/>
        <v>22.398514161433265</v>
      </c>
      <c r="FP31" s="48">
        <f t="shared" si="14"/>
        <v>20.88847745019887</v>
      </c>
      <c r="FQ31" s="48">
        <f t="shared" si="13"/>
        <v>19.452111474227909</v>
      </c>
      <c r="FR31" s="48">
        <f t="shared" si="13"/>
        <v>18.084153312324371</v>
      </c>
      <c r="FS31" s="48">
        <f t="shared" si="13"/>
        <v>19.155591625732789</v>
      </c>
      <c r="FT31" s="48">
        <f t="shared" si="13"/>
        <v>20.385557660067946</v>
      </c>
      <c r="FU31" s="48">
        <f t="shared" si="13"/>
        <v>21.983050330142127</v>
      </c>
      <c r="FV31" s="48">
        <f t="shared" si="13"/>
        <v>24.141735489405747</v>
      </c>
      <c r="FW31" s="48">
        <f t="shared" si="13"/>
        <v>13.554764690185849</v>
      </c>
      <c r="FX31" s="48">
        <f t="shared" si="13"/>
        <v>9.2774541965101331</v>
      </c>
      <c r="FY31" s="48">
        <f t="shared" si="13"/>
        <v>6.8903815005615234</v>
      </c>
      <c r="FZ31" s="48">
        <f t="shared" si="13"/>
        <v>7.9141617881359068</v>
      </c>
      <c r="GA31" s="48">
        <f t="shared" si="13"/>
        <v>9.7238921412427288</v>
      </c>
      <c r="GB31" s="48">
        <f t="shared" si="13"/>
        <v>10.139641294590886</v>
      </c>
      <c r="GC31" s="48">
        <f t="shared" si="13"/>
        <v>10.716470085497544</v>
      </c>
      <c r="GD31" s="48">
        <f t="shared" si="13"/>
        <v>11.570484989649062</v>
      </c>
      <c r="GE31" s="48">
        <f t="shared" si="13"/>
        <v>12.964668240230786</v>
      </c>
      <c r="GF31" s="48">
        <f t="shared" si="13"/>
        <v>10.179345792060678</v>
      </c>
      <c r="GG31" s="48">
        <f t="shared" si="16"/>
        <v>8.8000380698581875</v>
      </c>
      <c r="GH31" s="48">
        <f t="shared" si="16"/>
        <v>7.5429883802896942</v>
      </c>
      <c r="GI31" s="48">
        <f t="shared" si="16"/>
        <v>8.7453729913338858</v>
      </c>
      <c r="GJ31" s="48">
        <f t="shared" si="16"/>
        <v>6.6832379443035927</v>
      </c>
      <c r="GK31" s="48">
        <f t="shared" si="16"/>
        <v>7.9225888769039363</v>
      </c>
      <c r="GL31" s="48">
        <f t="shared" si="15"/>
        <v>8.1691598232800864</v>
      </c>
      <c r="GM31" s="48">
        <f t="shared" si="15"/>
        <v>6.7268183367758239</v>
      </c>
      <c r="GN31" s="48">
        <f t="shared" si="15"/>
        <v>9.4243938877413918</v>
      </c>
      <c r="GO31" s="48">
        <f t="shared" si="15"/>
        <v>8.5575832575809674</v>
      </c>
      <c r="GP31" s="48">
        <f t="shared" si="15"/>
        <v>7.6629238483071944</v>
      </c>
      <c r="GQ31" s="48">
        <f t="shared" si="15"/>
        <v>9.1142833853524365</v>
      </c>
      <c r="GR31" s="48">
        <f t="shared" si="15"/>
        <v>8.1991659983961522</v>
      </c>
      <c r="GS31" s="48">
        <f t="shared" si="15"/>
        <v>7.2574202760590216</v>
      </c>
      <c r="GT31" s="48">
        <f t="shared" si="15"/>
        <v>9.142283737024222</v>
      </c>
      <c r="GU31" s="48">
        <f t="shared" si="15"/>
        <v>8.2535052490664409</v>
      </c>
      <c r="GV31" s="48">
        <f t="shared" si="15"/>
        <v>7.3319460390355911</v>
      </c>
      <c r="GW31" s="48">
        <f t="shared" si="15"/>
        <v>9.1695807804124367</v>
      </c>
      <c r="GX31" s="48">
        <f t="shared" si="15"/>
        <v>8.3705154164191224</v>
      </c>
      <c r="GY31" s="48">
        <f t="shared" si="15"/>
        <v>7.5253693920701537</v>
      </c>
      <c r="GZ31" s="48">
        <f t="shared" si="15"/>
        <v>9.1781411359724636</v>
      </c>
      <c r="HA31" s="48">
        <f t="shared" si="6"/>
        <v>8.0593803786574885</v>
      </c>
      <c r="HB31" s="48">
        <f t="shared" si="6"/>
        <v>7.0593803786574894</v>
      </c>
      <c r="HC31" s="48">
        <f t="shared" si="6"/>
        <v>9</v>
      </c>
      <c r="HD31" s="48">
        <f t="shared" si="6"/>
        <v>7.9999999999999991</v>
      </c>
      <c r="HE31" s="48">
        <f t="shared" si="6"/>
        <v>9</v>
      </c>
      <c r="HF31" s="31"/>
    </row>
    <row r="32" spans="1:214" x14ac:dyDescent="0.25">
      <c r="A32" s="29"/>
      <c r="B32" s="13" t="s">
        <v>5</v>
      </c>
      <c r="C32" s="13">
        <v>1665271</v>
      </c>
      <c r="D32" s="13" t="str">
        <f>VLOOKUP(C32,INVENTORY_DATA!$C:$E,2,0)</f>
        <v>PF_1</v>
      </c>
      <c r="E32" s="44">
        <f>VLOOKUP(C32,INVENTORY_DATA!$C:$E,3,0)</f>
        <v>229671.44341801383</v>
      </c>
      <c r="F32" s="45">
        <f>VLOOKUP(VLOOKUP(F$3,KEY!$E:$F,2,0)&amp;$C32,DEMAND_PLAN!$B:$I,5,0)/VLOOKUP(VLOOKUP(F$3,KEY!$E:$F,2,0),KEY!$B:$C,2,0)</f>
        <v>9157.25</v>
      </c>
      <c r="G32" s="45">
        <f>VLOOKUP(VLOOKUP(G$3,KEY!$E:$F,2,0)&amp;$C32,DEMAND_PLAN!$B:$I,5,0)/VLOOKUP(VLOOKUP(G$3,KEY!$E:$F,2,0),KEY!$B:$C,2,0)</f>
        <v>9157.25</v>
      </c>
      <c r="H32" s="45">
        <f>VLOOKUP(VLOOKUP(H$3,KEY!$E:$F,2,0)&amp;$C32,DEMAND_PLAN!$B:$I,5,0)/VLOOKUP(VLOOKUP(H$3,KEY!$E:$F,2,0),KEY!$B:$C,2,0)</f>
        <v>9157.25</v>
      </c>
      <c r="I32" s="45">
        <f>VLOOKUP(VLOOKUP(I$3,KEY!$E:$F,2,0)&amp;$C32,DEMAND_PLAN!$B:$I,5,0)/VLOOKUP(VLOOKUP(I$3,KEY!$E:$F,2,0),KEY!$B:$C,2,0)</f>
        <v>9157.25</v>
      </c>
      <c r="J32" s="45">
        <f>VLOOKUP(VLOOKUP(J$3,KEY!$E:$F,2,0)&amp;$C32,DEMAND_PLAN!$B:$I,5,0)/VLOOKUP(VLOOKUP(J$3,KEY!$E:$F,2,0),KEY!$B:$C,2,0)</f>
        <v>2881.5</v>
      </c>
      <c r="K32" s="45">
        <f>VLOOKUP(VLOOKUP(K$3,KEY!$E:$F,2,0)&amp;$C32,DEMAND_PLAN!$B:$I,5,0)/VLOOKUP(VLOOKUP(K$3,KEY!$E:$F,2,0),KEY!$B:$C,2,0)</f>
        <v>2881.5</v>
      </c>
      <c r="L32" s="45">
        <f>VLOOKUP(VLOOKUP(L$3,KEY!$E:$F,2,0)&amp;$C32,DEMAND_PLAN!$B:$I,5,0)/VLOOKUP(VLOOKUP(L$3,KEY!$E:$F,2,0),KEY!$B:$C,2,0)</f>
        <v>2881.5</v>
      </c>
      <c r="M32" s="45">
        <f>VLOOKUP(VLOOKUP(M$3,KEY!$E:$F,2,0)&amp;$C32,DEMAND_PLAN!$B:$I,5,0)/VLOOKUP(VLOOKUP(M$3,KEY!$E:$F,2,0),KEY!$B:$C,2,0)</f>
        <v>2881.5</v>
      </c>
      <c r="N32" s="45">
        <f>VLOOKUP(VLOOKUP(N$3,KEY!$E:$F,2,0)&amp;$C32,DEMAND_PLAN!$B:$I,5,0)/VLOOKUP(VLOOKUP(N$3,KEY!$E:$F,2,0),KEY!$B:$C,2,0)</f>
        <v>6908.4</v>
      </c>
      <c r="O32" s="45">
        <f>VLOOKUP(VLOOKUP(O$3,KEY!$E:$F,2,0)&amp;$C32,DEMAND_PLAN!$B:$I,5,0)/VLOOKUP(VLOOKUP(O$3,KEY!$E:$F,2,0),KEY!$B:$C,2,0)</f>
        <v>6908.4</v>
      </c>
      <c r="P32" s="45">
        <f>VLOOKUP(VLOOKUP(P$3,KEY!$E:$F,2,0)&amp;$C32,DEMAND_PLAN!$B:$I,5,0)/VLOOKUP(VLOOKUP(P$3,KEY!$E:$F,2,0),KEY!$B:$C,2,0)</f>
        <v>6908.4</v>
      </c>
      <c r="Q32" s="45">
        <f>VLOOKUP(VLOOKUP(Q$3,KEY!$E:$F,2,0)&amp;$C32,DEMAND_PLAN!$B:$I,5,0)/VLOOKUP(VLOOKUP(Q$3,KEY!$E:$F,2,0),KEY!$B:$C,2,0)</f>
        <v>6908.4</v>
      </c>
      <c r="R32" s="45">
        <f>VLOOKUP(VLOOKUP(R$3,KEY!$E:$F,2,0)&amp;$C32,DEMAND_PLAN!$B:$I,5,0)/VLOOKUP(VLOOKUP(R$3,KEY!$E:$F,2,0),KEY!$B:$C,2,0)</f>
        <v>6908.4</v>
      </c>
      <c r="S32" s="45">
        <f>VLOOKUP(VLOOKUP(S$3,KEY!$E:$F,2,0)&amp;$C32,DEMAND_PLAN!$B:$I,5,0)/VLOOKUP(VLOOKUP(S$3,KEY!$E:$F,2,0),KEY!$B:$C,2,0)</f>
        <v>4932.25</v>
      </c>
      <c r="T32" s="45">
        <f>VLOOKUP(VLOOKUP(T$3,KEY!$E:$F,2,0)&amp;$C32,DEMAND_PLAN!$B:$I,5,0)/VLOOKUP(VLOOKUP(T$3,KEY!$E:$F,2,0),KEY!$B:$C,2,0)</f>
        <v>4932.25</v>
      </c>
      <c r="U32" s="45">
        <f>VLOOKUP(VLOOKUP(U$3,KEY!$E:$F,2,0)&amp;$C32,DEMAND_PLAN!$B:$I,5,0)/VLOOKUP(VLOOKUP(U$3,KEY!$E:$F,2,0),KEY!$B:$C,2,0)</f>
        <v>4932.25</v>
      </c>
      <c r="V32" s="45">
        <f>VLOOKUP(VLOOKUP(V$3,KEY!$E:$F,2,0)&amp;$C32,DEMAND_PLAN!$B:$I,5,0)/VLOOKUP(VLOOKUP(V$3,KEY!$E:$F,2,0),KEY!$B:$C,2,0)</f>
        <v>4932.25</v>
      </c>
      <c r="W32" s="45">
        <f>VLOOKUP(VLOOKUP(W$3,KEY!$E:$F,2,0)&amp;$C32,DEMAND_PLAN!$B:$I,5,0)/VLOOKUP(VLOOKUP(W$3,KEY!$E:$F,2,0),KEY!$B:$C,2,0)</f>
        <v>12446.5</v>
      </c>
      <c r="X32" s="45">
        <f>VLOOKUP(VLOOKUP(X$3,KEY!$E:$F,2,0)&amp;$C32,DEMAND_PLAN!$B:$I,5,0)/VLOOKUP(VLOOKUP(X$3,KEY!$E:$F,2,0),KEY!$B:$C,2,0)</f>
        <v>12446.5</v>
      </c>
      <c r="Y32" s="45">
        <f>VLOOKUP(VLOOKUP(Y$3,KEY!$E:$F,2,0)&amp;$C32,DEMAND_PLAN!$B:$I,5,0)/VLOOKUP(VLOOKUP(Y$3,KEY!$E:$F,2,0),KEY!$B:$C,2,0)</f>
        <v>12446.5</v>
      </c>
      <c r="Z32" s="45">
        <f>VLOOKUP(VLOOKUP(Z$3,KEY!$E:$F,2,0)&amp;$C32,DEMAND_PLAN!$B:$I,5,0)/VLOOKUP(VLOOKUP(Z$3,KEY!$E:$F,2,0),KEY!$B:$C,2,0)</f>
        <v>12446.5</v>
      </c>
      <c r="AA32" s="45">
        <f>VLOOKUP(VLOOKUP(AA$3,KEY!$E:$F,2,0)&amp;$C32,DEMAND_PLAN!$B:$I,5,0)/VLOOKUP(VLOOKUP(AA$3,KEY!$E:$F,2,0),KEY!$B:$C,2,0)</f>
        <v>2842</v>
      </c>
      <c r="AB32" s="45">
        <f>VLOOKUP(VLOOKUP(AB$3,KEY!$E:$F,2,0)&amp;$C32,DEMAND_PLAN!$B:$I,5,0)/VLOOKUP(VLOOKUP(AB$3,KEY!$E:$F,2,0),KEY!$B:$C,2,0)</f>
        <v>2842</v>
      </c>
      <c r="AC32" s="45">
        <f>VLOOKUP(VLOOKUP(AC$3,KEY!$E:$F,2,0)&amp;$C32,DEMAND_PLAN!$B:$I,5,0)/VLOOKUP(VLOOKUP(AC$3,KEY!$E:$F,2,0),KEY!$B:$C,2,0)</f>
        <v>2842</v>
      </c>
      <c r="AD32" s="45">
        <f>VLOOKUP(VLOOKUP(AD$3,KEY!$E:$F,2,0)&amp;$C32,DEMAND_PLAN!$B:$I,5,0)/VLOOKUP(VLOOKUP(AD$3,KEY!$E:$F,2,0),KEY!$B:$C,2,0)</f>
        <v>2842</v>
      </c>
      <c r="AE32" s="45">
        <f>VLOOKUP(VLOOKUP(AE$3,KEY!$E:$F,2,0)&amp;$C32,DEMAND_PLAN!$B:$I,5,0)/VLOOKUP(VLOOKUP(AE$3,KEY!$E:$F,2,0),KEY!$B:$C,2,0)</f>
        <v>2842</v>
      </c>
      <c r="AF32" s="45">
        <f>VLOOKUP(VLOOKUP(AF$3,KEY!$E:$F,2,0)&amp;$C32,DEMAND_PLAN!$B:$I,5,0)/VLOOKUP(VLOOKUP(AF$3,KEY!$E:$F,2,0),KEY!$B:$C,2,0)</f>
        <v>9753.25</v>
      </c>
      <c r="AG32" s="45">
        <f>VLOOKUP(VLOOKUP(AG$3,KEY!$E:$F,2,0)&amp;$C32,DEMAND_PLAN!$B:$I,5,0)/VLOOKUP(VLOOKUP(AG$3,KEY!$E:$F,2,0),KEY!$B:$C,2,0)</f>
        <v>9753.25</v>
      </c>
      <c r="AH32" s="45">
        <f>VLOOKUP(VLOOKUP(AH$3,KEY!$E:$F,2,0)&amp;$C32,DEMAND_PLAN!$B:$I,5,0)/VLOOKUP(VLOOKUP(AH$3,KEY!$E:$F,2,0),KEY!$B:$C,2,0)</f>
        <v>9753.25</v>
      </c>
      <c r="AI32" s="45">
        <f>VLOOKUP(VLOOKUP(AI$3,KEY!$E:$F,2,0)&amp;$C32,DEMAND_PLAN!$B:$I,5,0)/VLOOKUP(VLOOKUP(AI$3,KEY!$E:$F,2,0),KEY!$B:$C,2,0)</f>
        <v>9753.25</v>
      </c>
      <c r="AJ32" s="45">
        <f>VLOOKUP(VLOOKUP(AJ$3,KEY!$E:$F,2,0)&amp;$C32,DEMAND_PLAN!$B:$I,5,0)/VLOOKUP(VLOOKUP(AJ$3,KEY!$E:$F,2,0),KEY!$B:$C,2,0)</f>
        <v>7261.5</v>
      </c>
      <c r="AK32" s="45">
        <f>VLOOKUP(VLOOKUP(AK$3,KEY!$E:$F,2,0)&amp;$C32,DEMAND_PLAN!$B:$I,5,0)/VLOOKUP(VLOOKUP(AK$3,KEY!$E:$F,2,0),KEY!$B:$C,2,0)</f>
        <v>7261.5</v>
      </c>
      <c r="AL32" s="45">
        <f>VLOOKUP(VLOOKUP(AL$3,KEY!$E:$F,2,0)&amp;$C32,DEMAND_PLAN!$B:$I,5,0)/VLOOKUP(VLOOKUP(AL$3,KEY!$E:$F,2,0),KEY!$B:$C,2,0)</f>
        <v>7261.5</v>
      </c>
      <c r="AM32" s="45">
        <f>VLOOKUP(VLOOKUP(AM$3,KEY!$E:$F,2,0)&amp;$C32,DEMAND_PLAN!$B:$I,5,0)/VLOOKUP(VLOOKUP(AM$3,KEY!$E:$F,2,0),KEY!$B:$C,2,0)</f>
        <v>7261.5</v>
      </c>
      <c r="AN32" s="45">
        <f>VLOOKUP(VLOOKUP(AN$3,KEY!$E:$F,2,0)&amp;$C32,DEMAND_PLAN!$B:$I,5,0)/VLOOKUP(VLOOKUP(AN$3,KEY!$E:$F,2,0),KEY!$B:$C,2,0)</f>
        <v>9009.6</v>
      </c>
      <c r="AO32" s="45">
        <f>VLOOKUP(VLOOKUP(AO$3,KEY!$E:$F,2,0)&amp;$C32,DEMAND_PLAN!$B:$I,5,0)/VLOOKUP(VLOOKUP(AO$3,KEY!$E:$F,2,0),KEY!$B:$C,2,0)</f>
        <v>9009.6</v>
      </c>
      <c r="AP32" s="45">
        <f>VLOOKUP(VLOOKUP(AP$3,KEY!$E:$F,2,0)&amp;$C32,DEMAND_PLAN!$B:$I,5,0)/VLOOKUP(VLOOKUP(AP$3,KEY!$E:$F,2,0),KEY!$B:$C,2,0)</f>
        <v>9009.6</v>
      </c>
      <c r="AQ32" s="45">
        <f>VLOOKUP(VLOOKUP(AQ$3,KEY!$E:$F,2,0)&amp;$C32,DEMAND_PLAN!$B:$I,5,0)/VLOOKUP(VLOOKUP(AQ$3,KEY!$E:$F,2,0),KEY!$B:$C,2,0)</f>
        <v>9009.6</v>
      </c>
      <c r="AR32" s="45">
        <f>VLOOKUP(VLOOKUP(AR$3,KEY!$E:$F,2,0)&amp;$C32,DEMAND_PLAN!$B:$I,5,0)/VLOOKUP(VLOOKUP(AR$3,KEY!$E:$F,2,0),KEY!$B:$C,2,0)</f>
        <v>9009.6</v>
      </c>
      <c r="AS32" s="45">
        <f>VLOOKUP(VLOOKUP(AS$3,KEY!$E:$F,2,0)&amp;$C32,DEMAND_PLAN!$B:$I,5,0)/VLOOKUP(VLOOKUP(AS$3,KEY!$E:$F,2,0),KEY!$B:$C,2,0)</f>
        <v>11704.25</v>
      </c>
      <c r="AT32" s="45">
        <f>VLOOKUP(VLOOKUP(AT$3,KEY!$E:$F,2,0)&amp;$C32,DEMAND_PLAN!$B:$I,5,0)/VLOOKUP(VLOOKUP(AT$3,KEY!$E:$F,2,0),KEY!$B:$C,2,0)</f>
        <v>11704.25</v>
      </c>
      <c r="AU32" s="45">
        <f>VLOOKUP(VLOOKUP(AU$3,KEY!$E:$F,2,0)&amp;$C32,DEMAND_PLAN!$B:$I,5,0)/VLOOKUP(VLOOKUP(AU$3,KEY!$E:$F,2,0),KEY!$B:$C,2,0)</f>
        <v>11704.25</v>
      </c>
      <c r="AV32" s="45">
        <f>VLOOKUP(VLOOKUP(AV$3,KEY!$E:$F,2,0)&amp;$C32,DEMAND_PLAN!$B:$I,5,0)/VLOOKUP(VLOOKUP(AV$3,KEY!$E:$F,2,0),KEY!$B:$C,2,0)</f>
        <v>11704.25</v>
      </c>
      <c r="AW32" s="45">
        <f>VLOOKUP(VLOOKUP(AW$3,KEY!$E:$F,2,0)&amp;$C32,DEMAND_PLAN!$B:$I,5,0)/VLOOKUP(VLOOKUP(AW$3,KEY!$E:$F,2,0),KEY!$B:$C,2,0)</f>
        <v>2675.25</v>
      </c>
      <c r="AX32" s="45">
        <f>VLOOKUP(VLOOKUP(AX$3,KEY!$E:$F,2,0)&amp;$C32,DEMAND_PLAN!$B:$I,5,0)/VLOOKUP(VLOOKUP(AX$3,KEY!$E:$F,2,0),KEY!$B:$C,2,0)</f>
        <v>2675.25</v>
      </c>
      <c r="AY32" s="45">
        <f>VLOOKUP(VLOOKUP(AY$3,KEY!$E:$F,2,0)&amp;$C32,DEMAND_PLAN!$B:$I,5,0)/VLOOKUP(VLOOKUP(AY$3,KEY!$E:$F,2,0),KEY!$B:$C,2,0)</f>
        <v>2675.25</v>
      </c>
      <c r="AZ32" s="45">
        <f>VLOOKUP(VLOOKUP(AZ$3,KEY!$E:$F,2,0)&amp;$C32,DEMAND_PLAN!$B:$I,5,0)/VLOOKUP(VLOOKUP(AZ$3,KEY!$E:$F,2,0),KEY!$B:$C,2,0)</f>
        <v>2675.25</v>
      </c>
      <c r="BA32" s="45">
        <f>VLOOKUP(VLOOKUP(BA$3,KEY!$E:$F,2,0)&amp;$C32,DEMAND_PLAN!$B:$I,5,0)/VLOOKUP(VLOOKUP(BA$3,KEY!$E:$F,2,0),KEY!$B:$C,2,0)</f>
        <v>11054.4</v>
      </c>
      <c r="BB32" s="45">
        <f>VLOOKUP(VLOOKUP(BB$3,KEY!$E:$F,2,0)&amp;$C32,DEMAND_PLAN!$B:$I,5,0)/VLOOKUP(VLOOKUP(BB$3,KEY!$E:$F,2,0),KEY!$B:$C,2,0)</f>
        <v>11054.4</v>
      </c>
      <c r="BC32" s="45">
        <f>VLOOKUP(VLOOKUP(BC$3,KEY!$E:$F,2,0)&amp;$C32,DEMAND_PLAN!$B:$I,5,0)/VLOOKUP(VLOOKUP(BC$3,KEY!$E:$F,2,0),KEY!$B:$C,2,0)</f>
        <v>11054.4</v>
      </c>
      <c r="BD32" s="45">
        <f>VLOOKUP(VLOOKUP(BD$3,KEY!$E:$F,2,0)&amp;$C32,DEMAND_PLAN!$B:$I,5,0)/VLOOKUP(VLOOKUP(BD$3,KEY!$E:$F,2,0),KEY!$B:$C,2,0)</f>
        <v>11054.4</v>
      </c>
      <c r="BE32" s="45">
        <f>VLOOKUP(VLOOKUP(BE$3,KEY!$E:$F,2,0)&amp;$C32,DEMAND_PLAN!$B:$I,5,0)/VLOOKUP(VLOOKUP(BE$3,KEY!$E:$F,2,0),KEY!$B:$C,2,0)</f>
        <v>11054.4</v>
      </c>
      <c r="BF32" s="46">
        <f>IF(FF32&gt;ASSUMPTIONS!$D$7,0,(ASSUMPTIONS!$D$7+2-FF32)*AVERAGE(G32:J32))</f>
        <v>0</v>
      </c>
      <c r="BG32" s="46">
        <f>IF(FG32&gt;ASSUMPTIONS!$D$7,0,(ASSUMPTIONS!$D$7+2-FG32)*AVERAGE(H32:K32))</f>
        <v>0</v>
      </c>
      <c r="BH32" s="46">
        <f>IF(FH32&gt;ASSUMPTIONS!$D$7,0,(ASSUMPTIONS!$D$7+2-FH32)*AVERAGE(I32:L32))</f>
        <v>0</v>
      </c>
      <c r="BI32" s="46">
        <f>IF(FI32&gt;ASSUMPTIONS!$D$7,0,(ASSUMPTIONS!$D$7+2-FI32)*AVERAGE(J32:M32))</f>
        <v>0</v>
      </c>
      <c r="BJ32" s="46">
        <f>IF(FJ32&gt;ASSUMPTIONS!$D$7,0,(ASSUMPTIONS!$D$7+2-FJ32)*AVERAGE(K32:N32))</f>
        <v>0</v>
      </c>
      <c r="BK32" s="46">
        <f>IF(FK32&gt;ASSUMPTIONS!$D$7,0,(ASSUMPTIONS!$D$7+2-FK32)*AVERAGE(L32:O32))</f>
        <v>0</v>
      </c>
      <c r="BL32" s="46">
        <f>IF(FL32&gt;ASSUMPTIONS!$D$7,0,(ASSUMPTIONS!$D$7+2-FL32)*AVERAGE(M32:P32))</f>
        <v>0</v>
      </c>
      <c r="BM32" s="46">
        <f>IF(FM32&gt;ASSUMPTIONS!$D$7,0,(ASSUMPTIONS!$D$7+2-FM32)*AVERAGE(N32:Q32))</f>
        <v>0</v>
      </c>
      <c r="BN32" s="46">
        <f>IF(FN32&gt;ASSUMPTIONS!$D$7,0,(ASSUMPTIONS!$D$7+2-FN32)*AVERAGE(O32:R32))</f>
        <v>0</v>
      </c>
      <c r="BO32" s="46">
        <f>IF(FO32&gt;ASSUMPTIONS!$D$7,0,(ASSUMPTIONS!$D$7+2-FO32)*AVERAGE(P32:S32))</f>
        <v>0</v>
      </c>
      <c r="BP32" s="46">
        <f>IF(FP32&gt;ASSUMPTIONS!$D$7,0,(ASSUMPTIONS!$D$7+2-FP32)*AVERAGE(Q32:T32))</f>
        <v>0</v>
      </c>
      <c r="BQ32" s="46">
        <f>IF(FQ32&gt;ASSUMPTIONS!$D$7,0,(ASSUMPTIONS!$D$7+2-FQ32)*AVERAGE(R32:U32))</f>
        <v>0</v>
      </c>
      <c r="BR32" s="46">
        <f>IF(FR32&gt;ASSUMPTIONS!$D$7,0,(ASSUMPTIONS!$D$7+2-FR32)*AVERAGE(S32:V32))</f>
        <v>0</v>
      </c>
      <c r="BS32" s="46">
        <f>IF(FS32&gt;ASSUMPTIONS!$D$7,0,(ASSUMPTIONS!$D$7+2-FS32)*AVERAGE(T32:W32))</f>
        <v>0</v>
      </c>
      <c r="BT32" s="46">
        <f>IF(FT32&gt;ASSUMPTIONS!$D$7,0,(ASSUMPTIONS!$D$7+2-FT32)*AVERAGE(U32:X32))</f>
        <v>0</v>
      </c>
      <c r="BU32" s="46">
        <f>IF(FU32&gt;ASSUMPTIONS!$D$7,0,(ASSUMPTIONS!$D$7+2-FU32)*AVERAGE(V32:Y32))</f>
        <v>0</v>
      </c>
      <c r="BV32" s="46">
        <f>IF(FV32&gt;ASSUMPTIONS!$D$7,0,(ASSUMPTIONS!$D$7+2-FV32)*AVERAGE(W32:Z32))</f>
        <v>0</v>
      </c>
      <c r="BW32" s="46">
        <f>IF(FW32&gt;ASSUMPTIONS!$D$7,0,(ASSUMPTIONS!$D$7+2-FW32)*AVERAGE(X32:AA32))</f>
        <v>0</v>
      </c>
      <c r="BX32" s="46">
        <f>IF(FX32&gt;ASSUMPTIONS!$D$7,0,(ASSUMPTIONS!$D$7+2-FX32)*AVERAGE(Y32:AB32))</f>
        <v>0</v>
      </c>
      <c r="BY32" s="46">
        <f>IF(FY32&gt;ASSUMPTIONS!$D$7,0,(ASSUMPTIONS!$D$7+2-FY32)*AVERAGE(Z32:AC32))</f>
        <v>0</v>
      </c>
      <c r="BZ32" s="46">
        <f>IF(FZ32&gt;ASSUMPTIONS!$D$7,0,(ASSUMPTIONS!$D$7+2-FZ32)*AVERAGE(AA32:AD32))</f>
        <v>0</v>
      </c>
      <c r="CA32" s="46">
        <f>IF(GA32&gt;ASSUMPTIONS!$D$7,0,(ASSUMPTIONS!$D$7+2-GA32)*AVERAGE(AB32:AE32))</f>
        <v>0</v>
      </c>
      <c r="CB32" s="46">
        <f>IF(GB32&gt;ASSUMPTIONS!$D$7,0,(ASSUMPTIONS!$D$7+2-GB32)*AVERAGE(AC32:AF32))</f>
        <v>0</v>
      </c>
      <c r="CC32" s="46">
        <f>IF(GC32&gt;ASSUMPTIONS!$D$7,0,(ASSUMPTIONS!$D$7+2-GC32)*AVERAGE(AD32:AG32))</f>
        <v>0</v>
      </c>
      <c r="CD32" s="46">
        <f>IF(GD32&gt;ASSUMPTIONS!$D$7,0,(ASSUMPTIONS!$D$7+2-GD32)*AVERAGE(AE32:AH32))</f>
        <v>0</v>
      </c>
      <c r="CE32" s="46">
        <f>IF(GE32&gt;ASSUMPTIONS!$D$7,0,(ASSUMPTIONS!$D$7+2-GE32)*AVERAGE(AF32:AI32))</f>
        <v>31441.056581986133</v>
      </c>
      <c r="CF32" s="46">
        <f>IF(GF32&gt;ASSUMPTIONS!$D$7,0,(ASSUMPTIONS!$D$7+2-GF32)*AVERAGE(AG32:AJ32))</f>
        <v>0</v>
      </c>
      <c r="CG32" s="46">
        <f>IF(GG32&gt;ASSUMPTIONS!$D$7,0,(ASSUMPTIONS!$D$7+2-GG32)*AVERAGE(AH32:AK32))</f>
        <v>0</v>
      </c>
      <c r="CH32" s="46">
        <f>IF(GH32&gt;ASSUMPTIONS!$D$7,0,(ASSUMPTIONS!$D$7+2-GH32)*AVERAGE(AI32:AL32))</f>
        <v>0</v>
      </c>
      <c r="CI32" s="46">
        <f>IF(GI32&gt;ASSUMPTIONS!$D$7,0,(ASSUMPTIONS!$D$7+2-GI32)*AVERAGE(AJ32:AM32))</f>
        <v>0</v>
      </c>
      <c r="CJ32" s="46">
        <f>IF(GJ32&gt;ASSUMPTIONS!$D$7,0,(ASSUMPTIONS!$D$7+2-GJ32)*AVERAGE(AK32:AN32))</f>
        <v>21307.749999999993</v>
      </c>
      <c r="CK32" s="46">
        <f>IF(GK32&gt;ASSUMPTIONS!$D$7,0,(ASSUMPTIONS!$D$7+2-GK32)*AVERAGE(AL32:AO32))</f>
        <v>0</v>
      </c>
      <c r="CL32" s="46">
        <f>IF(GL32&gt;ASSUMPTIONS!$D$7,0,(ASSUMPTIONS!$D$7+2-GL32)*AVERAGE(AM32:AP32))</f>
        <v>23263.500000000004</v>
      </c>
      <c r="CM32" s="46">
        <f>IF(GM32&gt;ASSUMPTIONS!$D$7,0,(ASSUMPTIONS!$D$7+2-GM32)*AVERAGE(AN32:AQ32))</f>
        <v>0</v>
      </c>
      <c r="CN32" s="46">
        <f>IF(GN32&gt;ASSUMPTIONS!$D$7,0,(ASSUMPTIONS!$D$7+2-GN32)*AVERAGE(AO32:AR32))</f>
        <v>18893.250000000004</v>
      </c>
      <c r="CO32" s="46">
        <f>IF(GO32&gt;ASSUMPTIONS!$D$7,0,(ASSUMPTIONS!$D$7+2-GO32)*AVERAGE(AP32:AS32))</f>
        <v>0</v>
      </c>
      <c r="CP32" s="46">
        <f>IF(GP32&gt;ASSUMPTIONS!$D$7,0,(ASSUMPTIONS!$D$7+2-GP32)*AVERAGE(AQ32:AT32))</f>
        <v>31492.449999999993</v>
      </c>
      <c r="CQ32" s="46">
        <f>IF(GQ32&gt;ASSUMPTIONS!$D$7,0,(ASSUMPTIONS!$D$7+2-GQ32)*AVERAGE(AR32:AU32))</f>
        <v>0</v>
      </c>
      <c r="CR32" s="46">
        <f>IF(GR32&gt;ASSUMPTIONS!$D$7,0,(ASSUMPTIONS!$D$7+2-GR32)*AVERAGE(AS32:AV32))</f>
        <v>31492.450000000015</v>
      </c>
      <c r="CS32" s="46">
        <f>IF(GS32&gt;ASSUMPTIONS!$D$7,0,(ASSUMPTIONS!$D$7+2-GS32)*AVERAGE(AT32:AW32))</f>
        <v>0</v>
      </c>
      <c r="CT32" s="46">
        <f>IF(GT32&gt;ASSUMPTIONS!$D$7,0,(ASSUMPTIONS!$D$7+2-GT32)*AVERAGE(AU32:AX32))</f>
        <v>0</v>
      </c>
      <c r="CU32" s="46">
        <f>IF(GU32&gt;ASSUMPTIONS!$D$7,0,(ASSUMPTIONS!$D$7+2-GU32)*AVERAGE(AV32:AY32))</f>
        <v>0</v>
      </c>
      <c r="CV32" s="46">
        <f>IF(GV32&gt;ASSUMPTIONS!$D$7,0,(ASSUMPTIONS!$D$7+2-GV32)*AVERAGE(AW32:AZ32))</f>
        <v>0</v>
      </c>
      <c r="CW32" s="46">
        <f>IF(GW32&gt;ASSUMPTIONS!$D$7,0,(ASSUMPTIONS!$D$7+2-GW32)*AVERAGE(AX32:BA32))</f>
        <v>0</v>
      </c>
      <c r="CX32" s="46">
        <f>IF(GX32&gt;ASSUMPTIONS!$D$7,0,(ASSUMPTIONS!$D$7+2-GX32)*AVERAGE(AY32:BB32))</f>
        <v>0</v>
      </c>
      <c r="CY32" s="46">
        <f>IF(GY32&gt;ASSUMPTIONS!$D$7,0,(ASSUMPTIONS!$D$7+2-GY32)*AVERAGE(AZ32:BC32))</f>
        <v>33730.724999999999</v>
      </c>
      <c r="CZ32" s="46">
        <f>IF(GZ32&gt;ASSUMPTIONS!$D$7,0,(ASSUMPTIONS!$D$7+2-GZ32)*AVERAGE(BA32:BD32))</f>
        <v>23623.124999999996</v>
      </c>
      <c r="DA32" s="46">
        <f>IF(HA32&gt;ASSUMPTIONS!$D$7,0,(ASSUMPTIONS!$D$7+2-HA32)*AVERAGE($BB32:$BE32))</f>
        <v>0</v>
      </c>
      <c r="DB32" s="46">
        <f>IF(HB32&gt;ASSUMPTIONS!$D$7,0,(ASSUMPTIONS!$D$7+2-HB32)*AVERAGE($BB32:$BE32))</f>
        <v>0</v>
      </c>
      <c r="DC32" s="46">
        <f>IF(HC32&gt;ASSUMPTIONS!$D$7,0,(ASSUMPTIONS!$D$7+2-HC32)*AVERAGE($BB32:$BE32))</f>
        <v>24784.049999999981</v>
      </c>
      <c r="DD32" s="46">
        <f>IF(HD32&gt;ASSUMPTIONS!$D$7,0,(ASSUMPTIONS!$D$7+2-HD32)*AVERAGE($BB32:$BE32))</f>
        <v>0</v>
      </c>
      <c r="DE32" s="46">
        <f>IF(HE32&gt;ASSUMPTIONS!$D$7,0,(ASSUMPTIONS!$D$7+2-HE32)*AVERAGE($BB32:$BE32))</f>
        <v>22108.799999999981</v>
      </c>
      <c r="DF32" s="47">
        <f t="shared" si="3"/>
        <v>220514.19341801383</v>
      </c>
      <c r="DG32" s="47">
        <f t="shared" si="17"/>
        <v>211356.94341801383</v>
      </c>
      <c r="DH32" s="47">
        <f t="shared" si="17"/>
        <v>202199.69341801383</v>
      </c>
      <c r="DI32" s="47">
        <f t="shared" si="17"/>
        <v>193042.44341801383</v>
      </c>
      <c r="DJ32" s="47">
        <f t="shared" si="17"/>
        <v>190160.94341801383</v>
      </c>
      <c r="DK32" s="47">
        <f t="shared" si="17"/>
        <v>187279.44341801383</v>
      </c>
      <c r="DL32" s="47">
        <f t="shared" si="17"/>
        <v>184397.94341801383</v>
      </c>
      <c r="DM32" s="47">
        <f t="shared" si="17"/>
        <v>181516.44341801383</v>
      </c>
      <c r="DN32" s="47">
        <f t="shared" si="17"/>
        <v>174608.04341801384</v>
      </c>
      <c r="DO32" s="47">
        <f t="shared" si="17"/>
        <v>167699.64341801385</v>
      </c>
      <c r="DP32" s="47">
        <f t="shared" si="17"/>
        <v>160791.24341801385</v>
      </c>
      <c r="DQ32" s="47">
        <f t="shared" si="17"/>
        <v>153882.84341801386</v>
      </c>
      <c r="DR32" s="47">
        <f t="shared" si="17"/>
        <v>146974.44341801386</v>
      </c>
      <c r="DS32" s="47">
        <f t="shared" si="17"/>
        <v>142042.19341801386</v>
      </c>
      <c r="DT32" s="47">
        <f t="shared" si="17"/>
        <v>137109.94341801386</v>
      </c>
      <c r="DU32" s="47">
        <f t="shared" si="17"/>
        <v>132177.69341801386</v>
      </c>
      <c r="DV32" s="47">
        <f t="shared" si="17"/>
        <v>127245.44341801386</v>
      </c>
      <c r="DW32" s="47">
        <f t="shared" si="17"/>
        <v>114798.94341801386</v>
      </c>
      <c r="DX32" s="47">
        <f t="shared" si="17"/>
        <v>102352.44341801386</v>
      </c>
      <c r="DY32" s="47">
        <f t="shared" si="17"/>
        <v>89905.943418013863</v>
      </c>
      <c r="DZ32" s="47">
        <f t="shared" si="17"/>
        <v>77459.443418013863</v>
      </c>
      <c r="EA32" s="47">
        <f t="shared" si="17"/>
        <v>74617.443418013863</v>
      </c>
      <c r="EB32" s="47">
        <f t="shared" si="17"/>
        <v>71775.443418013863</v>
      </c>
      <c r="EC32" s="47">
        <f t="shared" si="17"/>
        <v>68933.443418013863</v>
      </c>
      <c r="ED32" s="47">
        <f t="shared" si="17"/>
        <v>66091.443418013863</v>
      </c>
      <c r="EE32" s="47">
        <f t="shared" si="17"/>
        <v>94690.5</v>
      </c>
      <c r="EF32" s="47">
        <f t="shared" si="17"/>
        <v>84937.25</v>
      </c>
      <c r="EG32" s="47">
        <f t="shared" si="17"/>
        <v>75184</v>
      </c>
      <c r="EH32" s="47">
        <f t="shared" si="17"/>
        <v>65430.75</v>
      </c>
      <c r="EI32" s="47">
        <f t="shared" si="17"/>
        <v>55677.5</v>
      </c>
      <c r="EJ32" s="47">
        <f t="shared" si="17"/>
        <v>69723.75</v>
      </c>
      <c r="EK32" s="47">
        <f t="shared" si="17"/>
        <v>62462.25</v>
      </c>
      <c r="EL32" s="47">
        <f t="shared" si="17"/>
        <v>78464.25</v>
      </c>
      <c r="EM32" s="47">
        <f t="shared" si="17"/>
        <v>71202.75</v>
      </c>
      <c r="EN32" s="47">
        <f t="shared" si="17"/>
        <v>81086.400000000009</v>
      </c>
      <c r="EO32" s="47">
        <f t="shared" si="17"/>
        <v>72076.800000000003</v>
      </c>
      <c r="EP32" s="47">
        <f t="shared" si="17"/>
        <v>94559.65</v>
      </c>
      <c r="EQ32" s="47">
        <f t="shared" si="17"/>
        <v>85550.049999999988</v>
      </c>
      <c r="ER32" s="47">
        <f t="shared" si="17"/>
        <v>108032.9</v>
      </c>
      <c r="ES32" s="47">
        <f t="shared" si="17"/>
        <v>96328.65</v>
      </c>
      <c r="ET32" s="47">
        <f t="shared" si="17"/>
        <v>84624.4</v>
      </c>
      <c r="EU32" s="47">
        <f t="shared" si="17"/>
        <v>72920.149999999994</v>
      </c>
      <c r="EV32" s="47">
        <f t="shared" si="17"/>
        <v>61215.899999999994</v>
      </c>
      <c r="EW32" s="47">
        <f t="shared" si="17"/>
        <v>58540.649999999994</v>
      </c>
      <c r="EX32" s="47">
        <f t="shared" si="17"/>
        <v>55865.399999999994</v>
      </c>
      <c r="EY32" s="47">
        <f t="shared" si="17"/>
        <v>86920.875</v>
      </c>
      <c r="EZ32" s="47">
        <f t="shared" si="17"/>
        <v>107868.75</v>
      </c>
      <c r="FA32" s="47">
        <f t="shared" si="17"/>
        <v>96814.35</v>
      </c>
      <c r="FB32" s="47">
        <f t="shared" si="17"/>
        <v>85759.950000000012</v>
      </c>
      <c r="FC32" s="47">
        <f t="shared" si="17"/>
        <v>99489.600000000006</v>
      </c>
      <c r="FD32" s="47">
        <f t="shared" si="17"/>
        <v>88435.200000000012</v>
      </c>
      <c r="FE32" s="47">
        <f t="shared" si="17"/>
        <v>99489.600000000006</v>
      </c>
      <c r="FF32" s="48">
        <f t="shared" si="4"/>
        <v>30.266471421414685</v>
      </c>
      <c r="FG32" s="48">
        <f t="shared" si="14"/>
        <v>36.634068058230937</v>
      </c>
      <c r="FH32" s="48">
        <f t="shared" si="14"/>
        <v>47.491273255272958</v>
      </c>
      <c r="FI32" s="48">
        <f t="shared" si="14"/>
        <v>70.171679131707037</v>
      </c>
      <c r="FJ32" s="48">
        <f t="shared" si="14"/>
        <v>49.647961066557066</v>
      </c>
      <c r="FK32" s="48">
        <f t="shared" si="14"/>
        <v>38.848393429557774</v>
      </c>
      <c r="FL32" s="48">
        <f t="shared" si="14"/>
        <v>31.733269523993417</v>
      </c>
      <c r="FM32" s="48">
        <f t="shared" si="14"/>
        <v>26.691845205548873</v>
      </c>
      <c r="FN32" s="48">
        <f t="shared" si="14"/>
        <v>26.274744284930495</v>
      </c>
      <c r="FO32" s="48">
        <f t="shared" si="14"/>
        <v>27.221418093850147</v>
      </c>
      <c r="FP32" s="48">
        <f t="shared" si="14"/>
        <v>28.326087405339038</v>
      </c>
      <c r="FQ32" s="48">
        <f t="shared" si="13"/>
        <v>29.63190642184253</v>
      </c>
      <c r="FR32" s="48">
        <f t="shared" si="13"/>
        <v>31.19931946231717</v>
      </c>
      <c r="FS32" s="48">
        <f t="shared" si="13"/>
        <v>21.579575625964431</v>
      </c>
      <c r="FT32" s="48">
        <f t="shared" si="13"/>
        <v>16.346652482832638</v>
      </c>
      <c r="FU32" s="48">
        <f t="shared" si="13"/>
        <v>12.974144048260492</v>
      </c>
      <c r="FV32" s="48">
        <f t="shared" si="13"/>
        <v>10.619667650987335</v>
      </c>
      <c r="FW32" s="48">
        <f t="shared" si="13"/>
        <v>12.667067522916154</v>
      </c>
      <c r="FX32" s="48">
        <f t="shared" si="13"/>
        <v>15.017685635348643</v>
      </c>
      <c r="FY32" s="48">
        <f t="shared" si="13"/>
        <v>19.521267072216258</v>
      </c>
      <c r="FZ32" s="48">
        <f t="shared" si="13"/>
        <v>31.634744341313816</v>
      </c>
      <c r="GA32" s="48">
        <f t="shared" si="13"/>
        <v>27.255258064044288</v>
      </c>
      <c r="GB32" s="48">
        <f t="shared" si="13"/>
        <v>16.328338070328677</v>
      </c>
      <c r="GC32" s="48">
        <f t="shared" si="13"/>
        <v>11.397224099245964</v>
      </c>
      <c r="GD32" s="48">
        <f t="shared" si="13"/>
        <v>8.5893689182694235</v>
      </c>
      <c r="GE32" s="48">
        <f t="shared" si="13"/>
        <v>6.7763507977355104</v>
      </c>
      <c r="GF32" s="48">
        <f t="shared" si="13"/>
        <v>10.371003183078345</v>
      </c>
      <c r="GG32" s="48">
        <f t="shared" si="16"/>
        <v>9.9839550977828058</v>
      </c>
      <c r="GH32" s="48">
        <f t="shared" si="16"/>
        <v>9.5357468430690204</v>
      </c>
      <c r="GI32" s="48">
        <f t="shared" si="16"/>
        <v>9.0106382978723403</v>
      </c>
      <c r="GJ32" s="48">
        <f t="shared" si="16"/>
        <v>7.2322295504658367</v>
      </c>
      <c r="GK32" s="48">
        <f t="shared" si="16"/>
        <v>8.5702564669874821</v>
      </c>
      <c r="GL32" s="48">
        <f t="shared" si="15"/>
        <v>7.2862879589854854</v>
      </c>
      <c r="GM32" s="48">
        <f t="shared" si="15"/>
        <v>8.7089604421949911</v>
      </c>
      <c r="GN32" s="48">
        <f t="shared" si="15"/>
        <v>7.902986814064997</v>
      </c>
      <c r="GO32" s="48">
        <f t="shared" si="15"/>
        <v>8.3738719259134005</v>
      </c>
      <c r="GP32" s="48">
        <f t="shared" si="15"/>
        <v>6.9592856953197986</v>
      </c>
      <c r="GQ32" s="48">
        <f t="shared" si="15"/>
        <v>8.5724944387594952</v>
      </c>
      <c r="GR32" s="48">
        <f t="shared" si="15"/>
        <v>7.3093149924172831</v>
      </c>
      <c r="GS32" s="48">
        <f t="shared" si="15"/>
        <v>11.435683285699163</v>
      </c>
      <c r="GT32" s="48">
        <f t="shared" si="15"/>
        <v>13.398052783476476</v>
      </c>
      <c r="GU32" s="48">
        <f t="shared" si="15"/>
        <v>17.156492650785605</v>
      </c>
      <c r="GV32" s="48">
        <f t="shared" si="15"/>
        <v>27.257321745631248</v>
      </c>
      <c r="GW32" s="48">
        <f t="shared" si="15"/>
        <v>12.833421120903136</v>
      </c>
      <c r="GX32" s="48">
        <f t="shared" si="15"/>
        <v>8.5276245206542036</v>
      </c>
      <c r="GY32" s="48">
        <f t="shared" si="15"/>
        <v>6.2352473391008818</v>
      </c>
      <c r="GZ32" s="48">
        <f t="shared" si="15"/>
        <v>7.8630115610073821</v>
      </c>
      <c r="HA32" s="48">
        <f t="shared" si="6"/>
        <v>9.7579922926617453</v>
      </c>
      <c r="HB32" s="48">
        <f t="shared" si="6"/>
        <v>8.7579922926617471</v>
      </c>
      <c r="HC32" s="48">
        <f t="shared" si="6"/>
        <v>7.7579922926617471</v>
      </c>
      <c r="HD32" s="48">
        <f t="shared" si="6"/>
        <v>9</v>
      </c>
      <c r="HE32" s="48">
        <f t="shared" si="6"/>
        <v>8.0000000000000018</v>
      </c>
      <c r="HF32" s="31"/>
    </row>
    <row r="33" spans="1:214" x14ac:dyDescent="0.25">
      <c r="A33" s="29"/>
      <c r="B33" s="13" t="s">
        <v>5</v>
      </c>
      <c r="C33" s="13">
        <v>1658227</v>
      </c>
      <c r="D33" s="13" t="str">
        <f>VLOOKUP(C33,INVENTORY_DATA!$C:$E,2,0)</f>
        <v>PF_4</v>
      </c>
      <c r="E33" s="44">
        <f>VLOOKUP(C33,INVENTORY_DATA!$C:$E,3,0)</f>
        <v>162094.74826789839</v>
      </c>
      <c r="F33" s="45">
        <f>VLOOKUP(VLOOKUP(F$3,KEY!$E:$F,2,0)&amp;$C33,DEMAND_PLAN!$B:$I,5,0)/VLOOKUP(VLOOKUP(F$3,KEY!$E:$F,2,0),KEY!$B:$C,2,0)</f>
        <v>5074.25</v>
      </c>
      <c r="G33" s="45">
        <f>VLOOKUP(VLOOKUP(G$3,KEY!$E:$F,2,0)&amp;$C33,DEMAND_PLAN!$B:$I,5,0)/VLOOKUP(VLOOKUP(G$3,KEY!$E:$F,2,0),KEY!$B:$C,2,0)</f>
        <v>5074.25</v>
      </c>
      <c r="H33" s="45">
        <f>VLOOKUP(VLOOKUP(H$3,KEY!$E:$F,2,0)&amp;$C33,DEMAND_PLAN!$B:$I,5,0)/VLOOKUP(VLOOKUP(H$3,KEY!$E:$F,2,0),KEY!$B:$C,2,0)</f>
        <v>5074.25</v>
      </c>
      <c r="I33" s="45">
        <f>VLOOKUP(VLOOKUP(I$3,KEY!$E:$F,2,0)&amp;$C33,DEMAND_PLAN!$B:$I,5,0)/VLOOKUP(VLOOKUP(I$3,KEY!$E:$F,2,0),KEY!$B:$C,2,0)</f>
        <v>5074.25</v>
      </c>
      <c r="J33" s="45">
        <f>VLOOKUP(VLOOKUP(J$3,KEY!$E:$F,2,0)&amp;$C33,DEMAND_PLAN!$B:$I,5,0)/VLOOKUP(VLOOKUP(J$3,KEY!$E:$F,2,0),KEY!$B:$C,2,0)</f>
        <v>3472</v>
      </c>
      <c r="K33" s="45">
        <f>VLOOKUP(VLOOKUP(K$3,KEY!$E:$F,2,0)&amp;$C33,DEMAND_PLAN!$B:$I,5,0)/VLOOKUP(VLOOKUP(K$3,KEY!$E:$F,2,0),KEY!$B:$C,2,0)</f>
        <v>3472</v>
      </c>
      <c r="L33" s="45">
        <f>VLOOKUP(VLOOKUP(L$3,KEY!$E:$F,2,0)&amp;$C33,DEMAND_PLAN!$B:$I,5,0)/VLOOKUP(VLOOKUP(L$3,KEY!$E:$F,2,0),KEY!$B:$C,2,0)</f>
        <v>3472</v>
      </c>
      <c r="M33" s="45">
        <f>VLOOKUP(VLOOKUP(M$3,KEY!$E:$F,2,0)&amp;$C33,DEMAND_PLAN!$B:$I,5,0)/VLOOKUP(VLOOKUP(M$3,KEY!$E:$F,2,0),KEY!$B:$C,2,0)</f>
        <v>3472</v>
      </c>
      <c r="N33" s="45">
        <f>VLOOKUP(VLOOKUP(N$3,KEY!$E:$F,2,0)&amp;$C33,DEMAND_PLAN!$B:$I,5,0)/VLOOKUP(VLOOKUP(N$3,KEY!$E:$F,2,0),KEY!$B:$C,2,0)</f>
        <v>10263</v>
      </c>
      <c r="O33" s="45">
        <f>VLOOKUP(VLOOKUP(O$3,KEY!$E:$F,2,0)&amp;$C33,DEMAND_PLAN!$B:$I,5,0)/VLOOKUP(VLOOKUP(O$3,KEY!$E:$F,2,0),KEY!$B:$C,2,0)</f>
        <v>10263</v>
      </c>
      <c r="P33" s="45">
        <f>VLOOKUP(VLOOKUP(P$3,KEY!$E:$F,2,0)&amp;$C33,DEMAND_PLAN!$B:$I,5,0)/VLOOKUP(VLOOKUP(P$3,KEY!$E:$F,2,0),KEY!$B:$C,2,0)</f>
        <v>10263</v>
      </c>
      <c r="Q33" s="45">
        <f>VLOOKUP(VLOOKUP(Q$3,KEY!$E:$F,2,0)&amp;$C33,DEMAND_PLAN!$B:$I,5,0)/VLOOKUP(VLOOKUP(Q$3,KEY!$E:$F,2,0),KEY!$B:$C,2,0)</f>
        <v>10263</v>
      </c>
      <c r="R33" s="45">
        <f>VLOOKUP(VLOOKUP(R$3,KEY!$E:$F,2,0)&amp;$C33,DEMAND_PLAN!$B:$I,5,0)/VLOOKUP(VLOOKUP(R$3,KEY!$E:$F,2,0),KEY!$B:$C,2,0)</f>
        <v>10263</v>
      </c>
      <c r="S33" s="45">
        <f>VLOOKUP(VLOOKUP(S$3,KEY!$E:$F,2,0)&amp;$C33,DEMAND_PLAN!$B:$I,5,0)/VLOOKUP(VLOOKUP(S$3,KEY!$E:$F,2,0),KEY!$B:$C,2,0)</f>
        <v>4349.5</v>
      </c>
      <c r="T33" s="45">
        <f>VLOOKUP(VLOOKUP(T$3,KEY!$E:$F,2,0)&amp;$C33,DEMAND_PLAN!$B:$I,5,0)/VLOOKUP(VLOOKUP(T$3,KEY!$E:$F,2,0),KEY!$B:$C,2,0)</f>
        <v>4349.5</v>
      </c>
      <c r="U33" s="45">
        <f>VLOOKUP(VLOOKUP(U$3,KEY!$E:$F,2,0)&amp;$C33,DEMAND_PLAN!$B:$I,5,0)/VLOOKUP(VLOOKUP(U$3,KEY!$E:$F,2,0),KEY!$B:$C,2,0)</f>
        <v>4349.5</v>
      </c>
      <c r="V33" s="45">
        <f>VLOOKUP(VLOOKUP(V$3,KEY!$E:$F,2,0)&amp;$C33,DEMAND_PLAN!$B:$I,5,0)/VLOOKUP(VLOOKUP(V$3,KEY!$E:$F,2,0),KEY!$B:$C,2,0)</f>
        <v>4349.5</v>
      </c>
      <c r="W33" s="45">
        <f>VLOOKUP(VLOOKUP(W$3,KEY!$E:$F,2,0)&amp;$C33,DEMAND_PLAN!$B:$I,5,0)/VLOOKUP(VLOOKUP(W$3,KEY!$E:$F,2,0),KEY!$B:$C,2,0)</f>
        <v>6268</v>
      </c>
      <c r="X33" s="45">
        <f>VLOOKUP(VLOOKUP(X$3,KEY!$E:$F,2,0)&amp;$C33,DEMAND_PLAN!$B:$I,5,0)/VLOOKUP(VLOOKUP(X$3,KEY!$E:$F,2,0),KEY!$B:$C,2,0)</f>
        <v>6268</v>
      </c>
      <c r="Y33" s="45">
        <f>VLOOKUP(VLOOKUP(Y$3,KEY!$E:$F,2,0)&amp;$C33,DEMAND_PLAN!$B:$I,5,0)/VLOOKUP(VLOOKUP(Y$3,KEY!$E:$F,2,0),KEY!$B:$C,2,0)</f>
        <v>6268</v>
      </c>
      <c r="Z33" s="45">
        <f>VLOOKUP(VLOOKUP(Z$3,KEY!$E:$F,2,0)&amp;$C33,DEMAND_PLAN!$B:$I,5,0)/VLOOKUP(VLOOKUP(Z$3,KEY!$E:$F,2,0),KEY!$B:$C,2,0)</f>
        <v>6268</v>
      </c>
      <c r="AA33" s="45">
        <f>VLOOKUP(VLOOKUP(AA$3,KEY!$E:$F,2,0)&amp;$C33,DEMAND_PLAN!$B:$I,5,0)/VLOOKUP(VLOOKUP(AA$3,KEY!$E:$F,2,0),KEY!$B:$C,2,0)</f>
        <v>6070</v>
      </c>
      <c r="AB33" s="45">
        <f>VLOOKUP(VLOOKUP(AB$3,KEY!$E:$F,2,0)&amp;$C33,DEMAND_PLAN!$B:$I,5,0)/VLOOKUP(VLOOKUP(AB$3,KEY!$E:$F,2,0),KEY!$B:$C,2,0)</f>
        <v>6070</v>
      </c>
      <c r="AC33" s="45">
        <f>VLOOKUP(VLOOKUP(AC$3,KEY!$E:$F,2,0)&amp;$C33,DEMAND_PLAN!$B:$I,5,0)/VLOOKUP(VLOOKUP(AC$3,KEY!$E:$F,2,0),KEY!$B:$C,2,0)</f>
        <v>6070</v>
      </c>
      <c r="AD33" s="45">
        <f>VLOOKUP(VLOOKUP(AD$3,KEY!$E:$F,2,0)&amp;$C33,DEMAND_PLAN!$B:$I,5,0)/VLOOKUP(VLOOKUP(AD$3,KEY!$E:$F,2,0),KEY!$B:$C,2,0)</f>
        <v>6070</v>
      </c>
      <c r="AE33" s="45">
        <f>VLOOKUP(VLOOKUP(AE$3,KEY!$E:$F,2,0)&amp;$C33,DEMAND_PLAN!$B:$I,5,0)/VLOOKUP(VLOOKUP(AE$3,KEY!$E:$F,2,0),KEY!$B:$C,2,0)</f>
        <v>6070</v>
      </c>
      <c r="AF33" s="45">
        <f>VLOOKUP(VLOOKUP(AF$3,KEY!$E:$F,2,0)&amp;$C33,DEMAND_PLAN!$B:$I,5,0)/VLOOKUP(VLOOKUP(AF$3,KEY!$E:$F,2,0),KEY!$B:$C,2,0)</f>
        <v>3902.25</v>
      </c>
      <c r="AG33" s="45">
        <f>VLOOKUP(VLOOKUP(AG$3,KEY!$E:$F,2,0)&amp;$C33,DEMAND_PLAN!$B:$I,5,0)/VLOOKUP(VLOOKUP(AG$3,KEY!$E:$F,2,0),KEY!$B:$C,2,0)</f>
        <v>3902.25</v>
      </c>
      <c r="AH33" s="45">
        <f>VLOOKUP(VLOOKUP(AH$3,KEY!$E:$F,2,0)&amp;$C33,DEMAND_PLAN!$B:$I,5,0)/VLOOKUP(VLOOKUP(AH$3,KEY!$E:$F,2,0),KEY!$B:$C,2,0)</f>
        <v>3902.25</v>
      </c>
      <c r="AI33" s="45">
        <f>VLOOKUP(VLOOKUP(AI$3,KEY!$E:$F,2,0)&amp;$C33,DEMAND_PLAN!$B:$I,5,0)/VLOOKUP(VLOOKUP(AI$3,KEY!$E:$F,2,0),KEY!$B:$C,2,0)</f>
        <v>3902.25</v>
      </c>
      <c r="AJ33" s="45">
        <f>VLOOKUP(VLOOKUP(AJ$3,KEY!$E:$F,2,0)&amp;$C33,DEMAND_PLAN!$B:$I,5,0)/VLOOKUP(VLOOKUP(AJ$3,KEY!$E:$F,2,0),KEY!$B:$C,2,0)</f>
        <v>9828.25</v>
      </c>
      <c r="AK33" s="45">
        <f>VLOOKUP(VLOOKUP(AK$3,KEY!$E:$F,2,0)&amp;$C33,DEMAND_PLAN!$B:$I,5,0)/VLOOKUP(VLOOKUP(AK$3,KEY!$E:$F,2,0),KEY!$B:$C,2,0)</f>
        <v>9828.25</v>
      </c>
      <c r="AL33" s="45">
        <f>VLOOKUP(VLOOKUP(AL$3,KEY!$E:$F,2,0)&amp;$C33,DEMAND_PLAN!$B:$I,5,0)/VLOOKUP(VLOOKUP(AL$3,KEY!$E:$F,2,0),KEY!$B:$C,2,0)</f>
        <v>9828.25</v>
      </c>
      <c r="AM33" s="45">
        <f>VLOOKUP(VLOOKUP(AM$3,KEY!$E:$F,2,0)&amp;$C33,DEMAND_PLAN!$B:$I,5,0)/VLOOKUP(VLOOKUP(AM$3,KEY!$E:$F,2,0),KEY!$B:$C,2,0)</f>
        <v>9828.25</v>
      </c>
      <c r="AN33" s="45">
        <f>VLOOKUP(VLOOKUP(AN$3,KEY!$E:$F,2,0)&amp;$C33,DEMAND_PLAN!$B:$I,5,0)/VLOOKUP(VLOOKUP(AN$3,KEY!$E:$F,2,0),KEY!$B:$C,2,0)</f>
        <v>10098.4</v>
      </c>
      <c r="AO33" s="45">
        <f>VLOOKUP(VLOOKUP(AO$3,KEY!$E:$F,2,0)&amp;$C33,DEMAND_PLAN!$B:$I,5,0)/VLOOKUP(VLOOKUP(AO$3,KEY!$E:$F,2,0),KEY!$B:$C,2,0)</f>
        <v>10098.4</v>
      </c>
      <c r="AP33" s="45">
        <f>VLOOKUP(VLOOKUP(AP$3,KEY!$E:$F,2,0)&amp;$C33,DEMAND_PLAN!$B:$I,5,0)/VLOOKUP(VLOOKUP(AP$3,KEY!$E:$F,2,0),KEY!$B:$C,2,0)</f>
        <v>10098.4</v>
      </c>
      <c r="AQ33" s="45">
        <f>VLOOKUP(VLOOKUP(AQ$3,KEY!$E:$F,2,0)&amp;$C33,DEMAND_PLAN!$B:$I,5,0)/VLOOKUP(VLOOKUP(AQ$3,KEY!$E:$F,2,0),KEY!$B:$C,2,0)</f>
        <v>10098.4</v>
      </c>
      <c r="AR33" s="45">
        <f>VLOOKUP(VLOOKUP(AR$3,KEY!$E:$F,2,0)&amp;$C33,DEMAND_PLAN!$B:$I,5,0)/VLOOKUP(VLOOKUP(AR$3,KEY!$E:$F,2,0),KEY!$B:$C,2,0)</f>
        <v>10098.4</v>
      </c>
      <c r="AS33" s="45">
        <f>VLOOKUP(VLOOKUP(AS$3,KEY!$E:$F,2,0)&amp;$C33,DEMAND_PLAN!$B:$I,5,0)/VLOOKUP(VLOOKUP(AS$3,KEY!$E:$F,2,0),KEY!$B:$C,2,0)</f>
        <v>9403</v>
      </c>
      <c r="AT33" s="45">
        <f>VLOOKUP(VLOOKUP(AT$3,KEY!$E:$F,2,0)&amp;$C33,DEMAND_PLAN!$B:$I,5,0)/VLOOKUP(VLOOKUP(AT$3,KEY!$E:$F,2,0),KEY!$B:$C,2,0)</f>
        <v>9403</v>
      </c>
      <c r="AU33" s="45">
        <f>VLOOKUP(VLOOKUP(AU$3,KEY!$E:$F,2,0)&amp;$C33,DEMAND_PLAN!$B:$I,5,0)/VLOOKUP(VLOOKUP(AU$3,KEY!$E:$F,2,0),KEY!$B:$C,2,0)</f>
        <v>9403</v>
      </c>
      <c r="AV33" s="45">
        <f>VLOOKUP(VLOOKUP(AV$3,KEY!$E:$F,2,0)&amp;$C33,DEMAND_PLAN!$B:$I,5,0)/VLOOKUP(VLOOKUP(AV$3,KEY!$E:$F,2,0),KEY!$B:$C,2,0)</f>
        <v>9403</v>
      </c>
      <c r="AW33" s="45">
        <f>VLOOKUP(VLOOKUP(AW$3,KEY!$E:$F,2,0)&amp;$C33,DEMAND_PLAN!$B:$I,5,0)/VLOOKUP(VLOOKUP(AW$3,KEY!$E:$F,2,0),KEY!$B:$C,2,0)</f>
        <v>9952.25</v>
      </c>
      <c r="AX33" s="45">
        <f>VLOOKUP(VLOOKUP(AX$3,KEY!$E:$F,2,0)&amp;$C33,DEMAND_PLAN!$B:$I,5,0)/VLOOKUP(VLOOKUP(AX$3,KEY!$E:$F,2,0),KEY!$B:$C,2,0)</f>
        <v>9952.25</v>
      </c>
      <c r="AY33" s="45">
        <f>VLOOKUP(VLOOKUP(AY$3,KEY!$E:$F,2,0)&amp;$C33,DEMAND_PLAN!$B:$I,5,0)/VLOOKUP(VLOOKUP(AY$3,KEY!$E:$F,2,0),KEY!$B:$C,2,0)</f>
        <v>9952.25</v>
      </c>
      <c r="AZ33" s="45">
        <f>VLOOKUP(VLOOKUP(AZ$3,KEY!$E:$F,2,0)&amp;$C33,DEMAND_PLAN!$B:$I,5,0)/VLOOKUP(VLOOKUP(AZ$3,KEY!$E:$F,2,0),KEY!$B:$C,2,0)</f>
        <v>9952.25</v>
      </c>
      <c r="BA33" s="45">
        <f>VLOOKUP(VLOOKUP(BA$3,KEY!$E:$F,2,0)&amp;$C33,DEMAND_PLAN!$B:$I,5,0)/VLOOKUP(VLOOKUP(BA$3,KEY!$E:$F,2,0),KEY!$B:$C,2,0)</f>
        <v>3419.4</v>
      </c>
      <c r="BB33" s="45">
        <f>VLOOKUP(VLOOKUP(BB$3,KEY!$E:$F,2,0)&amp;$C33,DEMAND_PLAN!$B:$I,5,0)/VLOOKUP(VLOOKUP(BB$3,KEY!$E:$F,2,0),KEY!$B:$C,2,0)</f>
        <v>3419.4</v>
      </c>
      <c r="BC33" s="45">
        <f>VLOOKUP(VLOOKUP(BC$3,KEY!$E:$F,2,0)&amp;$C33,DEMAND_PLAN!$B:$I,5,0)/VLOOKUP(VLOOKUP(BC$3,KEY!$E:$F,2,0),KEY!$B:$C,2,0)</f>
        <v>3419.4</v>
      </c>
      <c r="BD33" s="45">
        <f>VLOOKUP(VLOOKUP(BD$3,KEY!$E:$F,2,0)&amp;$C33,DEMAND_PLAN!$B:$I,5,0)/VLOOKUP(VLOOKUP(BD$3,KEY!$E:$F,2,0),KEY!$B:$C,2,0)</f>
        <v>3419.4</v>
      </c>
      <c r="BE33" s="45">
        <f>VLOOKUP(VLOOKUP(BE$3,KEY!$E:$F,2,0)&amp;$C33,DEMAND_PLAN!$B:$I,5,0)/VLOOKUP(VLOOKUP(BE$3,KEY!$E:$F,2,0),KEY!$B:$C,2,0)</f>
        <v>3419.4</v>
      </c>
      <c r="BF33" s="46">
        <f>IF(FF33&gt;ASSUMPTIONS!$D$7,0,(ASSUMPTIONS!$D$7+2-FF33)*AVERAGE(G33:J33))</f>
        <v>0</v>
      </c>
      <c r="BG33" s="46">
        <f>IF(FG33&gt;ASSUMPTIONS!$D$7,0,(ASSUMPTIONS!$D$7+2-FG33)*AVERAGE(H33:K33))</f>
        <v>0</v>
      </c>
      <c r="BH33" s="46">
        <f>IF(FH33&gt;ASSUMPTIONS!$D$7,0,(ASSUMPTIONS!$D$7+2-FH33)*AVERAGE(I33:L33))</f>
        <v>0</v>
      </c>
      <c r="BI33" s="46">
        <f>IF(FI33&gt;ASSUMPTIONS!$D$7,0,(ASSUMPTIONS!$D$7+2-FI33)*AVERAGE(J33:M33))</f>
        <v>0</v>
      </c>
      <c r="BJ33" s="46">
        <f>IF(FJ33&gt;ASSUMPTIONS!$D$7,0,(ASSUMPTIONS!$D$7+2-FJ33)*AVERAGE(K33:N33))</f>
        <v>0</v>
      </c>
      <c r="BK33" s="46">
        <f>IF(FK33&gt;ASSUMPTIONS!$D$7,0,(ASSUMPTIONS!$D$7+2-FK33)*AVERAGE(L33:O33))</f>
        <v>0</v>
      </c>
      <c r="BL33" s="46">
        <f>IF(FL33&gt;ASSUMPTIONS!$D$7,0,(ASSUMPTIONS!$D$7+2-FL33)*AVERAGE(M33:P33))</f>
        <v>0</v>
      </c>
      <c r="BM33" s="46">
        <f>IF(FM33&gt;ASSUMPTIONS!$D$7,0,(ASSUMPTIONS!$D$7+2-FM33)*AVERAGE(N33:Q33))</f>
        <v>0</v>
      </c>
      <c r="BN33" s="46">
        <f>IF(FN33&gt;ASSUMPTIONS!$D$7,0,(ASSUMPTIONS!$D$7+2-FN33)*AVERAGE(O33:R33))</f>
        <v>0</v>
      </c>
      <c r="BO33" s="46">
        <f>IF(FO33&gt;ASSUMPTIONS!$D$7,0,(ASSUMPTIONS!$D$7+2-FO33)*AVERAGE(P33:S33))</f>
        <v>0</v>
      </c>
      <c r="BP33" s="46">
        <f>IF(FP33&gt;ASSUMPTIONS!$D$7,0,(ASSUMPTIONS!$D$7+2-FP33)*AVERAGE(Q33:T33))</f>
        <v>0</v>
      </c>
      <c r="BQ33" s="46">
        <f>IF(FQ33&gt;ASSUMPTIONS!$D$7,0,(ASSUMPTIONS!$D$7+2-FQ33)*AVERAGE(R33:U33))</f>
        <v>0</v>
      </c>
      <c r="BR33" s="46">
        <f>IF(FR33&gt;ASSUMPTIONS!$D$7,0,(ASSUMPTIONS!$D$7+2-FR33)*AVERAGE(S33:V33))</f>
        <v>0</v>
      </c>
      <c r="BS33" s="46">
        <f>IF(FS33&gt;ASSUMPTIONS!$D$7,0,(ASSUMPTIONS!$D$7+2-FS33)*AVERAGE(T33:W33))</f>
        <v>0</v>
      </c>
      <c r="BT33" s="46">
        <f>IF(FT33&gt;ASSUMPTIONS!$D$7,0,(ASSUMPTIONS!$D$7+2-FT33)*AVERAGE(U33:X33))</f>
        <v>0</v>
      </c>
      <c r="BU33" s="46">
        <f>IF(FU33&gt;ASSUMPTIONS!$D$7,0,(ASSUMPTIONS!$D$7+2-FU33)*AVERAGE(V33:Y33))</f>
        <v>0</v>
      </c>
      <c r="BV33" s="46">
        <f>IF(FV33&gt;ASSUMPTIONS!$D$7,0,(ASSUMPTIONS!$D$7+2-FV33)*AVERAGE(W33:Z33))</f>
        <v>0</v>
      </c>
      <c r="BW33" s="46">
        <f>IF(FW33&gt;ASSUMPTIONS!$D$7,0,(ASSUMPTIONS!$D$7+2-FW33)*AVERAGE(X33:AA33))</f>
        <v>0</v>
      </c>
      <c r="BX33" s="46">
        <f>IF(FX33&gt;ASSUMPTIONS!$D$7,0,(ASSUMPTIONS!$D$7+2-FX33)*AVERAGE(Y33:AB33))</f>
        <v>0</v>
      </c>
      <c r="BY33" s="46">
        <f>IF(FY33&gt;ASSUMPTIONS!$D$7,0,(ASSUMPTIONS!$D$7+2-FY33)*AVERAGE(Z33:AC33))</f>
        <v>14534.251732101604</v>
      </c>
      <c r="BZ33" s="46">
        <f>IF(FZ33&gt;ASSUMPTIONS!$D$7,0,(ASSUMPTIONS!$D$7+2-FZ33)*AVERAGE(AA33:AD33))</f>
        <v>0</v>
      </c>
      <c r="CA33" s="46">
        <f>IF(GA33&gt;ASSUMPTIONS!$D$7,0,(ASSUMPTIONS!$D$7+2-GA33)*AVERAGE(AB33:AE33))</f>
        <v>0</v>
      </c>
      <c r="CB33" s="46">
        <f>IF(GB33&gt;ASSUMPTIONS!$D$7,0,(ASSUMPTIONS!$D$7+2-GB33)*AVERAGE(AC33:AF33))</f>
        <v>12691.625000000002</v>
      </c>
      <c r="CC33" s="46">
        <f>IF(GC33&gt;ASSUMPTIONS!$D$7,0,(ASSUMPTIONS!$D$7+2-GC33)*AVERAGE(AD33:AG33))</f>
        <v>0</v>
      </c>
      <c r="CD33" s="46">
        <f>IF(GD33&gt;ASSUMPTIONS!$D$7,0,(ASSUMPTIONS!$D$7+2-GD33)*AVERAGE(AE33:AH33))</f>
        <v>0</v>
      </c>
      <c r="CE33" s="46">
        <f>IF(GE33&gt;ASSUMPTIONS!$D$7,0,(ASSUMPTIONS!$D$7+2-GE33)*AVERAGE(AF33:AI33))</f>
        <v>0</v>
      </c>
      <c r="CF33" s="46">
        <f>IF(GF33&gt;ASSUMPTIONS!$D$7,0,(ASSUMPTIONS!$D$7+2-GF33)*AVERAGE(AG33:AJ33))</f>
        <v>22836.875</v>
      </c>
      <c r="CG33" s="46">
        <f>IF(GG33&gt;ASSUMPTIONS!$D$7,0,(ASSUMPTIONS!$D$7+2-GG33)*AVERAGE(AH33:AK33))</f>
        <v>18717.25</v>
      </c>
      <c r="CH33" s="46">
        <f>IF(GH33&gt;ASSUMPTIONS!$D$7,0,(ASSUMPTIONS!$D$7+2-GH33)*AVERAGE(AI33:AL33))</f>
        <v>18717.250000000004</v>
      </c>
      <c r="CI33" s="46">
        <f>IF(GI33&gt;ASSUMPTIONS!$D$7,0,(ASSUMPTIONS!$D$7+2-GI33)*AVERAGE(AJ33:AM33))</f>
        <v>0</v>
      </c>
      <c r="CJ33" s="46">
        <f>IF(GJ33&gt;ASSUMPTIONS!$D$7,0,(ASSUMPTIONS!$D$7+2-GJ33)*AVERAGE(AK33:AN33))</f>
        <v>23294.875000000007</v>
      </c>
      <c r="CK33" s="46">
        <f>IF(GK33&gt;ASSUMPTIONS!$D$7,0,(ASSUMPTIONS!$D$7+2-GK33)*AVERAGE(AL33:AO33))</f>
        <v>0</v>
      </c>
      <c r="CL33" s="46">
        <f>IF(GL33&gt;ASSUMPTIONS!$D$7,0,(ASSUMPTIONS!$D$7+2-GL33)*AVERAGE(AM33:AP33))</f>
        <v>21007.250000000015</v>
      </c>
      <c r="CM33" s="46">
        <f>IF(GM33&gt;ASSUMPTIONS!$D$7,0,(ASSUMPTIONS!$D$7+2-GM33)*AVERAGE(AN33:AQ33))</f>
        <v>0</v>
      </c>
      <c r="CN33" s="46">
        <f>IF(GN33&gt;ASSUMPTIONS!$D$7,0,(ASSUMPTIONS!$D$7+2-GN33)*AVERAGE(AO33:AR33))</f>
        <v>20331.874999999982</v>
      </c>
      <c r="CO33" s="46">
        <f>IF(GO33&gt;ASSUMPTIONS!$D$7,0,(ASSUMPTIONS!$D$7+2-GO33)*AVERAGE(AP33:AS33))</f>
        <v>0</v>
      </c>
      <c r="CP33" s="46">
        <f>IF(GP33&gt;ASSUMPTIONS!$D$7,0,(ASSUMPTIONS!$D$7+2-GP33)*AVERAGE(AQ33:AT33))</f>
        <v>0</v>
      </c>
      <c r="CQ33" s="46">
        <f>IF(GQ33&gt;ASSUMPTIONS!$D$7,0,(ASSUMPTIONS!$D$7+2-GQ33)*AVERAGE(AR33:AU33))</f>
        <v>25079.699999999983</v>
      </c>
      <c r="CR33" s="46">
        <f>IF(GR33&gt;ASSUMPTIONS!$D$7,0,(ASSUMPTIONS!$D$7+2-GR33)*AVERAGE(AS33:AV33))</f>
        <v>0</v>
      </c>
      <c r="CS33" s="46">
        <f>IF(GS33&gt;ASSUMPTIONS!$D$7,0,(ASSUMPTIONS!$D$7+2-GS33)*AVERAGE(AT33:AW33))</f>
        <v>19831.424999999985</v>
      </c>
      <c r="CT33" s="46">
        <f>IF(GT33&gt;ASSUMPTIONS!$D$7,0,(ASSUMPTIONS!$D$7+2-GT33)*AVERAGE(AU33:AX33))</f>
        <v>0</v>
      </c>
      <c r="CU33" s="46">
        <f>IF(GU33&gt;ASSUMPTIONS!$D$7,0,(ASSUMPTIONS!$D$7+2-GU33)*AVERAGE(AV33:AY33))</f>
        <v>21552.250000000004</v>
      </c>
      <c r="CV33" s="46">
        <f>IF(GV33&gt;ASSUMPTIONS!$D$7,0,(ASSUMPTIONS!$D$7+2-GV33)*AVERAGE(AW33:AZ33))</f>
        <v>0</v>
      </c>
      <c r="CW33" s="46">
        <f>IF(GW33&gt;ASSUMPTIONS!$D$7,0,(ASSUMPTIONS!$D$7+2-GW33)*AVERAGE(AX33:BA33))</f>
        <v>0</v>
      </c>
      <c r="CX33" s="46">
        <f>IF(GX33&gt;ASSUMPTIONS!$D$7,0,(ASSUMPTIONS!$D$7+2-GX33)*AVERAGE(AY33:BB33))</f>
        <v>0</v>
      </c>
      <c r="CY33" s="46">
        <f>IF(GY33&gt;ASSUMPTIONS!$D$7,0,(ASSUMPTIONS!$D$7+2-GY33)*AVERAGE(AZ33:BC33))</f>
        <v>0</v>
      </c>
      <c r="CZ33" s="46">
        <f>IF(GZ33&gt;ASSUMPTIONS!$D$7,0,(ASSUMPTIONS!$D$7+2-GZ33)*AVERAGE(BA33:BD33))</f>
        <v>0</v>
      </c>
      <c r="DA33" s="46">
        <f>IF(HA33&gt;ASSUMPTIONS!$D$7,0,(ASSUMPTIONS!$D$7+2-HA33)*AVERAGE($BB33:$BE33))</f>
        <v>0</v>
      </c>
      <c r="DB33" s="46">
        <f>IF(HB33&gt;ASSUMPTIONS!$D$7,0,(ASSUMPTIONS!$D$7+2-HB33)*AVERAGE($BB33:$BE33))</f>
        <v>0</v>
      </c>
      <c r="DC33" s="46">
        <f>IF(HC33&gt;ASSUMPTIONS!$D$7,0,(ASSUMPTIONS!$D$7+2-HC33)*AVERAGE($BB33:$BE33))</f>
        <v>0</v>
      </c>
      <c r="DD33" s="46">
        <f>IF(HD33&gt;ASSUMPTIONS!$D$7,0,(ASSUMPTIONS!$D$7+2-HD33)*AVERAGE($BB33:$BE33))</f>
        <v>0</v>
      </c>
      <c r="DE33" s="46">
        <f>IF(HE33&gt;ASSUMPTIONS!$D$7,0,(ASSUMPTIONS!$D$7+2-HE33)*AVERAGE($BB33:$BE33))</f>
        <v>8337.2250000000058</v>
      </c>
      <c r="DF33" s="47">
        <f t="shared" si="3"/>
        <v>157020.49826789839</v>
      </c>
      <c r="DG33" s="47">
        <f t="shared" si="17"/>
        <v>151946.24826789839</v>
      </c>
      <c r="DH33" s="47">
        <f t="shared" si="17"/>
        <v>146871.99826789839</v>
      </c>
      <c r="DI33" s="47">
        <f t="shared" si="17"/>
        <v>141797.74826789839</v>
      </c>
      <c r="DJ33" s="47">
        <f t="shared" si="17"/>
        <v>138325.74826789839</v>
      </c>
      <c r="DK33" s="47">
        <f t="shared" si="17"/>
        <v>134853.74826789839</v>
      </c>
      <c r="DL33" s="47">
        <f t="shared" si="17"/>
        <v>131381.74826789839</v>
      </c>
      <c r="DM33" s="47">
        <f t="shared" si="17"/>
        <v>127909.74826789839</v>
      </c>
      <c r="DN33" s="47">
        <f t="shared" si="17"/>
        <v>117646.74826789839</v>
      </c>
      <c r="DO33" s="47">
        <f t="shared" si="17"/>
        <v>107383.74826789839</v>
      </c>
      <c r="DP33" s="47">
        <f t="shared" si="17"/>
        <v>97120.748267898394</v>
      </c>
      <c r="DQ33" s="47">
        <f t="shared" si="17"/>
        <v>86857.748267898394</v>
      </c>
      <c r="DR33" s="47">
        <f t="shared" si="17"/>
        <v>76594.748267898394</v>
      </c>
      <c r="DS33" s="47">
        <f t="shared" si="17"/>
        <v>72245.248267898394</v>
      </c>
      <c r="DT33" s="47">
        <f t="shared" si="17"/>
        <v>67895.748267898394</v>
      </c>
      <c r="DU33" s="47">
        <f t="shared" si="17"/>
        <v>63546.248267898394</v>
      </c>
      <c r="DV33" s="47">
        <f t="shared" si="17"/>
        <v>59196.748267898394</v>
      </c>
      <c r="DW33" s="47">
        <f t="shared" si="17"/>
        <v>52928.748267898394</v>
      </c>
      <c r="DX33" s="47">
        <f t="shared" si="17"/>
        <v>46660.748267898394</v>
      </c>
      <c r="DY33" s="47">
        <f t="shared" si="17"/>
        <v>54927</v>
      </c>
      <c r="DZ33" s="47">
        <f t="shared" si="17"/>
        <v>48659</v>
      </c>
      <c r="EA33" s="47">
        <f t="shared" si="17"/>
        <v>42589</v>
      </c>
      <c r="EB33" s="47">
        <f t="shared" si="17"/>
        <v>49210.625</v>
      </c>
      <c r="EC33" s="47">
        <f t="shared" si="17"/>
        <v>43140.625</v>
      </c>
      <c r="ED33" s="47">
        <f t="shared" si="17"/>
        <v>37070.625</v>
      </c>
      <c r="EE33" s="47">
        <f t="shared" si="17"/>
        <v>31000.625</v>
      </c>
      <c r="EF33" s="47">
        <f t="shared" si="17"/>
        <v>49935.25</v>
      </c>
      <c r="EG33" s="47">
        <f t="shared" si="17"/>
        <v>64750.25</v>
      </c>
      <c r="EH33" s="47">
        <f t="shared" si="17"/>
        <v>79565.25</v>
      </c>
      <c r="EI33" s="47">
        <f t="shared" si="17"/>
        <v>75663</v>
      </c>
      <c r="EJ33" s="47">
        <f t="shared" si="17"/>
        <v>89129.625</v>
      </c>
      <c r="EK33" s="47">
        <f t="shared" si="17"/>
        <v>79301.375</v>
      </c>
      <c r="EL33" s="47">
        <f t="shared" si="17"/>
        <v>90480.375000000015</v>
      </c>
      <c r="EM33" s="47">
        <f t="shared" si="17"/>
        <v>80652.125000000015</v>
      </c>
      <c r="EN33" s="47">
        <f t="shared" si="17"/>
        <v>90885.6</v>
      </c>
      <c r="EO33" s="47">
        <f t="shared" si="17"/>
        <v>80787.200000000012</v>
      </c>
      <c r="EP33" s="47">
        <f t="shared" si="17"/>
        <v>70688.800000000017</v>
      </c>
      <c r="EQ33" s="47">
        <f t="shared" si="17"/>
        <v>85670.1</v>
      </c>
      <c r="ER33" s="47">
        <f t="shared" si="17"/>
        <v>75571.700000000012</v>
      </c>
      <c r="ES33" s="47">
        <f t="shared" si="17"/>
        <v>86000.125</v>
      </c>
      <c r="ET33" s="47">
        <f t="shared" si="17"/>
        <v>76597.125</v>
      </c>
      <c r="EU33" s="47">
        <f t="shared" si="17"/>
        <v>88746.375</v>
      </c>
      <c r="EV33" s="47">
        <f t="shared" si="17"/>
        <v>79343.375</v>
      </c>
      <c r="EW33" s="47">
        <f t="shared" si="17"/>
        <v>69391.125</v>
      </c>
      <c r="EX33" s="47">
        <f t="shared" si="17"/>
        <v>59438.875</v>
      </c>
      <c r="EY33" s="47">
        <f t="shared" si="17"/>
        <v>49486.625</v>
      </c>
      <c r="EZ33" s="47">
        <f t="shared" si="17"/>
        <v>39534.375</v>
      </c>
      <c r="FA33" s="47">
        <f t="shared" si="17"/>
        <v>36114.974999999999</v>
      </c>
      <c r="FB33" s="47">
        <f t="shared" si="17"/>
        <v>32695.574999999997</v>
      </c>
      <c r="FC33" s="47">
        <f t="shared" si="17"/>
        <v>29276.174999999996</v>
      </c>
      <c r="FD33" s="47">
        <f t="shared" si="17"/>
        <v>25856.774999999994</v>
      </c>
      <c r="FE33" s="47">
        <f t="shared" si="17"/>
        <v>30774.6</v>
      </c>
      <c r="FF33" s="48">
        <f t="shared" si="4"/>
        <v>34.68241046666008</v>
      </c>
      <c r="FG33" s="48">
        <f t="shared" si="14"/>
        <v>36.746057807318621</v>
      </c>
      <c r="FH33" s="48">
        <f t="shared" si="14"/>
        <v>39.236616134122663</v>
      </c>
      <c r="FI33" s="48">
        <f t="shared" si="14"/>
        <v>42.301842819095157</v>
      </c>
      <c r="FJ33" s="48">
        <f t="shared" si="14"/>
        <v>27.428356935615533</v>
      </c>
      <c r="FK33" s="48">
        <f t="shared" si="14"/>
        <v>20.142082019351786</v>
      </c>
      <c r="FL33" s="48">
        <f t="shared" si="14"/>
        <v>15.744286304299161</v>
      </c>
      <c r="FM33" s="48">
        <f t="shared" si="14"/>
        <v>12.801495495264387</v>
      </c>
      <c r="FN33" s="48">
        <f t="shared" si="14"/>
        <v>12.463192854710941</v>
      </c>
      <c r="FO33" s="48">
        <f t="shared" si="14"/>
        <v>13.392347228014673</v>
      </c>
      <c r="FP33" s="48">
        <f t="shared" si="14"/>
        <v>14.697519010148625</v>
      </c>
      <c r="FQ33" s="48">
        <f t="shared" si="13"/>
        <v>16.66486468359366</v>
      </c>
      <c r="FR33" s="48">
        <f t="shared" si="13"/>
        <v>19.96959380800055</v>
      </c>
      <c r="FS33" s="48">
        <f t="shared" si="13"/>
        <v>15.86099930482197</v>
      </c>
      <c r="FT33" s="48">
        <f t="shared" si="13"/>
        <v>13.608711705749638</v>
      </c>
      <c r="FU33" s="48">
        <f t="shared" si="13"/>
        <v>11.729673400202715</v>
      </c>
      <c r="FV33" s="48">
        <f t="shared" si="13"/>
        <v>10.138201701962092</v>
      </c>
      <c r="FW33" s="48">
        <f t="shared" si="13"/>
        <v>9.519457790125978</v>
      </c>
      <c r="FX33" s="48">
        <f t="shared" si="13"/>
        <v>8.579793851174971</v>
      </c>
      <c r="FY33" s="48">
        <f t="shared" si="13"/>
        <v>7.6249282241847203</v>
      </c>
      <c r="FZ33" s="48">
        <f t="shared" si="13"/>
        <v>9.0489291598023058</v>
      </c>
      <c r="GA33" s="48">
        <f t="shared" si="13"/>
        <v>8.0163097199341014</v>
      </c>
      <c r="GB33" s="48">
        <f t="shared" si="13"/>
        <v>7.7041458919829502</v>
      </c>
      <c r="GC33" s="48">
        <f t="shared" si="13"/>
        <v>9.8695128982927631</v>
      </c>
      <c r="GD33" s="48">
        <f t="shared" si="13"/>
        <v>9.70720182260537</v>
      </c>
      <c r="GE33" s="48">
        <f t="shared" si="13"/>
        <v>9.4998078031904676</v>
      </c>
      <c r="GF33" s="48">
        <f t="shared" si="13"/>
        <v>5.7581843510564195</v>
      </c>
      <c r="GG33" s="48">
        <f t="shared" si="16"/>
        <v>7.2736244128036125</v>
      </c>
      <c r="GH33" s="48">
        <f t="shared" si="16"/>
        <v>7.757540360020367</v>
      </c>
      <c r="GI33" s="48">
        <f t="shared" si="16"/>
        <v>8.0955663520972703</v>
      </c>
      <c r="GJ33" s="48">
        <f t="shared" si="16"/>
        <v>7.6459806761210256</v>
      </c>
      <c r="GK33" s="48">
        <f t="shared" si="16"/>
        <v>8.9457711155663393</v>
      </c>
      <c r="GL33" s="48">
        <f t="shared" si="15"/>
        <v>7.9057384148172689</v>
      </c>
      <c r="GM33" s="48">
        <f t="shared" si="15"/>
        <v>8.9598723560167972</v>
      </c>
      <c r="GN33" s="48">
        <f t="shared" si="15"/>
        <v>7.9866241186722666</v>
      </c>
      <c r="GO33" s="48">
        <f t="shared" si="15"/>
        <v>9.1576545032268477</v>
      </c>
      <c r="GP33" s="48">
        <f t="shared" si="15"/>
        <v>8.2852718266380876</v>
      </c>
      <c r="GQ33" s="48">
        <f t="shared" si="15"/>
        <v>7.3812161618903938</v>
      </c>
      <c r="GR33" s="48">
        <f t="shared" si="15"/>
        <v>9.1109326810592375</v>
      </c>
      <c r="GS33" s="48">
        <f t="shared" si="15"/>
        <v>7.9213023682400356</v>
      </c>
      <c r="GT33" s="48">
        <f t="shared" si="15"/>
        <v>8.8864907454049931</v>
      </c>
      <c r="GU33" s="48">
        <f t="shared" si="15"/>
        <v>7.8041378256356699</v>
      </c>
      <c r="GV33" s="48">
        <f t="shared" si="15"/>
        <v>8.9172172121881985</v>
      </c>
      <c r="GW33" s="48">
        <f t="shared" si="15"/>
        <v>9.5375666956664151</v>
      </c>
      <c r="GX33" s="48">
        <f t="shared" si="15"/>
        <v>10.378842551218435</v>
      </c>
      <c r="GY33" s="48">
        <f t="shared" si="15"/>
        <v>11.763988431727151</v>
      </c>
      <c r="GZ33" s="48">
        <f t="shared" si="15"/>
        <v>14.472312393987249</v>
      </c>
      <c r="HA33" s="48">
        <f t="shared" si="6"/>
        <v>11.561787155641341</v>
      </c>
      <c r="HB33" s="48">
        <f t="shared" si="6"/>
        <v>10.561787155641341</v>
      </c>
      <c r="HC33" s="48">
        <f t="shared" si="6"/>
        <v>9.5617871556413387</v>
      </c>
      <c r="HD33" s="48">
        <f t="shared" si="6"/>
        <v>8.5617871556413387</v>
      </c>
      <c r="HE33" s="48">
        <f t="shared" si="6"/>
        <v>7.5617871556413387</v>
      </c>
      <c r="HF33" s="31"/>
    </row>
    <row r="34" spans="1:214" x14ac:dyDescent="0.25">
      <c r="A34" s="29"/>
      <c r="B34" s="13" t="s">
        <v>5</v>
      </c>
      <c r="C34" s="13">
        <v>1542470</v>
      </c>
      <c r="D34" s="13" t="str">
        <f>VLOOKUP(C34,INVENTORY_DATA!$C:$E,2,0)</f>
        <v>PF_2</v>
      </c>
      <c r="E34" s="44">
        <f>VLOOKUP(C34,INVENTORY_DATA!$C:$E,3,0)</f>
        <v>236844.36951501155</v>
      </c>
      <c r="F34" s="45">
        <f>VLOOKUP(VLOOKUP(F$3,KEY!$E:$F,2,0)&amp;$C34,DEMAND_PLAN!$B:$I,5,0)/VLOOKUP(VLOOKUP(F$3,KEY!$E:$F,2,0),KEY!$B:$C,2,0)</f>
        <v>9563</v>
      </c>
      <c r="G34" s="45">
        <f>VLOOKUP(VLOOKUP(G$3,KEY!$E:$F,2,0)&amp;$C34,DEMAND_PLAN!$B:$I,5,0)/VLOOKUP(VLOOKUP(G$3,KEY!$E:$F,2,0),KEY!$B:$C,2,0)</f>
        <v>9563</v>
      </c>
      <c r="H34" s="45">
        <f>VLOOKUP(VLOOKUP(H$3,KEY!$E:$F,2,0)&amp;$C34,DEMAND_PLAN!$B:$I,5,0)/VLOOKUP(VLOOKUP(H$3,KEY!$E:$F,2,0),KEY!$B:$C,2,0)</f>
        <v>9563</v>
      </c>
      <c r="I34" s="45">
        <f>VLOOKUP(VLOOKUP(I$3,KEY!$E:$F,2,0)&amp;$C34,DEMAND_PLAN!$B:$I,5,0)/VLOOKUP(VLOOKUP(I$3,KEY!$E:$F,2,0),KEY!$B:$C,2,0)</f>
        <v>9563</v>
      </c>
      <c r="J34" s="45">
        <f>VLOOKUP(VLOOKUP(J$3,KEY!$E:$F,2,0)&amp;$C34,DEMAND_PLAN!$B:$I,5,0)/VLOOKUP(VLOOKUP(J$3,KEY!$E:$F,2,0),KEY!$B:$C,2,0)</f>
        <v>8565.5</v>
      </c>
      <c r="K34" s="45">
        <f>VLOOKUP(VLOOKUP(K$3,KEY!$E:$F,2,0)&amp;$C34,DEMAND_PLAN!$B:$I,5,0)/VLOOKUP(VLOOKUP(K$3,KEY!$E:$F,2,0),KEY!$B:$C,2,0)</f>
        <v>8565.5</v>
      </c>
      <c r="L34" s="45">
        <f>VLOOKUP(VLOOKUP(L$3,KEY!$E:$F,2,0)&amp;$C34,DEMAND_PLAN!$B:$I,5,0)/VLOOKUP(VLOOKUP(L$3,KEY!$E:$F,2,0),KEY!$B:$C,2,0)</f>
        <v>8565.5</v>
      </c>
      <c r="M34" s="45">
        <f>VLOOKUP(VLOOKUP(M$3,KEY!$E:$F,2,0)&amp;$C34,DEMAND_PLAN!$B:$I,5,0)/VLOOKUP(VLOOKUP(M$3,KEY!$E:$F,2,0),KEY!$B:$C,2,0)</f>
        <v>8565.5</v>
      </c>
      <c r="N34" s="45">
        <f>VLOOKUP(VLOOKUP(N$3,KEY!$E:$F,2,0)&amp;$C34,DEMAND_PLAN!$B:$I,5,0)/VLOOKUP(VLOOKUP(N$3,KEY!$E:$F,2,0),KEY!$B:$C,2,0)</f>
        <v>6457.2</v>
      </c>
      <c r="O34" s="45">
        <f>VLOOKUP(VLOOKUP(O$3,KEY!$E:$F,2,0)&amp;$C34,DEMAND_PLAN!$B:$I,5,0)/VLOOKUP(VLOOKUP(O$3,KEY!$E:$F,2,0),KEY!$B:$C,2,0)</f>
        <v>6457.2</v>
      </c>
      <c r="P34" s="45">
        <f>VLOOKUP(VLOOKUP(P$3,KEY!$E:$F,2,0)&amp;$C34,DEMAND_PLAN!$B:$I,5,0)/VLOOKUP(VLOOKUP(P$3,KEY!$E:$F,2,0),KEY!$B:$C,2,0)</f>
        <v>6457.2</v>
      </c>
      <c r="Q34" s="45">
        <f>VLOOKUP(VLOOKUP(Q$3,KEY!$E:$F,2,0)&amp;$C34,DEMAND_PLAN!$B:$I,5,0)/VLOOKUP(VLOOKUP(Q$3,KEY!$E:$F,2,0),KEY!$B:$C,2,0)</f>
        <v>6457.2</v>
      </c>
      <c r="R34" s="45">
        <f>VLOOKUP(VLOOKUP(R$3,KEY!$E:$F,2,0)&amp;$C34,DEMAND_PLAN!$B:$I,5,0)/VLOOKUP(VLOOKUP(R$3,KEY!$E:$F,2,0),KEY!$B:$C,2,0)</f>
        <v>6457.2</v>
      </c>
      <c r="S34" s="45">
        <f>VLOOKUP(VLOOKUP(S$3,KEY!$E:$F,2,0)&amp;$C34,DEMAND_PLAN!$B:$I,5,0)/VLOOKUP(VLOOKUP(S$3,KEY!$E:$F,2,0),KEY!$B:$C,2,0)</f>
        <v>11087</v>
      </c>
      <c r="T34" s="45">
        <f>VLOOKUP(VLOOKUP(T$3,KEY!$E:$F,2,0)&amp;$C34,DEMAND_PLAN!$B:$I,5,0)/VLOOKUP(VLOOKUP(T$3,KEY!$E:$F,2,0),KEY!$B:$C,2,0)</f>
        <v>11087</v>
      </c>
      <c r="U34" s="45">
        <f>VLOOKUP(VLOOKUP(U$3,KEY!$E:$F,2,0)&amp;$C34,DEMAND_PLAN!$B:$I,5,0)/VLOOKUP(VLOOKUP(U$3,KEY!$E:$F,2,0),KEY!$B:$C,2,0)</f>
        <v>11087</v>
      </c>
      <c r="V34" s="45">
        <f>VLOOKUP(VLOOKUP(V$3,KEY!$E:$F,2,0)&amp;$C34,DEMAND_PLAN!$B:$I,5,0)/VLOOKUP(VLOOKUP(V$3,KEY!$E:$F,2,0),KEY!$B:$C,2,0)</f>
        <v>11087</v>
      </c>
      <c r="W34" s="45">
        <f>VLOOKUP(VLOOKUP(W$3,KEY!$E:$F,2,0)&amp;$C34,DEMAND_PLAN!$B:$I,5,0)/VLOOKUP(VLOOKUP(W$3,KEY!$E:$F,2,0),KEY!$B:$C,2,0)</f>
        <v>10728.5</v>
      </c>
      <c r="X34" s="45">
        <f>VLOOKUP(VLOOKUP(X$3,KEY!$E:$F,2,0)&amp;$C34,DEMAND_PLAN!$B:$I,5,0)/VLOOKUP(VLOOKUP(X$3,KEY!$E:$F,2,0),KEY!$B:$C,2,0)</f>
        <v>10728.5</v>
      </c>
      <c r="Y34" s="45">
        <f>VLOOKUP(VLOOKUP(Y$3,KEY!$E:$F,2,0)&amp;$C34,DEMAND_PLAN!$B:$I,5,0)/VLOOKUP(VLOOKUP(Y$3,KEY!$E:$F,2,0),KEY!$B:$C,2,0)</f>
        <v>10728.5</v>
      </c>
      <c r="Z34" s="45">
        <f>VLOOKUP(VLOOKUP(Z$3,KEY!$E:$F,2,0)&amp;$C34,DEMAND_PLAN!$B:$I,5,0)/VLOOKUP(VLOOKUP(Z$3,KEY!$E:$F,2,0),KEY!$B:$C,2,0)</f>
        <v>10728.5</v>
      </c>
      <c r="AA34" s="45">
        <f>VLOOKUP(VLOOKUP(AA$3,KEY!$E:$F,2,0)&amp;$C34,DEMAND_PLAN!$B:$I,5,0)/VLOOKUP(VLOOKUP(AA$3,KEY!$E:$F,2,0),KEY!$B:$C,2,0)</f>
        <v>9207.4</v>
      </c>
      <c r="AB34" s="45">
        <f>VLOOKUP(VLOOKUP(AB$3,KEY!$E:$F,2,0)&amp;$C34,DEMAND_PLAN!$B:$I,5,0)/VLOOKUP(VLOOKUP(AB$3,KEY!$E:$F,2,0),KEY!$B:$C,2,0)</f>
        <v>9207.4</v>
      </c>
      <c r="AC34" s="45">
        <f>VLOOKUP(VLOOKUP(AC$3,KEY!$E:$F,2,0)&amp;$C34,DEMAND_PLAN!$B:$I,5,0)/VLOOKUP(VLOOKUP(AC$3,KEY!$E:$F,2,0),KEY!$B:$C,2,0)</f>
        <v>9207.4</v>
      </c>
      <c r="AD34" s="45">
        <f>VLOOKUP(VLOOKUP(AD$3,KEY!$E:$F,2,0)&amp;$C34,DEMAND_PLAN!$B:$I,5,0)/VLOOKUP(VLOOKUP(AD$3,KEY!$E:$F,2,0),KEY!$B:$C,2,0)</f>
        <v>9207.4</v>
      </c>
      <c r="AE34" s="45">
        <f>VLOOKUP(VLOOKUP(AE$3,KEY!$E:$F,2,0)&amp;$C34,DEMAND_PLAN!$B:$I,5,0)/VLOOKUP(VLOOKUP(AE$3,KEY!$E:$F,2,0),KEY!$B:$C,2,0)</f>
        <v>9207.4</v>
      </c>
      <c r="AF34" s="45">
        <f>VLOOKUP(VLOOKUP(AF$3,KEY!$E:$F,2,0)&amp;$C34,DEMAND_PLAN!$B:$I,5,0)/VLOOKUP(VLOOKUP(AF$3,KEY!$E:$F,2,0),KEY!$B:$C,2,0)</f>
        <v>4165.25</v>
      </c>
      <c r="AG34" s="45">
        <f>VLOOKUP(VLOOKUP(AG$3,KEY!$E:$F,2,0)&amp;$C34,DEMAND_PLAN!$B:$I,5,0)/VLOOKUP(VLOOKUP(AG$3,KEY!$E:$F,2,0),KEY!$B:$C,2,0)</f>
        <v>4165.25</v>
      </c>
      <c r="AH34" s="45">
        <f>VLOOKUP(VLOOKUP(AH$3,KEY!$E:$F,2,0)&amp;$C34,DEMAND_PLAN!$B:$I,5,0)/VLOOKUP(VLOOKUP(AH$3,KEY!$E:$F,2,0),KEY!$B:$C,2,0)</f>
        <v>4165.25</v>
      </c>
      <c r="AI34" s="45">
        <f>VLOOKUP(VLOOKUP(AI$3,KEY!$E:$F,2,0)&amp;$C34,DEMAND_PLAN!$B:$I,5,0)/VLOOKUP(VLOOKUP(AI$3,KEY!$E:$F,2,0),KEY!$B:$C,2,0)</f>
        <v>4165.25</v>
      </c>
      <c r="AJ34" s="45">
        <f>VLOOKUP(VLOOKUP(AJ$3,KEY!$E:$F,2,0)&amp;$C34,DEMAND_PLAN!$B:$I,5,0)/VLOOKUP(VLOOKUP(AJ$3,KEY!$E:$F,2,0),KEY!$B:$C,2,0)</f>
        <v>11732</v>
      </c>
      <c r="AK34" s="45">
        <f>VLOOKUP(VLOOKUP(AK$3,KEY!$E:$F,2,0)&amp;$C34,DEMAND_PLAN!$B:$I,5,0)/VLOOKUP(VLOOKUP(AK$3,KEY!$E:$F,2,0),KEY!$B:$C,2,0)</f>
        <v>11732</v>
      </c>
      <c r="AL34" s="45">
        <f>VLOOKUP(VLOOKUP(AL$3,KEY!$E:$F,2,0)&amp;$C34,DEMAND_PLAN!$B:$I,5,0)/VLOOKUP(VLOOKUP(AL$3,KEY!$E:$F,2,0),KEY!$B:$C,2,0)</f>
        <v>11732</v>
      </c>
      <c r="AM34" s="45">
        <f>VLOOKUP(VLOOKUP(AM$3,KEY!$E:$F,2,0)&amp;$C34,DEMAND_PLAN!$B:$I,5,0)/VLOOKUP(VLOOKUP(AM$3,KEY!$E:$F,2,0),KEY!$B:$C,2,0)</f>
        <v>11732</v>
      </c>
      <c r="AN34" s="45">
        <f>VLOOKUP(VLOOKUP(AN$3,KEY!$E:$F,2,0)&amp;$C34,DEMAND_PLAN!$B:$I,5,0)/VLOOKUP(VLOOKUP(AN$3,KEY!$E:$F,2,0),KEY!$B:$C,2,0)</f>
        <v>12088.8</v>
      </c>
      <c r="AO34" s="45">
        <f>VLOOKUP(VLOOKUP(AO$3,KEY!$E:$F,2,0)&amp;$C34,DEMAND_PLAN!$B:$I,5,0)/VLOOKUP(VLOOKUP(AO$3,KEY!$E:$F,2,0),KEY!$B:$C,2,0)</f>
        <v>12088.8</v>
      </c>
      <c r="AP34" s="45">
        <f>VLOOKUP(VLOOKUP(AP$3,KEY!$E:$F,2,0)&amp;$C34,DEMAND_PLAN!$B:$I,5,0)/VLOOKUP(VLOOKUP(AP$3,KEY!$E:$F,2,0),KEY!$B:$C,2,0)</f>
        <v>12088.8</v>
      </c>
      <c r="AQ34" s="45">
        <f>VLOOKUP(VLOOKUP(AQ$3,KEY!$E:$F,2,0)&amp;$C34,DEMAND_PLAN!$B:$I,5,0)/VLOOKUP(VLOOKUP(AQ$3,KEY!$E:$F,2,0),KEY!$B:$C,2,0)</f>
        <v>12088.8</v>
      </c>
      <c r="AR34" s="45">
        <f>VLOOKUP(VLOOKUP(AR$3,KEY!$E:$F,2,0)&amp;$C34,DEMAND_PLAN!$B:$I,5,0)/VLOOKUP(VLOOKUP(AR$3,KEY!$E:$F,2,0),KEY!$B:$C,2,0)</f>
        <v>12088.8</v>
      </c>
      <c r="AS34" s="45">
        <f>VLOOKUP(VLOOKUP(AS$3,KEY!$E:$F,2,0)&amp;$C34,DEMAND_PLAN!$B:$I,5,0)/VLOOKUP(VLOOKUP(AS$3,KEY!$E:$F,2,0),KEY!$B:$C,2,0)</f>
        <v>7483.5</v>
      </c>
      <c r="AT34" s="45">
        <f>VLOOKUP(VLOOKUP(AT$3,KEY!$E:$F,2,0)&amp;$C34,DEMAND_PLAN!$B:$I,5,0)/VLOOKUP(VLOOKUP(AT$3,KEY!$E:$F,2,0),KEY!$B:$C,2,0)</f>
        <v>7483.5</v>
      </c>
      <c r="AU34" s="45">
        <f>VLOOKUP(VLOOKUP(AU$3,KEY!$E:$F,2,0)&amp;$C34,DEMAND_PLAN!$B:$I,5,0)/VLOOKUP(VLOOKUP(AU$3,KEY!$E:$F,2,0),KEY!$B:$C,2,0)</f>
        <v>7483.5</v>
      </c>
      <c r="AV34" s="45">
        <f>VLOOKUP(VLOOKUP(AV$3,KEY!$E:$F,2,0)&amp;$C34,DEMAND_PLAN!$B:$I,5,0)/VLOOKUP(VLOOKUP(AV$3,KEY!$E:$F,2,0),KEY!$B:$C,2,0)</f>
        <v>7483.5</v>
      </c>
      <c r="AW34" s="45">
        <f>VLOOKUP(VLOOKUP(AW$3,KEY!$E:$F,2,0)&amp;$C34,DEMAND_PLAN!$B:$I,5,0)/VLOOKUP(VLOOKUP(AW$3,KEY!$E:$F,2,0),KEY!$B:$C,2,0)</f>
        <v>2500.25</v>
      </c>
      <c r="AX34" s="45">
        <f>VLOOKUP(VLOOKUP(AX$3,KEY!$E:$F,2,0)&amp;$C34,DEMAND_PLAN!$B:$I,5,0)/VLOOKUP(VLOOKUP(AX$3,KEY!$E:$F,2,0),KEY!$B:$C,2,0)</f>
        <v>2500.25</v>
      </c>
      <c r="AY34" s="45">
        <f>VLOOKUP(VLOOKUP(AY$3,KEY!$E:$F,2,0)&amp;$C34,DEMAND_PLAN!$B:$I,5,0)/VLOOKUP(VLOOKUP(AY$3,KEY!$E:$F,2,0),KEY!$B:$C,2,0)</f>
        <v>2500.25</v>
      </c>
      <c r="AZ34" s="45">
        <f>VLOOKUP(VLOOKUP(AZ$3,KEY!$E:$F,2,0)&amp;$C34,DEMAND_PLAN!$B:$I,5,0)/VLOOKUP(VLOOKUP(AZ$3,KEY!$E:$F,2,0),KEY!$B:$C,2,0)</f>
        <v>2500.25</v>
      </c>
      <c r="BA34" s="45">
        <f>VLOOKUP(VLOOKUP(BA$3,KEY!$E:$F,2,0)&amp;$C34,DEMAND_PLAN!$B:$I,5,0)/VLOOKUP(VLOOKUP(BA$3,KEY!$E:$F,2,0),KEY!$B:$C,2,0)</f>
        <v>3572.2</v>
      </c>
      <c r="BB34" s="45">
        <f>VLOOKUP(VLOOKUP(BB$3,KEY!$E:$F,2,0)&amp;$C34,DEMAND_PLAN!$B:$I,5,0)/VLOOKUP(VLOOKUP(BB$3,KEY!$E:$F,2,0),KEY!$B:$C,2,0)</f>
        <v>3572.2</v>
      </c>
      <c r="BC34" s="45">
        <f>VLOOKUP(VLOOKUP(BC$3,KEY!$E:$F,2,0)&amp;$C34,DEMAND_PLAN!$B:$I,5,0)/VLOOKUP(VLOOKUP(BC$3,KEY!$E:$F,2,0),KEY!$B:$C,2,0)</f>
        <v>3572.2</v>
      </c>
      <c r="BD34" s="45">
        <f>VLOOKUP(VLOOKUP(BD$3,KEY!$E:$F,2,0)&amp;$C34,DEMAND_PLAN!$B:$I,5,0)/VLOOKUP(VLOOKUP(BD$3,KEY!$E:$F,2,0),KEY!$B:$C,2,0)</f>
        <v>3572.2</v>
      </c>
      <c r="BE34" s="45">
        <f>VLOOKUP(VLOOKUP(BE$3,KEY!$E:$F,2,0)&amp;$C34,DEMAND_PLAN!$B:$I,5,0)/VLOOKUP(VLOOKUP(BE$3,KEY!$E:$F,2,0),KEY!$B:$C,2,0)</f>
        <v>3572.2</v>
      </c>
      <c r="BF34" s="46">
        <f>IF(FF34&gt;ASSUMPTIONS!$D$7,0,(ASSUMPTIONS!$D$7+2-FF34)*AVERAGE(G34:J34))</f>
        <v>0</v>
      </c>
      <c r="BG34" s="46">
        <f>IF(FG34&gt;ASSUMPTIONS!$D$7,0,(ASSUMPTIONS!$D$7+2-FG34)*AVERAGE(H34:K34))</f>
        <v>0</v>
      </c>
      <c r="BH34" s="46">
        <f>IF(FH34&gt;ASSUMPTIONS!$D$7,0,(ASSUMPTIONS!$D$7+2-FH34)*AVERAGE(I34:L34))</f>
        <v>0</v>
      </c>
      <c r="BI34" s="46">
        <f>IF(FI34&gt;ASSUMPTIONS!$D$7,0,(ASSUMPTIONS!$D$7+2-FI34)*AVERAGE(J34:M34))</f>
        <v>0</v>
      </c>
      <c r="BJ34" s="46">
        <f>IF(FJ34&gt;ASSUMPTIONS!$D$7,0,(ASSUMPTIONS!$D$7+2-FJ34)*AVERAGE(K34:N34))</f>
        <v>0</v>
      </c>
      <c r="BK34" s="46">
        <f>IF(FK34&gt;ASSUMPTIONS!$D$7,0,(ASSUMPTIONS!$D$7+2-FK34)*AVERAGE(L34:O34))</f>
        <v>0</v>
      </c>
      <c r="BL34" s="46">
        <f>IF(FL34&gt;ASSUMPTIONS!$D$7,0,(ASSUMPTIONS!$D$7+2-FL34)*AVERAGE(M34:P34))</f>
        <v>0</v>
      </c>
      <c r="BM34" s="46">
        <f>IF(FM34&gt;ASSUMPTIONS!$D$7,0,(ASSUMPTIONS!$D$7+2-FM34)*AVERAGE(N34:Q34))</f>
        <v>0</v>
      </c>
      <c r="BN34" s="46">
        <f>IF(FN34&gt;ASSUMPTIONS!$D$7,0,(ASSUMPTIONS!$D$7+2-FN34)*AVERAGE(O34:R34))</f>
        <v>0</v>
      </c>
      <c r="BO34" s="46">
        <f>IF(FO34&gt;ASSUMPTIONS!$D$7,0,(ASSUMPTIONS!$D$7+2-FO34)*AVERAGE(P34:S34))</f>
        <v>0</v>
      </c>
      <c r="BP34" s="46">
        <f>IF(FP34&gt;ASSUMPTIONS!$D$7,0,(ASSUMPTIONS!$D$7+2-FP34)*AVERAGE(Q34:T34))</f>
        <v>0</v>
      </c>
      <c r="BQ34" s="46">
        <f>IF(FQ34&gt;ASSUMPTIONS!$D$7,0,(ASSUMPTIONS!$D$7+2-FQ34)*AVERAGE(R34:U34))</f>
        <v>0</v>
      </c>
      <c r="BR34" s="46">
        <f>IF(FR34&gt;ASSUMPTIONS!$D$7,0,(ASSUMPTIONS!$D$7+2-FR34)*AVERAGE(S34:V34))</f>
        <v>0</v>
      </c>
      <c r="BS34" s="46">
        <f>IF(FS34&gt;ASSUMPTIONS!$D$7,0,(ASSUMPTIONS!$D$7+2-FS34)*AVERAGE(T34:W34))</f>
        <v>0</v>
      </c>
      <c r="BT34" s="46">
        <f>IF(FT34&gt;ASSUMPTIONS!$D$7,0,(ASSUMPTIONS!$D$7+2-FT34)*AVERAGE(U34:X34))</f>
        <v>0</v>
      </c>
      <c r="BU34" s="46">
        <f>IF(FU34&gt;ASSUMPTIONS!$D$7,0,(ASSUMPTIONS!$D$7+2-FU34)*AVERAGE(V34:Y34))</f>
        <v>0</v>
      </c>
      <c r="BV34" s="46">
        <f>IF(FV34&gt;ASSUMPTIONS!$D$7,0,(ASSUMPTIONS!$D$7+2-FV34)*AVERAGE(W34:Z34))</f>
        <v>0</v>
      </c>
      <c r="BW34" s="46">
        <f>IF(FW34&gt;ASSUMPTIONS!$D$7,0,(ASSUMPTIONS!$D$7+2-FW34)*AVERAGE(X34:AA34))</f>
        <v>0</v>
      </c>
      <c r="BX34" s="46">
        <f>IF(FX34&gt;ASSUMPTIONS!$D$7,0,(ASSUMPTIONS!$D$7+2-FX34)*AVERAGE(Y34:AB34))</f>
        <v>22711.630484988509</v>
      </c>
      <c r="BY34" s="46">
        <f>IF(FY34&gt;ASSUMPTIONS!$D$7,0,(ASSUMPTIONS!$D$7+2-FY34)*AVERAGE(Z34:AC34))</f>
        <v>0</v>
      </c>
      <c r="BZ34" s="46">
        <f>IF(FZ34&gt;ASSUMPTIONS!$D$7,0,(ASSUMPTIONS!$D$7+2-FZ34)*AVERAGE(AA34:AD34))</f>
        <v>0</v>
      </c>
      <c r="CA34" s="46">
        <f>IF(GA34&gt;ASSUMPTIONS!$D$7,0,(ASSUMPTIONS!$D$7+2-GA34)*AVERAGE(AB34:AE34))</f>
        <v>24579.999999999993</v>
      </c>
      <c r="CB34" s="46">
        <f>IF(GB34&gt;ASSUMPTIONS!$D$7,0,(ASSUMPTIONS!$D$7+2-GB34)*AVERAGE(AC34:AF34))</f>
        <v>0</v>
      </c>
      <c r="CC34" s="46">
        <f>IF(GC34&gt;ASSUMPTIONS!$D$7,0,(ASSUMPTIONS!$D$7+2-GC34)*AVERAGE(AD34:AG34))</f>
        <v>0</v>
      </c>
      <c r="CD34" s="46">
        <f>IF(GD34&gt;ASSUMPTIONS!$D$7,0,(ASSUMPTIONS!$D$7+2-GD34)*AVERAGE(AE34:AH34))</f>
        <v>0</v>
      </c>
      <c r="CE34" s="46">
        <f>IF(GE34&gt;ASSUMPTIONS!$D$7,0,(ASSUMPTIONS!$D$7+2-GE34)*AVERAGE(AF34:AI34))</f>
        <v>0</v>
      </c>
      <c r="CF34" s="46">
        <f>IF(GF34&gt;ASSUMPTIONS!$D$7,0,(ASSUMPTIONS!$D$7+2-GF34)*AVERAGE(AG34:AJ34))</f>
        <v>14532.375000000009</v>
      </c>
      <c r="CG34" s="46">
        <f>IF(GG34&gt;ASSUMPTIONS!$D$7,0,(ASSUMPTIONS!$D$7+2-GG34)*AVERAGE(AH34:AK34))</f>
        <v>23082.125</v>
      </c>
      <c r="CH34" s="46">
        <f>IF(GH34&gt;ASSUMPTIONS!$D$7,0,(ASSUMPTIONS!$D$7+2-GH34)*AVERAGE(AI34:AL34))</f>
        <v>23082.125</v>
      </c>
      <c r="CI34" s="46">
        <f>IF(GI34&gt;ASSUMPTIONS!$D$7,0,(ASSUMPTIONS!$D$7+2-GI34)*AVERAGE(AJ34:AM34))</f>
        <v>0</v>
      </c>
      <c r="CJ34" s="46">
        <f>IF(GJ34&gt;ASSUMPTIONS!$D$7,0,(ASSUMPTIONS!$D$7+2-GJ34)*AVERAGE(AK34:AN34))</f>
        <v>28139.375000000011</v>
      </c>
      <c r="CK34" s="46">
        <f>IF(GK34&gt;ASSUMPTIONS!$D$7,0,(ASSUMPTIONS!$D$7+2-GK34)*AVERAGE(AL34:AO34))</f>
        <v>0</v>
      </c>
      <c r="CL34" s="46">
        <f>IF(GL34&gt;ASSUMPTIONS!$D$7,0,(ASSUMPTIONS!$D$7+2-GL34)*AVERAGE(AM34:AP34))</f>
        <v>25247.999999999975</v>
      </c>
      <c r="CM34" s="46">
        <f>IF(GM34&gt;ASSUMPTIONS!$D$7,0,(ASSUMPTIONS!$D$7+2-GM34)*AVERAGE(AN34:AQ34))</f>
        <v>0</v>
      </c>
      <c r="CN34" s="46">
        <f>IF(GN34&gt;ASSUMPTIONS!$D$7,0,(ASSUMPTIONS!$D$7+2-GN34)*AVERAGE(AO34:AR34))</f>
        <v>24356.000000000007</v>
      </c>
      <c r="CO34" s="46">
        <f>IF(GO34&gt;ASSUMPTIONS!$D$7,0,(ASSUMPTIONS!$D$7+2-GO34)*AVERAGE(AP34:AS34))</f>
        <v>0</v>
      </c>
      <c r="CP34" s="46">
        <f>IF(GP34&gt;ASSUMPTIONS!$D$7,0,(ASSUMPTIONS!$D$7+2-GP34)*AVERAGE(AQ34:AT34))</f>
        <v>0</v>
      </c>
      <c r="CQ34" s="46">
        <f>IF(GQ34&gt;ASSUMPTIONS!$D$7,0,(ASSUMPTIONS!$D$7+2-GQ34)*AVERAGE(AR34:AU34))</f>
        <v>0</v>
      </c>
      <c r="CR34" s="46">
        <f>IF(GR34&gt;ASSUMPTIONS!$D$7,0,(ASSUMPTIONS!$D$7+2-GR34)*AVERAGE(AS34:AV34))</f>
        <v>0</v>
      </c>
      <c r="CS34" s="46">
        <f>IF(GS34&gt;ASSUMPTIONS!$D$7,0,(ASSUMPTIONS!$D$7+2-GS34)*AVERAGE(AT34:AW34))</f>
        <v>0</v>
      </c>
      <c r="CT34" s="46">
        <f>IF(GT34&gt;ASSUMPTIONS!$D$7,0,(ASSUMPTIONS!$D$7+2-GT34)*AVERAGE(AU34:AX34))</f>
        <v>0</v>
      </c>
      <c r="CU34" s="46">
        <f>IF(GU34&gt;ASSUMPTIONS!$D$7,0,(ASSUMPTIONS!$D$7+2-GU34)*AVERAGE(AV34:AY34))</f>
        <v>0</v>
      </c>
      <c r="CV34" s="46">
        <f>IF(GV34&gt;ASSUMPTIONS!$D$7,0,(ASSUMPTIONS!$D$7+2-GV34)*AVERAGE(AW34:AZ34))</f>
        <v>0</v>
      </c>
      <c r="CW34" s="46">
        <f>IF(GW34&gt;ASSUMPTIONS!$D$7,0,(ASSUMPTIONS!$D$7+2-GW34)*AVERAGE(AX34:BA34))</f>
        <v>0</v>
      </c>
      <c r="CX34" s="46">
        <f>IF(GX34&gt;ASSUMPTIONS!$D$7,0,(ASSUMPTIONS!$D$7+2-GX34)*AVERAGE(AY34:BB34))</f>
        <v>0</v>
      </c>
      <c r="CY34" s="46">
        <f>IF(GY34&gt;ASSUMPTIONS!$D$7,0,(ASSUMPTIONS!$D$7+2-GY34)*AVERAGE(AZ34:BC34))</f>
        <v>7532.6250000000255</v>
      </c>
      <c r="CZ34" s="46">
        <f>IF(GZ34&gt;ASSUMPTIONS!$D$7,0,(ASSUMPTIONS!$D$7+2-GZ34)*AVERAGE(BA34:BD34))</f>
        <v>0</v>
      </c>
      <c r="DA34" s="46">
        <f>IF(HA34&gt;ASSUMPTIONS!$D$7,0,(ASSUMPTIONS!$D$7+2-HA34)*AVERAGE($BB34:$BE34))</f>
        <v>7680.3750000000036</v>
      </c>
      <c r="DB34" s="46">
        <f>IF(HB34&gt;ASSUMPTIONS!$D$7,0,(ASSUMPTIONS!$D$7+2-HB34)*AVERAGE($BB34:$BE34))</f>
        <v>0</v>
      </c>
      <c r="DC34" s="46">
        <f>IF(HC34&gt;ASSUMPTIONS!$D$7,0,(ASSUMPTIONS!$D$7+2-HC34)*AVERAGE($BB34:$BE34))</f>
        <v>7144.4</v>
      </c>
      <c r="DD34" s="46">
        <f>IF(HD34&gt;ASSUMPTIONS!$D$7,0,(ASSUMPTIONS!$D$7+2-HD34)*AVERAGE($BB34:$BE34))</f>
        <v>0</v>
      </c>
      <c r="DE34" s="46">
        <f>IF(HE34&gt;ASSUMPTIONS!$D$7,0,(ASSUMPTIONS!$D$7+2-HE34)*AVERAGE($BB34:$BE34))</f>
        <v>7144.4000000000024</v>
      </c>
      <c r="DF34" s="47">
        <f t="shared" si="3"/>
        <v>227281.36951501155</v>
      </c>
      <c r="DG34" s="47">
        <f t="shared" ref="DG34:FE36" si="18">DF34-G34+BG34</f>
        <v>217718.36951501155</v>
      </c>
      <c r="DH34" s="47">
        <f t="shared" si="18"/>
        <v>208155.36951501155</v>
      </c>
      <c r="DI34" s="47">
        <f t="shared" si="18"/>
        <v>198592.36951501155</v>
      </c>
      <c r="DJ34" s="47">
        <f t="shared" si="18"/>
        <v>190026.86951501155</v>
      </c>
      <c r="DK34" s="47">
        <f t="shared" si="18"/>
        <v>181461.36951501155</v>
      </c>
      <c r="DL34" s="47">
        <f t="shared" si="18"/>
        <v>172895.86951501155</v>
      </c>
      <c r="DM34" s="47">
        <f t="shared" si="18"/>
        <v>164330.36951501155</v>
      </c>
      <c r="DN34" s="47">
        <f t="shared" si="18"/>
        <v>157873.16951501154</v>
      </c>
      <c r="DO34" s="47">
        <f t="shared" si="18"/>
        <v>151415.96951501153</v>
      </c>
      <c r="DP34" s="47">
        <f t="shared" si="18"/>
        <v>144958.76951501152</v>
      </c>
      <c r="DQ34" s="47">
        <f t="shared" si="18"/>
        <v>138501.56951501151</v>
      </c>
      <c r="DR34" s="47">
        <f t="shared" si="18"/>
        <v>132044.36951501149</v>
      </c>
      <c r="DS34" s="47">
        <f t="shared" si="18"/>
        <v>120957.36951501149</v>
      </c>
      <c r="DT34" s="47">
        <f t="shared" si="18"/>
        <v>109870.36951501149</v>
      </c>
      <c r="DU34" s="47">
        <f t="shared" si="18"/>
        <v>98783.369515011495</v>
      </c>
      <c r="DV34" s="47">
        <f t="shared" si="18"/>
        <v>87696.369515011495</v>
      </c>
      <c r="DW34" s="47">
        <f t="shared" si="18"/>
        <v>76967.869515011495</v>
      </c>
      <c r="DX34" s="47">
        <f t="shared" si="18"/>
        <v>88951</v>
      </c>
      <c r="DY34" s="47">
        <f t="shared" si="18"/>
        <v>78222.5</v>
      </c>
      <c r="DZ34" s="47">
        <f t="shared" si="18"/>
        <v>67494</v>
      </c>
      <c r="EA34" s="47">
        <f t="shared" si="18"/>
        <v>82866.599999999991</v>
      </c>
      <c r="EB34" s="47">
        <f t="shared" si="18"/>
        <v>73659.199999999997</v>
      </c>
      <c r="EC34" s="47">
        <f t="shared" si="18"/>
        <v>64451.799999999996</v>
      </c>
      <c r="ED34" s="47">
        <f t="shared" si="18"/>
        <v>55244.399999999994</v>
      </c>
      <c r="EE34" s="47">
        <f t="shared" si="18"/>
        <v>46036.999999999993</v>
      </c>
      <c r="EF34" s="47">
        <f t="shared" si="18"/>
        <v>56404.125</v>
      </c>
      <c r="EG34" s="47">
        <f t="shared" si="18"/>
        <v>75321</v>
      </c>
      <c r="EH34" s="47">
        <f t="shared" si="18"/>
        <v>94237.875</v>
      </c>
      <c r="EI34" s="47">
        <f t="shared" si="18"/>
        <v>90072.625</v>
      </c>
      <c r="EJ34" s="47">
        <f t="shared" si="18"/>
        <v>106480.00000000001</v>
      </c>
      <c r="EK34" s="47">
        <f t="shared" si="18"/>
        <v>94748.000000000015</v>
      </c>
      <c r="EL34" s="47">
        <f t="shared" si="18"/>
        <v>108263.99999999999</v>
      </c>
      <c r="EM34" s="47">
        <f t="shared" si="18"/>
        <v>96531.999999999985</v>
      </c>
      <c r="EN34" s="47">
        <f t="shared" si="18"/>
        <v>108799.19999999998</v>
      </c>
      <c r="EO34" s="47">
        <f t="shared" si="18"/>
        <v>96710.39999999998</v>
      </c>
      <c r="EP34" s="47">
        <f t="shared" si="18"/>
        <v>84621.599999999977</v>
      </c>
      <c r="EQ34" s="47">
        <f t="shared" si="18"/>
        <v>72532.799999999974</v>
      </c>
      <c r="ER34" s="47">
        <f t="shared" si="18"/>
        <v>60443.999999999971</v>
      </c>
      <c r="ES34" s="47">
        <f t="shared" si="18"/>
        <v>52960.499999999971</v>
      </c>
      <c r="ET34" s="47">
        <f t="shared" si="18"/>
        <v>45476.999999999971</v>
      </c>
      <c r="EU34" s="47">
        <f t="shared" si="18"/>
        <v>37993.499999999971</v>
      </c>
      <c r="EV34" s="47">
        <f t="shared" si="18"/>
        <v>30509.999999999971</v>
      </c>
      <c r="EW34" s="47">
        <f t="shared" si="18"/>
        <v>28009.749999999971</v>
      </c>
      <c r="EX34" s="47">
        <f t="shared" si="18"/>
        <v>25509.499999999971</v>
      </c>
      <c r="EY34" s="47">
        <f t="shared" si="18"/>
        <v>30541.874999999996</v>
      </c>
      <c r="EZ34" s="47">
        <f t="shared" si="18"/>
        <v>28041.624999999996</v>
      </c>
      <c r="FA34" s="47">
        <f t="shared" si="18"/>
        <v>32149.8</v>
      </c>
      <c r="FB34" s="47">
        <f t="shared" si="18"/>
        <v>28577.599999999999</v>
      </c>
      <c r="FC34" s="47">
        <f t="shared" si="18"/>
        <v>32149.799999999996</v>
      </c>
      <c r="FD34" s="47">
        <f t="shared" si="18"/>
        <v>28577.599999999995</v>
      </c>
      <c r="FE34" s="47">
        <f t="shared" si="18"/>
        <v>32149.799999999996</v>
      </c>
      <c r="FF34" s="48">
        <f t="shared" si="4"/>
        <v>25.429880365057812</v>
      </c>
      <c r="FG34" s="48">
        <f t="shared" si="14"/>
        <v>25.074481563837224</v>
      </c>
      <c r="FH34" s="48">
        <f t="shared" si="14"/>
        <v>24.698974122152787</v>
      </c>
      <c r="FI34" s="48">
        <f t="shared" si="14"/>
        <v>24.30160171793959</v>
      </c>
      <c r="FJ34" s="48">
        <f t="shared" si="14"/>
        <v>24.705383145953537</v>
      </c>
      <c r="FK34" s="48">
        <f t="shared" si="14"/>
        <v>25.298630674247843</v>
      </c>
      <c r="FL34" s="48">
        <f t="shared" si="14"/>
        <v>25.981418188002554</v>
      </c>
      <c r="FM34" s="48">
        <f t="shared" si="14"/>
        <v>26.775672042837694</v>
      </c>
      <c r="FN34" s="48">
        <f t="shared" si="14"/>
        <v>25.449168295083251</v>
      </c>
      <c r="FO34" s="48">
        <f t="shared" si="14"/>
        <v>20.732820223518029</v>
      </c>
      <c r="FP34" s="48">
        <f t="shared" si="14"/>
        <v>17.261085659649517</v>
      </c>
      <c r="FQ34" s="48">
        <f t="shared" si="13"/>
        <v>14.598724968907103</v>
      </c>
      <c r="FR34" s="48">
        <f t="shared" si="13"/>
        <v>12.492249437630694</v>
      </c>
      <c r="FS34" s="48">
        <f t="shared" si="13"/>
        <v>12.006898874959843</v>
      </c>
      <c r="FT34" s="48">
        <f t="shared" si="13"/>
        <v>11.089121910110839</v>
      </c>
      <c r="FU34" s="48">
        <f t="shared" si="13"/>
        <v>10.156137918078363</v>
      </c>
      <c r="FV34" s="48">
        <f t="shared" si="13"/>
        <v>9.2075657841274641</v>
      </c>
      <c r="FW34" s="48">
        <f t="shared" si="13"/>
        <v>8.4745325420554245</v>
      </c>
      <c r="FX34" s="48">
        <f t="shared" si="13"/>
        <v>7.7215344694758192</v>
      </c>
      <c r="FY34" s="48">
        <f t="shared" si="13"/>
        <v>9.2776403038275692</v>
      </c>
      <c r="FZ34" s="48">
        <f t="shared" si="13"/>
        <v>8.4956122249494967</v>
      </c>
      <c r="GA34" s="48">
        <f t="shared" si="13"/>
        <v>7.3304081499663321</v>
      </c>
      <c r="GB34" s="48">
        <f t="shared" si="13"/>
        <v>10.427586987946501</v>
      </c>
      <c r="GC34" s="48">
        <f t="shared" si="13"/>
        <v>11.0163954040523</v>
      </c>
      <c r="GD34" s="48">
        <f t="shared" si="13"/>
        <v>11.878791788288796</v>
      </c>
      <c r="GE34" s="48">
        <f t="shared" si="13"/>
        <v>13.263165476261928</v>
      </c>
      <c r="GF34" s="48">
        <f t="shared" si="13"/>
        <v>7.6007058022309115</v>
      </c>
      <c r="GG34" s="48">
        <f t="shared" si="16"/>
        <v>7.0960858010033183</v>
      </c>
      <c r="GH34" s="48">
        <f t="shared" si="16"/>
        <v>7.6543300835212298</v>
      </c>
      <c r="GI34" s="48">
        <f t="shared" si="16"/>
        <v>8.0325498636208668</v>
      </c>
      <c r="GJ34" s="48">
        <f t="shared" si="16"/>
        <v>7.6195838831929068</v>
      </c>
      <c r="GK34" s="48">
        <f t="shared" si="16"/>
        <v>8.9400859752821074</v>
      </c>
      <c r="GL34" s="48">
        <f t="shared" si="15"/>
        <v>7.8959298643288127</v>
      </c>
      <c r="GM34" s="48">
        <f t="shared" si="15"/>
        <v>8.955727615644232</v>
      </c>
      <c r="GN34" s="48">
        <f t="shared" si="15"/>
        <v>7.9852425385480768</v>
      </c>
      <c r="GO34" s="48">
        <f t="shared" si="15"/>
        <v>9.947378165435806</v>
      </c>
      <c r="GP34" s="48">
        <f t="shared" si="15"/>
        <v>9.8823745804018923</v>
      </c>
      <c r="GQ34" s="48">
        <f t="shared" si="15"/>
        <v>9.8000364801834401</v>
      </c>
      <c r="GR34" s="48">
        <f t="shared" si="15"/>
        <v>9.6923631990378798</v>
      </c>
      <c r="GS34" s="48">
        <f t="shared" si="15"/>
        <v>9.6901295552237858</v>
      </c>
      <c r="GT34" s="48">
        <f t="shared" si="15"/>
        <v>10.609340177788901</v>
      </c>
      <c r="GU34" s="48">
        <f t="shared" si="15"/>
        <v>12.139946944291498</v>
      </c>
      <c r="GV34" s="48">
        <f t="shared" si="15"/>
        <v>15.195880411958793</v>
      </c>
      <c r="GW34" s="48">
        <f t="shared" si="15"/>
        <v>11.021453180949962</v>
      </c>
      <c r="GX34" s="48">
        <f t="shared" si="15"/>
        <v>9.2251891740565899</v>
      </c>
      <c r="GY34" s="48">
        <f t="shared" si="15"/>
        <v>7.7202964397719498</v>
      </c>
      <c r="GZ34" s="48">
        <f t="shared" si="15"/>
        <v>8.5498782263031181</v>
      </c>
      <c r="HA34" s="48">
        <f t="shared" si="6"/>
        <v>7.8499594087677051</v>
      </c>
      <c r="HB34" s="48">
        <f t="shared" si="6"/>
        <v>9</v>
      </c>
      <c r="HC34" s="48">
        <f t="shared" si="6"/>
        <v>8</v>
      </c>
      <c r="HD34" s="48">
        <f t="shared" si="6"/>
        <v>9</v>
      </c>
      <c r="HE34" s="48">
        <f t="shared" si="6"/>
        <v>7.9999999999999991</v>
      </c>
      <c r="HF34" s="31"/>
    </row>
    <row r="35" spans="1:214" x14ac:dyDescent="0.25">
      <c r="A35" s="29"/>
      <c r="B35" s="13" t="s">
        <v>5</v>
      </c>
      <c r="C35" s="13">
        <v>1760339</v>
      </c>
      <c r="D35" s="13" t="str">
        <f>VLOOKUP(C35,INVENTORY_DATA!$C:$E,2,0)</f>
        <v>PF_0</v>
      </c>
      <c r="E35" s="44">
        <f>VLOOKUP(C35,INVENTORY_DATA!$C:$E,3,0)</f>
        <v>71186.930715935334</v>
      </c>
      <c r="F35" s="45">
        <f>VLOOKUP(VLOOKUP(F$3,KEY!$E:$F,2,0)&amp;$C35,DEMAND_PLAN!$B:$I,5,0)/VLOOKUP(VLOOKUP(F$3,KEY!$E:$F,2,0),KEY!$B:$C,2,0)</f>
        <v>7637.25</v>
      </c>
      <c r="G35" s="45">
        <f>VLOOKUP(VLOOKUP(G$3,KEY!$E:$F,2,0)&amp;$C35,DEMAND_PLAN!$B:$I,5,0)/VLOOKUP(VLOOKUP(G$3,KEY!$E:$F,2,0),KEY!$B:$C,2,0)</f>
        <v>7637.25</v>
      </c>
      <c r="H35" s="45">
        <f>VLOOKUP(VLOOKUP(H$3,KEY!$E:$F,2,0)&amp;$C35,DEMAND_PLAN!$B:$I,5,0)/VLOOKUP(VLOOKUP(H$3,KEY!$E:$F,2,0),KEY!$B:$C,2,0)</f>
        <v>7637.25</v>
      </c>
      <c r="I35" s="45">
        <f>VLOOKUP(VLOOKUP(I$3,KEY!$E:$F,2,0)&amp;$C35,DEMAND_PLAN!$B:$I,5,0)/VLOOKUP(VLOOKUP(I$3,KEY!$E:$F,2,0),KEY!$B:$C,2,0)</f>
        <v>7637.25</v>
      </c>
      <c r="J35" s="45">
        <f>VLOOKUP(VLOOKUP(J$3,KEY!$E:$F,2,0)&amp;$C35,DEMAND_PLAN!$B:$I,5,0)/VLOOKUP(VLOOKUP(J$3,KEY!$E:$F,2,0),KEY!$B:$C,2,0)</f>
        <v>8589.5</v>
      </c>
      <c r="K35" s="45">
        <f>VLOOKUP(VLOOKUP(K$3,KEY!$E:$F,2,0)&amp;$C35,DEMAND_PLAN!$B:$I,5,0)/VLOOKUP(VLOOKUP(K$3,KEY!$E:$F,2,0),KEY!$B:$C,2,0)</f>
        <v>8589.5</v>
      </c>
      <c r="L35" s="45">
        <f>VLOOKUP(VLOOKUP(L$3,KEY!$E:$F,2,0)&amp;$C35,DEMAND_PLAN!$B:$I,5,0)/VLOOKUP(VLOOKUP(L$3,KEY!$E:$F,2,0),KEY!$B:$C,2,0)</f>
        <v>8589.5</v>
      </c>
      <c r="M35" s="45">
        <f>VLOOKUP(VLOOKUP(M$3,KEY!$E:$F,2,0)&amp;$C35,DEMAND_PLAN!$B:$I,5,0)/VLOOKUP(VLOOKUP(M$3,KEY!$E:$F,2,0),KEY!$B:$C,2,0)</f>
        <v>8589.5</v>
      </c>
      <c r="N35" s="45">
        <f>VLOOKUP(VLOOKUP(N$3,KEY!$E:$F,2,0)&amp;$C35,DEMAND_PLAN!$B:$I,5,0)/VLOOKUP(VLOOKUP(N$3,KEY!$E:$F,2,0),KEY!$B:$C,2,0)</f>
        <v>10621.8</v>
      </c>
      <c r="O35" s="45">
        <f>VLOOKUP(VLOOKUP(O$3,KEY!$E:$F,2,0)&amp;$C35,DEMAND_PLAN!$B:$I,5,0)/VLOOKUP(VLOOKUP(O$3,KEY!$E:$F,2,0),KEY!$B:$C,2,0)</f>
        <v>10621.8</v>
      </c>
      <c r="P35" s="45">
        <f>VLOOKUP(VLOOKUP(P$3,KEY!$E:$F,2,0)&amp;$C35,DEMAND_PLAN!$B:$I,5,0)/VLOOKUP(VLOOKUP(P$3,KEY!$E:$F,2,0),KEY!$B:$C,2,0)</f>
        <v>10621.8</v>
      </c>
      <c r="Q35" s="45">
        <f>VLOOKUP(VLOOKUP(Q$3,KEY!$E:$F,2,0)&amp;$C35,DEMAND_PLAN!$B:$I,5,0)/VLOOKUP(VLOOKUP(Q$3,KEY!$E:$F,2,0),KEY!$B:$C,2,0)</f>
        <v>10621.8</v>
      </c>
      <c r="R35" s="45">
        <f>VLOOKUP(VLOOKUP(R$3,KEY!$E:$F,2,0)&amp;$C35,DEMAND_PLAN!$B:$I,5,0)/VLOOKUP(VLOOKUP(R$3,KEY!$E:$F,2,0),KEY!$B:$C,2,0)</f>
        <v>10621.8</v>
      </c>
      <c r="S35" s="45">
        <f>VLOOKUP(VLOOKUP(S$3,KEY!$E:$F,2,0)&amp;$C35,DEMAND_PLAN!$B:$I,5,0)/VLOOKUP(VLOOKUP(S$3,KEY!$E:$F,2,0),KEY!$B:$C,2,0)</f>
        <v>11638.75</v>
      </c>
      <c r="T35" s="45">
        <f>VLOOKUP(VLOOKUP(T$3,KEY!$E:$F,2,0)&amp;$C35,DEMAND_PLAN!$B:$I,5,0)/VLOOKUP(VLOOKUP(T$3,KEY!$E:$F,2,0),KEY!$B:$C,2,0)</f>
        <v>11638.75</v>
      </c>
      <c r="U35" s="45">
        <f>VLOOKUP(VLOOKUP(U$3,KEY!$E:$F,2,0)&amp;$C35,DEMAND_PLAN!$B:$I,5,0)/VLOOKUP(VLOOKUP(U$3,KEY!$E:$F,2,0),KEY!$B:$C,2,0)</f>
        <v>11638.75</v>
      </c>
      <c r="V35" s="45">
        <f>VLOOKUP(VLOOKUP(V$3,KEY!$E:$F,2,0)&amp;$C35,DEMAND_PLAN!$B:$I,5,0)/VLOOKUP(VLOOKUP(V$3,KEY!$E:$F,2,0),KEY!$B:$C,2,0)</f>
        <v>11638.75</v>
      </c>
      <c r="W35" s="45">
        <f>VLOOKUP(VLOOKUP(W$3,KEY!$E:$F,2,0)&amp;$C35,DEMAND_PLAN!$B:$I,5,0)/VLOOKUP(VLOOKUP(W$3,KEY!$E:$F,2,0),KEY!$B:$C,2,0)</f>
        <v>12396.75</v>
      </c>
      <c r="X35" s="45">
        <f>VLOOKUP(VLOOKUP(X$3,KEY!$E:$F,2,0)&amp;$C35,DEMAND_PLAN!$B:$I,5,0)/VLOOKUP(VLOOKUP(X$3,KEY!$E:$F,2,0),KEY!$B:$C,2,0)</f>
        <v>12396.75</v>
      </c>
      <c r="Y35" s="45">
        <f>VLOOKUP(VLOOKUP(Y$3,KEY!$E:$F,2,0)&amp;$C35,DEMAND_PLAN!$B:$I,5,0)/VLOOKUP(VLOOKUP(Y$3,KEY!$E:$F,2,0),KEY!$B:$C,2,0)</f>
        <v>12396.75</v>
      </c>
      <c r="Z35" s="45">
        <f>VLOOKUP(VLOOKUP(Z$3,KEY!$E:$F,2,0)&amp;$C35,DEMAND_PLAN!$B:$I,5,0)/VLOOKUP(VLOOKUP(Z$3,KEY!$E:$F,2,0),KEY!$B:$C,2,0)</f>
        <v>12396.75</v>
      </c>
      <c r="AA35" s="45">
        <f>VLOOKUP(VLOOKUP(AA$3,KEY!$E:$F,2,0)&amp;$C35,DEMAND_PLAN!$B:$I,5,0)/VLOOKUP(VLOOKUP(AA$3,KEY!$E:$F,2,0),KEY!$B:$C,2,0)</f>
        <v>6172.4</v>
      </c>
      <c r="AB35" s="45">
        <f>VLOOKUP(VLOOKUP(AB$3,KEY!$E:$F,2,0)&amp;$C35,DEMAND_PLAN!$B:$I,5,0)/VLOOKUP(VLOOKUP(AB$3,KEY!$E:$F,2,0),KEY!$B:$C,2,0)</f>
        <v>6172.4</v>
      </c>
      <c r="AC35" s="45">
        <f>VLOOKUP(VLOOKUP(AC$3,KEY!$E:$F,2,0)&amp;$C35,DEMAND_PLAN!$B:$I,5,0)/VLOOKUP(VLOOKUP(AC$3,KEY!$E:$F,2,0),KEY!$B:$C,2,0)</f>
        <v>6172.4</v>
      </c>
      <c r="AD35" s="45">
        <f>VLOOKUP(VLOOKUP(AD$3,KEY!$E:$F,2,0)&amp;$C35,DEMAND_PLAN!$B:$I,5,0)/VLOOKUP(VLOOKUP(AD$3,KEY!$E:$F,2,0),KEY!$B:$C,2,0)</f>
        <v>6172.4</v>
      </c>
      <c r="AE35" s="45">
        <f>VLOOKUP(VLOOKUP(AE$3,KEY!$E:$F,2,0)&amp;$C35,DEMAND_PLAN!$B:$I,5,0)/VLOOKUP(VLOOKUP(AE$3,KEY!$E:$F,2,0),KEY!$B:$C,2,0)</f>
        <v>6172.4</v>
      </c>
      <c r="AF35" s="45">
        <f>VLOOKUP(VLOOKUP(AF$3,KEY!$E:$F,2,0)&amp;$C35,DEMAND_PLAN!$B:$I,5,0)/VLOOKUP(VLOOKUP(AF$3,KEY!$E:$F,2,0),KEY!$B:$C,2,0)</f>
        <v>7955.25</v>
      </c>
      <c r="AG35" s="45">
        <f>VLOOKUP(VLOOKUP(AG$3,KEY!$E:$F,2,0)&amp;$C35,DEMAND_PLAN!$B:$I,5,0)/VLOOKUP(VLOOKUP(AG$3,KEY!$E:$F,2,0),KEY!$B:$C,2,0)</f>
        <v>7955.25</v>
      </c>
      <c r="AH35" s="45">
        <f>VLOOKUP(VLOOKUP(AH$3,KEY!$E:$F,2,0)&amp;$C35,DEMAND_PLAN!$B:$I,5,0)/VLOOKUP(VLOOKUP(AH$3,KEY!$E:$F,2,0),KEY!$B:$C,2,0)</f>
        <v>7955.25</v>
      </c>
      <c r="AI35" s="45">
        <f>VLOOKUP(VLOOKUP(AI$3,KEY!$E:$F,2,0)&amp;$C35,DEMAND_PLAN!$B:$I,5,0)/VLOOKUP(VLOOKUP(AI$3,KEY!$E:$F,2,0),KEY!$B:$C,2,0)</f>
        <v>7955.25</v>
      </c>
      <c r="AJ35" s="45">
        <f>VLOOKUP(VLOOKUP(AJ$3,KEY!$E:$F,2,0)&amp;$C35,DEMAND_PLAN!$B:$I,5,0)/VLOOKUP(VLOOKUP(AJ$3,KEY!$E:$F,2,0),KEY!$B:$C,2,0)</f>
        <v>6715</v>
      </c>
      <c r="AK35" s="45">
        <f>VLOOKUP(VLOOKUP(AK$3,KEY!$E:$F,2,0)&amp;$C35,DEMAND_PLAN!$B:$I,5,0)/VLOOKUP(VLOOKUP(AK$3,KEY!$E:$F,2,0),KEY!$B:$C,2,0)</f>
        <v>6715</v>
      </c>
      <c r="AL35" s="45">
        <f>VLOOKUP(VLOOKUP(AL$3,KEY!$E:$F,2,0)&amp;$C35,DEMAND_PLAN!$B:$I,5,0)/VLOOKUP(VLOOKUP(AL$3,KEY!$E:$F,2,0),KEY!$B:$C,2,0)</f>
        <v>6715</v>
      </c>
      <c r="AM35" s="45">
        <f>VLOOKUP(VLOOKUP(AM$3,KEY!$E:$F,2,0)&amp;$C35,DEMAND_PLAN!$B:$I,5,0)/VLOOKUP(VLOOKUP(AM$3,KEY!$E:$F,2,0),KEY!$B:$C,2,0)</f>
        <v>6715</v>
      </c>
      <c r="AN35" s="45">
        <f>VLOOKUP(VLOOKUP(AN$3,KEY!$E:$F,2,0)&amp;$C35,DEMAND_PLAN!$B:$I,5,0)/VLOOKUP(VLOOKUP(AN$3,KEY!$E:$F,2,0),KEY!$B:$C,2,0)</f>
        <v>11197.2</v>
      </c>
      <c r="AO35" s="45">
        <f>VLOOKUP(VLOOKUP(AO$3,KEY!$E:$F,2,0)&amp;$C35,DEMAND_PLAN!$B:$I,5,0)/VLOOKUP(VLOOKUP(AO$3,KEY!$E:$F,2,0),KEY!$B:$C,2,0)</f>
        <v>11197.2</v>
      </c>
      <c r="AP35" s="45">
        <f>VLOOKUP(VLOOKUP(AP$3,KEY!$E:$F,2,0)&amp;$C35,DEMAND_PLAN!$B:$I,5,0)/VLOOKUP(VLOOKUP(AP$3,KEY!$E:$F,2,0),KEY!$B:$C,2,0)</f>
        <v>11197.2</v>
      </c>
      <c r="AQ35" s="45">
        <f>VLOOKUP(VLOOKUP(AQ$3,KEY!$E:$F,2,0)&amp;$C35,DEMAND_PLAN!$B:$I,5,0)/VLOOKUP(VLOOKUP(AQ$3,KEY!$E:$F,2,0),KEY!$B:$C,2,0)</f>
        <v>11197.2</v>
      </c>
      <c r="AR35" s="45">
        <f>VLOOKUP(VLOOKUP(AR$3,KEY!$E:$F,2,0)&amp;$C35,DEMAND_PLAN!$B:$I,5,0)/VLOOKUP(VLOOKUP(AR$3,KEY!$E:$F,2,0),KEY!$B:$C,2,0)</f>
        <v>11197.2</v>
      </c>
      <c r="AS35" s="45">
        <f>VLOOKUP(VLOOKUP(AS$3,KEY!$E:$F,2,0)&amp;$C35,DEMAND_PLAN!$B:$I,5,0)/VLOOKUP(VLOOKUP(AS$3,KEY!$E:$F,2,0),KEY!$B:$C,2,0)</f>
        <v>2747.5</v>
      </c>
      <c r="AT35" s="45">
        <f>VLOOKUP(VLOOKUP(AT$3,KEY!$E:$F,2,0)&amp;$C35,DEMAND_PLAN!$B:$I,5,0)/VLOOKUP(VLOOKUP(AT$3,KEY!$E:$F,2,0),KEY!$B:$C,2,0)</f>
        <v>2747.5</v>
      </c>
      <c r="AU35" s="45">
        <f>VLOOKUP(VLOOKUP(AU$3,KEY!$E:$F,2,0)&amp;$C35,DEMAND_PLAN!$B:$I,5,0)/VLOOKUP(VLOOKUP(AU$3,KEY!$E:$F,2,0),KEY!$B:$C,2,0)</f>
        <v>2747.5</v>
      </c>
      <c r="AV35" s="45">
        <f>VLOOKUP(VLOOKUP(AV$3,KEY!$E:$F,2,0)&amp;$C35,DEMAND_PLAN!$B:$I,5,0)/VLOOKUP(VLOOKUP(AV$3,KEY!$E:$F,2,0),KEY!$B:$C,2,0)</f>
        <v>2747.5</v>
      </c>
      <c r="AW35" s="45">
        <f>VLOOKUP(VLOOKUP(AW$3,KEY!$E:$F,2,0)&amp;$C35,DEMAND_PLAN!$B:$I,5,0)/VLOOKUP(VLOOKUP(AW$3,KEY!$E:$F,2,0),KEY!$B:$C,2,0)</f>
        <v>2851.25</v>
      </c>
      <c r="AX35" s="45">
        <f>VLOOKUP(VLOOKUP(AX$3,KEY!$E:$F,2,0)&amp;$C35,DEMAND_PLAN!$B:$I,5,0)/VLOOKUP(VLOOKUP(AX$3,KEY!$E:$F,2,0),KEY!$B:$C,2,0)</f>
        <v>2851.25</v>
      </c>
      <c r="AY35" s="45">
        <f>VLOOKUP(VLOOKUP(AY$3,KEY!$E:$F,2,0)&amp;$C35,DEMAND_PLAN!$B:$I,5,0)/VLOOKUP(VLOOKUP(AY$3,KEY!$E:$F,2,0),KEY!$B:$C,2,0)</f>
        <v>2851.25</v>
      </c>
      <c r="AZ35" s="45">
        <f>VLOOKUP(VLOOKUP(AZ$3,KEY!$E:$F,2,0)&amp;$C35,DEMAND_PLAN!$B:$I,5,0)/VLOOKUP(VLOOKUP(AZ$3,KEY!$E:$F,2,0),KEY!$B:$C,2,0)</f>
        <v>2851.25</v>
      </c>
      <c r="BA35" s="45">
        <f>VLOOKUP(VLOOKUP(BA$3,KEY!$E:$F,2,0)&amp;$C35,DEMAND_PLAN!$B:$I,5,0)/VLOOKUP(VLOOKUP(BA$3,KEY!$E:$F,2,0),KEY!$B:$C,2,0)</f>
        <v>7113.8</v>
      </c>
      <c r="BB35" s="45">
        <f>VLOOKUP(VLOOKUP(BB$3,KEY!$E:$F,2,0)&amp;$C35,DEMAND_PLAN!$B:$I,5,0)/VLOOKUP(VLOOKUP(BB$3,KEY!$E:$F,2,0),KEY!$B:$C,2,0)</f>
        <v>7113.8</v>
      </c>
      <c r="BC35" s="45">
        <f>VLOOKUP(VLOOKUP(BC$3,KEY!$E:$F,2,0)&amp;$C35,DEMAND_PLAN!$B:$I,5,0)/VLOOKUP(VLOOKUP(BC$3,KEY!$E:$F,2,0),KEY!$B:$C,2,0)</f>
        <v>7113.8</v>
      </c>
      <c r="BD35" s="45">
        <f>VLOOKUP(VLOOKUP(BD$3,KEY!$E:$F,2,0)&amp;$C35,DEMAND_PLAN!$B:$I,5,0)/VLOOKUP(VLOOKUP(BD$3,KEY!$E:$F,2,0),KEY!$B:$C,2,0)</f>
        <v>7113.8</v>
      </c>
      <c r="BE35" s="45">
        <f>VLOOKUP(VLOOKUP(BE$3,KEY!$E:$F,2,0)&amp;$C35,DEMAND_PLAN!$B:$I,5,0)/VLOOKUP(VLOOKUP(BE$3,KEY!$E:$F,2,0),KEY!$B:$C,2,0)</f>
        <v>7113.8</v>
      </c>
      <c r="BF35" s="46">
        <f>IF(FF35&gt;ASSUMPTIONS!$D$7,0,(ASSUMPTIONS!$D$7+2-FF35)*AVERAGE(G35:J35))</f>
        <v>0</v>
      </c>
      <c r="BG35" s="46">
        <f>IF(FG35&gt;ASSUMPTIONS!$D$7,0,(ASSUMPTIONS!$D$7+2-FG35)*AVERAGE(H35:K35))</f>
        <v>17584.069284064662</v>
      </c>
      <c r="BH35" s="46">
        <f>IF(FH35&gt;ASSUMPTIONS!$D$7,0,(ASSUMPTIONS!$D$7+2-FH35)*AVERAGE(I35:L35))</f>
        <v>0</v>
      </c>
      <c r="BI35" s="46">
        <f>IF(FI35&gt;ASSUMPTIONS!$D$7,0,(ASSUMPTIONS!$D$7+2-FI35)*AVERAGE(J35:M35))</f>
        <v>20035.750000000004</v>
      </c>
      <c r="BJ35" s="46">
        <f>IF(FJ35&gt;ASSUMPTIONS!$D$7,0,(ASSUMPTIONS!$D$7+2-FJ35)*AVERAGE(K35:N35))</f>
        <v>0</v>
      </c>
      <c r="BK35" s="46">
        <f>IF(FK35&gt;ASSUMPTIONS!$D$7,0,(ASSUMPTIONS!$D$7+2-FK35)*AVERAGE(L35:O35))</f>
        <v>26388.249999999993</v>
      </c>
      <c r="BL35" s="46">
        <f>IF(FL35&gt;ASSUMPTIONS!$D$7,0,(ASSUMPTIONS!$D$7+2-FL35)*AVERAGE(M35:P35))</f>
        <v>0</v>
      </c>
      <c r="BM35" s="46">
        <f>IF(FM35&gt;ASSUMPTIONS!$D$7,0,(ASSUMPTIONS!$D$7+2-FM35)*AVERAGE(N35:Q35))</f>
        <v>27340.499999999993</v>
      </c>
      <c r="BN35" s="46">
        <f>IF(FN35&gt;ASSUMPTIONS!$D$7,0,(ASSUMPTIONS!$D$7+2-FN35)*AVERAGE(O35:R35))</f>
        <v>0</v>
      </c>
      <c r="BO35" s="46">
        <f>IF(FO35&gt;ASSUMPTIONS!$D$7,0,(ASSUMPTIONS!$D$7+2-FO35)*AVERAGE(P35:S35))</f>
        <v>21753.674999999992</v>
      </c>
      <c r="BP35" s="46">
        <f>IF(FP35&gt;ASSUMPTIONS!$D$7,0,(ASSUMPTIONS!$D$7+2-FP35)*AVERAGE(Q35:T35))</f>
        <v>0</v>
      </c>
      <c r="BQ35" s="46">
        <f>IF(FQ35&gt;ASSUMPTIONS!$D$7,0,(ASSUMPTIONS!$D$7+2-FQ35)*AVERAGE(R35:U35))</f>
        <v>26328.350000000024</v>
      </c>
      <c r="BR35" s="46">
        <f>IF(FR35&gt;ASSUMPTIONS!$D$7,0,(ASSUMPTIONS!$D$7+2-FR35)*AVERAGE(S35:V35))</f>
        <v>0</v>
      </c>
      <c r="BS35" s="46">
        <f>IF(FS35&gt;ASSUMPTIONS!$D$7,0,(ASSUMPTIONS!$D$7+2-FS35)*AVERAGE(T35:W35))</f>
        <v>25680.975000000006</v>
      </c>
      <c r="BT35" s="46">
        <f>IF(FT35&gt;ASSUMPTIONS!$D$7,0,(ASSUMPTIONS!$D$7+2-FT35)*AVERAGE(U35:X35))</f>
        <v>0</v>
      </c>
      <c r="BU35" s="46">
        <f>IF(FU35&gt;ASSUMPTIONS!$D$7,0,(ASSUMPTIONS!$D$7+2-FU35)*AVERAGE(V35:Y35))</f>
        <v>27067.499999999996</v>
      </c>
      <c r="BV35" s="46">
        <f>IF(FV35&gt;ASSUMPTIONS!$D$7,0,(ASSUMPTIONS!$D$7+2-FV35)*AVERAGE(W35:Z35))</f>
        <v>0</v>
      </c>
      <c r="BW35" s="46">
        <f>IF(FW35&gt;ASSUMPTIONS!$D$7,0,(ASSUMPTIONS!$D$7+2-FW35)*AVERAGE(X35:AA35))</f>
        <v>0</v>
      </c>
      <c r="BX35" s="46">
        <f>IF(FX35&gt;ASSUMPTIONS!$D$7,0,(ASSUMPTIONS!$D$7+2-FX35)*AVERAGE(Y35:AB35))</f>
        <v>0</v>
      </c>
      <c r="BY35" s="46">
        <f>IF(FY35&gt;ASSUMPTIONS!$D$7,0,(ASSUMPTIONS!$D$7+2-FY35)*AVERAGE(Z35:AC35))</f>
        <v>0</v>
      </c>
      <c r="BZ35" s="46">
        <f>IF(FZ35&gt;ASSUMPTIONS!$D$7,0,(ASSUMPTIONS!$D$7+2-FZ35)*AVERAGE(AA35:AD35))</f>
        <v>0</v>
      </c>
      <c r="CA35" s="46">
        <f>IF(GA35&gt;ASSUMPTIONS!$D$7,0,(ASSUMPTIONS!$D$7+2-GA35)*AVERAGE(AB35:AE35))</f>
        <v>12515.999999999995</v>
      </c>
      <c r="CB35" s="46">
        <f>IF(GB35&gt;ASSUMPTIONS!$D$7,0,(ASSUMPTIONS!$D$7+2-GB35)*AVERAGE(AC35:AF35))</f>
        <v>0</v>
      </c>
      <c r="CC35" s="46">
        <f>IF(GC35&gt;ASSUMPTIONS!$D$7,0,(ASSUMPTIONS!$D$7+2-GC35)*AVERAGE(AD35:AG35))</f>
        <v>21259.050000000007</v>
      </c>
      <c r="CD35" s="46">
        <f>IF(GD35&gt;ASSUMPTIONS!$D$7,0,(ASSUMPTIONS!$D$7+2-GD35)*AVERAGE(AE35:AH35))</f>
        <v>0</v>
      </c>
      <c r="CE35" s="46">
        <f>IF(GE35&gt;ASSUMPTIONS!$D$7,0,(ASSUMPTIONS!$D$7+2-GE35)*AVERAGE(AF35:AI35))</f>
        <v>21259.05000000001</v>
      </c>
      <c r="CF35" s="46">
        <f>IF(GF35&gt;ASSUMPTIONS!$D$7,0,(ASSUMPTIONS!$D$7+2-GF35)*AVERAGE(AG35:AJ35))</f>
        <v>0</v>
      </c>
      <c r="CG35" s="46">
        <f>IF(GG35&gt;ASSUMPTIONS!$D$7,0,(ASSUMPTIONS!$D$7+2-GG35)*AVERAGE(AH35:AK35))</f>
        <v>0</v>
      </c>
      <c r="CH35" s="46">
        <f>IF(GH35&gt;ASSUMPTIONS!$D$7,0,(ASSUMPTIONS!$D$7+2-GH35)*AVERAGE(AI35:AL35))</f>
        <v>0</v>
      </c>
      <c r="CI35" s="46">
        <f>IF(GI35&gt;ASSUMPTIONS!$D$7,0,(ASSUMPTIONS!$D$7+2-GI35)*AVERAGE(AJ35:AM35))</f>
        <v>17635.649999999994</v>
      </c>
      <c r="CJ35" s="46">
        <f>IF(GJ35&gt;ASSUMPTIONS!$D$7,0,(ASSUMPTIONS!$D$7+2-GJ35)*AVERAGE(AK35:AN35))</f>
        <v>19160.75</v>
      </c>
      <c r="CK35" s="46">
        <f>IF(GK35&gt;ASSUMPTIONS!$D$7,0,(ASSUMPTIONS!$D$7+2-GK35)*AVERAGE(AL35:AO35))</f>
        <v>17920.500000000004</v>
      </c>
      <c r="CL35" s="46">
        <f>IF(GL35&gt;ASSUMPTIONS!$D$7,0,(ASSUMPTIONS!$D$7+2-GL35)*AVERAGE(AM35:AP35))</f>
        <v>0</v>
      </c>
      <c r="CM35" s="46">
        <f>IF(GM35&gt;ASSUMPTIONS!$D$7,0,(ASSUMPTIONS!$D$7+2-GM35)*AVERAGE(AN35:AQ35))</f>
        <v>35841.000000000007</v>
      </c>
      <c r="CN35" s="46">
        <f>IF(GN35&gt;ASSUMPTIONS!$D$7,0,(ASSUMPTIONS!$D$7+2-GN35)*AVERAGE(AO35:AR35))</f>
        <v>0</v>
      </c>
      <c r="CO35" s="46">
        <f>IF(GO35&gt;ASSUMPTIONS!$D$7,0,(ASSUMPTIONS!$D$7+2-GO35)*AVERAGE(AP35:AS35))</f>
        <v>0</v>
      </c>
      <c r="CP35" s="46">
        <f>IF(GP35&gt;ASSUMPTIONS!$D$7,0,(ASSUMPTIONS!$D$7+2-GP35)*AVERAGE(AQ35:AT35))</f>
        <v>0</v>
      </c>
      <c r="CQ35" s="46">
        <f>IF(GQ35&gt;ASSUMPTIONS!$D$7,0,(ASSUMPTIONS!$D$7+2-GQ35)*AVERAGE(AR35:AU35))</f>
        <v>0</v>
      </c>
      <c r="CR35" s="46">
        <f>IF(GR35&gt;ASSUMPTIONS!$D$7,0,(ASSUMPTIONS!$D$7+2-GR35)*AVERAGE(AS35:AV35))</f>
        <v>0</v>
      </c>
      <c r="CS35" s="46">
        <f>IF(GS35&gt;ASSUMPTIONS!$D$7,0,(ASSUMPTIONS!$D$7+2-GS35)*AVERAGE(AT35:AW35))</f>
        <v>0</v>
      </c>
      <c r="CT35" s="46">
        <f>IF(GT35&gt;ASSUMPTIONS!$D$7,0,(ASSUMPTIONS!$D$7+2-GT35)*AVERAGE(AU35:AX35))</f>
        <v>0</v>
      </c>
      <c r="CU35" s="46">
        <f>IF(GU35&gt;ASSUMPTIONS!$D$7,0,(ASSUMPTIONS!$D$7+2-GU35)*AVERAGE(AV35:AY35))</f>
        <v>0</v>
      </c>
      <c r="CV35" s="46">
        <f>IF(GV35&gt;ASSUMPTIONS!$D$7,0,(ASSUMPTIONS!$D$7+2-GV35)*AVERAGE(AW35:AZ35))</f>
        <v>0</v>
      </c>
      <c r="CW35" s="46">
        <f>IF(GW35&gt;ASSUMPTIONS!$D$7,0,(ASSUMPTIONS!$D$7+2-GW35)*AVERAGE(AX35:BA35))</f>
        <v>0</v>
      </c>
      <c r="CX35" s="46">
        <f>IF(GX35&gt;ASSUMPTIONS!$D$7,0,(ASSUMPTIONS!$D$7+2-GX35)*AVERAGE(AY35:BB35))</f>
        <v>14395.499999999982</v>
      </c>
      <c r="CY35" s="46">
        <f>IF(GY35&gt;ASSUMPTIONS!$D$7,0,(ASSUMPTIONS!$D$7+2-GY35)*AVERAGE(AZ35:BC35))</f>
        <v>13507.624999999995</v>
      </c>
      <c r="CZ35" s="46">
        <f>IF(GZ35&gt;ASSUMPTIONS!$D$7,0,(ASSUMPTIONS!$D$7+2-GZ35)*AVERAGE(BA35:BD35))</f>
        <v>0</v>
      </c>
      <c r="DA35" s="46">
        <f>IF(HA35&gt;ASSUMPTIONS!$D$7,0,(ASSUMPTIONS!$D$7+2-HA35)*AVERAGE($BB35:$BE35))</f>
        <v>16358.875000000009</v>
      </c>
      <c r="DB35" s="46">
        <f>IF(HB35&gt;ASSUMPTIONS!$D$7,0,(ASSUMPTIONS!$D$7+2-HB35)*AVERAGE($BB35:$BE35))</f>
        <v>0</v>
      </c>
      <c r="DC35" s="46">
        <f>IF(HC35&gt;ASSUMPTIONS!$D$7,0,(ASSUMPTIONS!$D$7+2-HC35)*AVERAGE($BB35:$BE35))</f>
        <v>14227.600000000006</v>
      </c>
      <c r="DD35" s="46">
        <f>IF(HD35&gt;ASSUMPTIONS!$D$7,0,(ASSUMPTIONS!$D$7+2-HD35)*AVERAGE($BB35:$BE35))</f>
        <v>0</v>
      </c>
      <c r="DE35" s="46">
        <f>IF(HE35&gt;ASSUMPTIONS!$D$7,0,(ASSUMPTIONS!$D$7+2-HE35)*AVERAGE($BB35:$BE35))</f>
        <v>14227.600000000006</v>
      </c>
      <c r="DF35" s="47">
        <f t="shared" si="3"/>
        <v>63549.680715935334</v>
      </c>
      <c r="DG35" s="47">
        <f t="shared" si="18"/>
        <v>73496.5</v>
      </c>
      <c r="DH35" s="47">
        <f t="shared" si="18"/>
        <v>65859.25</v>
      </c>
      <c r="DI35" s="47">
        <f t="shared" si="18"/>
        <v>78257.75</v>
      </c>
      <c r="DJ35" s="47">
        <f t="shared" si="18"/>
        <v>69668.25</v>
      </c>
      <c r="DK35" s="47">
        <f t="shared" si="18"/>
        <v>87467</v>
      </c>
      <c r="DL35" s="47">
        <f t="shared" si="18"/>
        <v>78877.5</v>
      </c>
      <c r="DM35" s="47">
        <f t="shared" si="18"/>
        <v>97628.5</v>
      </c>
      <c r="DN35" s="47">
        <f t="shared" si="18"/>
        <v>87006.7</v>
      </c>
      <c r="DO35" s="47">
        <f t="shared" si="18"/>
        <v>98138.574999999983</v>
      </c>
      <c r="DP35" s="47">
        <f t="shared" si="18"/>
        <v>87516.77499999998</v>
      </c>
      <c r="DQ35" s="47">
        <f t="shared" si="18"/>
        <v>103223.325</v>
      </c>
      <c r="DR35" s="47">
        <f t="shared" si="18"/>
        <v>92601.524999999994</v>
      </c>
      <c r="DS35" s="47">
        <f t="shared" si="18"/>
        <v>106643.75</v>
      </c>
      <c r="DT35" s="47">
        <f t="shared" si="18"/>
        <v>95005</v>
      </c>
      <c r="DU35" s="47">
        <f t="shared" si="18"/>
        <v>110433.75</v>
      </c>
      <c r="DV35" s="47">
        <f t="shared" si="18"/>
        <v>98795</v>
      </c>
      <c r="DW35" s="47">
        <f t="shared" si="18"/>
        <v>86398.25</v>
      </c>
      <c r="DX35" s="47">
        <f t="shared" si="18"/>
        <v>74001.5</v>
      </c>
      <c r="DY35" s="47">
        <f t="shared" si="18"/>
        <v>61604.75</v>
      </c>
      <c r="DZ35" s="47">
        <f t="shared" si="18"/>
        <v>49208</v>
      </c>
      <c r="EA35" s="47">
        <f t="shared" si="18"/>
        <v>55551.599999999991</v>
      </c>
      <c r="EB35" s="47">
        <f t="shared" si="18"/>
        <v>49379.19999999999</v>
      </c>
      <c r="EC35" s="47">
        <f t="shared" si="18"/>
        <v>64465.849999999991</v>
      </c>
      <c r="ED35" s="47">
        <f t="shared" si="18"/>
        <v>58293.44999999999</v>
      </c>
      <c r="EE35" s="47">
        <f t="shared" si="18"/>
        <v>73380.100000000006</v>
      </c>
      <c r="EF35" s="47">
        <f t="shared" si="18"/>
        <v>65424.850000000006</v>
      </c>
      <c r="EG35" s="47">
        <f t="shared" si="18"/>
        <v>57469.600000000006</v>
      </c>
      <c r="EH35" s="47">
        <f t="shared" si="18"/>
        <v>49514.350000000006</v>
      </c>
      <c r="EI35" s="47">
        <f t="shared" si="18"/>
        <v>59194.75</v>
      </c>
      <c r="EJ35" s="47">
        <f t="shared" si="18"/>
        <v>71640.5</v>
      </c>
      <c r="EK35" s="47">
        <f t="shared" si="18"/>
        <v>82846</v>
      </c>
      <c r="EL35" s="47">
        <f t="shared" si="18"/>
        <v>76131</v>
      </c>
      <c r="EM35" s="47">
        <f t="shared" si="18"/>
        <v>105257</v>
      </c>
      <c r="EN35" s="47">
        <f t="shared" si="18"/>
        <v>94059.8</v>
      </c>
      <c r="EO35" s="47">
        <f t="shared" si="18"/>
        <v>82862.600000000006</v>
      </c>
      <c r="EP35" s="47">
        <f t="shared" si="18"/>
        <v>71665.400000000009</v>
      </c>
      <c r="EQ35" s="47">
        <f t="shared" si="18"/>
        <v>60468.200000000012</v>
      </c>
      <c r="ER35" s="47">
        <f t="shared" si="18"/>
        <v>49271.000000000015</v>
      </c>
      <c r="ES35" s="47">
        <f t="shared" si="18"/>
        <v>46523.500000000015</v>
      </c>
      <c r="ET35" s="47">
        <f t="shared" si="18"/>
        <v>43776.000000000015</v>
      </c>
      <c r="EU35" s="47">
        <f t="shared" si="18"/>
        <v>41028.500000000015</v>
      </c>
      <c r="EV35" s="47">
        <f t="shared" si="18"/>
        <v>38281.000000000015</v>
      </c>
      <c r="EW35" s="47">
        <f t="shared" si="18"/>
        <v>35429.750000000015</v>
      </c>
      <c r="EX35" s="47">
        <f t="shared" si="18"/>
        <v>46974</v>
      </c>
      <c r="EY35" s="47">
        <f t="shared" si="18"/>
        <v>57630.374999999993</v>
      </c>
      <c r="EZ35" s="47">
        <f t="shared" si="18"/>
        <v>54779.124999999993</v>
      </c>
      <c r="FA35" s="47">
        <f t="shared" si="18"/>
        <v>64024.2</v>
      </c>
      <c r="FB35" s="47">
        <f t="shared" si="18"/>
        <v>56910.399999999994</v>
      </c>
      <c r="FC35" s="47">
        <f t="shared" si="18"/>
        <v>64024.2</v>
      </c>
      <c r="FD35" s="47">
        <f t="shared" si="18"/>
        <v>56910.399999999994</v>
      </c>
      <c r="FE35" s="47">
        <f t="shared" si="18"/>
        <v>64024.2</v>
      </c>
      <c r="FF35" s="48">
        <f t="shared" si="4"/>
        <v>9.0392515491842804</v>
      </c>
      <c r="FG35" s="48">
        <f t="shared" si="14"/>
        <v>7.8327059597190241</v>
      </c>
      <c r="FH35" s="48">
        <f t="shared" si="14"/>
        <v>8.8004609984808013</v>
      </c>
      <c r="FI35" s="48">
        <f t="shared" si="14"/>
        <v>7.6674137027766456</v>
      </c>
      <c r="FJ35" s="48">
        <f t="shared" si="14"/>
        <v>8.6020450504667441</v>
      </c>
      <c r="FK35" s="48">
        <f t="shared" si="14"/>
        <v>7.2528407760016247</v>
      </c>
      <c r="FL35" s="48">
        <f t="shared" si="14"/>
        <v>8.6483466774111424</v>
      </c>
      <c r="FM35" s="48">
        <f t="shared" si="14"/>
        <v>7.4260012427272217</v>
      </c>
      <c r="FN35" s="48">
        <f t="shared" si="14"/>
        <v>9.191332919090927</v>
      </c>
      <c r="FO35" s="48">
        <f t="shared" si="14"/>
        <v>7.9998528875980801</v>
      </c>
      <c r="FP35" s="48">
        <f t="shared" si="14"/>
        <v>8.8172641736165538</v>
      </c>
      <c r="FQ35" s="48">
        <f t="shared" si="13"/>
        <v>7.6873537624030872</v>
      </c>
      <c r="FR35" s="48">
        <f t="shared" si="13"/>
        <v>8.8689356674900655</v>
      </c>
      <c r="FS35" s="48">
        <f t="shared" si="13"/>
        <v>7.8288440809079951</v>
      </c>
      <c r="FT35" s="48">
        <f t="shared" si="13"/>
        <v>8.8738532587214749</v>
      </c>
      <c r="FU35" s="48">
        <f t="shared" si="13"/>
        <v>7.7826701345511893</v>
      </c>
      <c r="FV35" s="48">
        <f t="shared" si="13"/>
        <v>8.9082824127291431</v>
      </c>
      <c r="FW35" s="48">
        <f t="shared" si="13"/>
        <v>9.1133729142476305</v>
      </c>
      <c r="FX35" s="48">
        <f t="shared" si="13"/>
        <v>9.3055686447683374</v>
      </c>
      <c r="FY35" s="48">
        <f t="shared" si="13"/>
        <v>9.5751594344947826</v>
      </c>
      <c r="FZ35" s="48">
        <f t="shared" si="13"/>
        <v>9.9806801244248593</v>
      </c>
      <c r="GA35" s="48">
        <f t="shared" si="13"/>
        <v>7.9722636251701129</v>
      </c>
      <c r="GB35" s="48">
        <f t="shared" si="13"/>
        <v>8.3938736308879598</v>
      </c>
      <c r="GC35" s="48">
        <f t="shared" si="13"/>
        <v>6.9904336531553364</v>
      </c>
      <c r="GD35" s="48">
        <f t="shared" si="13"/>
        <v>8.5845300060090235</v>
      </c>
      <c r="GE35" s="48">
        <f t="shared" si="13"/>
        <v>7.3276704063354376</v>
      </c>
      <c r="GF35" s="48">
        <f t="shared" si="13"/>
        <v>9.5982080230210194</v>
      </c>
      <c r="GG35" s="48">
        <f t="shared" si="16"/>
        <v>8.9193912850837584</v>
      </c>
      <c r="GH35" s="48">
        <f t="shared" si="16"/>
        <v>8.180653197035614</v>
      </c>
      <c r="GI35" s="48">
        <f t="shared" si="16"/>
        <v>7.3736932241250939</v>
      </c>
      <c r="GJ35" s="48">
        <f t="shared" si="16"/>
        <v>7.5546387937030586</v>
      </c>
      <c r="GK35" s="48">
        <f t="shared" si="16"/>
        <v>7.9990732573329906</v>
      </c>
      <c r="GL35" s="48">
        <f t="shared" si="15"/>
        <v>8.2215815772106797</v>
      </c>
      <c r="GM35" s="48">
        <f t="shared" si="15"/>
        <v>6.7991104919086913</v>
      </c>
      <c r="GN35" s="48">
        <f t="shared" si="15"/>
        <v>9.4002965026971026</v>
      </c>
      <c r="GO35" s="48">
        <f t="shared" si="15"/>
        <v>10.353564067354446</v>
      </c>
      <c r="GP35" s="48">
        <f t="shared" si="15"/>
        <v>11.884457894397155</v>
      </c>
      <c r="GQ35" s="48">
        <f t="shared" si="15"/>
        <v>14.746194642921445</v>
      </c>
      <c r="GR35" s="48">
        <f t="shared" si="15"/>
        <v>22.008444040036402</v>
      </c>
      <c r="GS35" s="48">
        <f t="shared" si="15"/>
        <v>17.765318309859161</v>
      </c>
      <c r="GT35" s="48">
        <f t="shared" si="15"/>
        <v>16.619245367269485</v>
      </c>
      <c r="GU35" s="48">
        <f t="shared" si="15"/>
        <v>15.494215241676811</v>
      </c>
      <c r="GV35" s="48">
        <f t="shared" si="15"/>
        <v>14.389653660675148</v>
      </c>
      <c r="GW35" s="48">
        <f t="shared" si="15"/>
        <v>9.7733212914591032</v>
      </c>
      <c r="GX35" s="48">
        <f t="shared" si="15"/>
        <v>7.1108022538773046</v>
      </c>
      <c r="GY35" s="48">
        <f t="shared" si="15"/>
        <v>7.7666564018410558</v>
      </c>
      <c r="GZ35" s="48">
        <f t="shared" si="15"/>
        <v>8.1012082150186941</v>
      </c>
      <c r="HA35" s="48">
        <f t="shared" si="6"/>
        <v>7.7004027383395641</v>
      </c>
      <c r="HB35" s="48">
        <f t="shared" si="6"/>
        <v>9</v>
      </c>
      <c r="HC35" s="48">
        <f t="shared" si="6"/>
        <v>7.9999999999999991</v>
      </c>
      <c r="HD35" s="48">
        <f t="shared" si="6"/>
        <v>9</v>
      </c>
      <c r="HE35" s="48">
        <f t="shared" si="6"/>
        <v>7.9999999999999991</v>
      </c>
      <c r="HF35" s="31"/>
    </row>
    <row r="36" spans="1:214" x14ac:dyDescent="0.25">
      <c r="A36" s="29"/>
      <c r="B36" s="13" t="s">
        <v>5</v>
      </c>
      <c r="C36" s="13">
        <v>1539334</v>
      </c>
      <c r="D36" s="13" t="str">
        <f>VLOOKUP(C36,INVENTORY_DATA!$C:$E,2,0)</f>
        <v>PF_3</v>
      </c>
      <c r="E36" s="44">
        <f>VLOOKUP(C36,INVENTORY_DATA!$C:$E,3,0)</f>
        <v>381863.11085450352</v>
      </c>
      <c r="F36" s="45">
        <f>VLOOKUP(VLOOKUP(F$3,KEY!$E:$F,2,0)&amp;$C36,DEMAND_PLAN!$B:$I,5,0)/VLOOKUP(VLOOKUP(F$3,KEY!$E:$F,2,0),KEY!$B:$C,2,0)</f>
        <v>12125.75</v>
      </c>
      <c r="G36" s="45">
        <f>VLOOKUP(VLOOKUP(G$3,KEY!$E:$F,2,0)&amp;$C36,DEMAND_PLAN!$B:$I,5,0)/VLOOKUP(VLOOKUP(G$3,KEY!$E:$F,2,0),KEY!$B:$C,2,0)</f>
        <v>12125.75</v>
      </c>
      <c r="H36" s="45">
        <f>VLOOKUP(VLOOKUP(H$3,KEY!$E:$F,2,0)&amp;$C36,DEMAND_PLAN!$B:$I,5,0)/VLOOKUP(VLOOKUP(H$3,KEY!$E:$F,2,0),KEY!$B:$C,2,0)</f>
        <v>12125.75</v>
      </c>
      <c r="I36" s="45">
        <f>VLOOKUP(VLOOKUP(I$3,KEY!$E:$F,2,0)&amp;$C36,DEMAND_PLAN!$B:$I,5,0)/VLOOKUP(VLOOKUP(I$3,KEY!$E:$F,2,0),KEY!$B:$C,2,0)</f>
        <v>12125.75</v>
      </c>
      <c r="J36" s="45">
        <f>VLOOKUP(VLOOKUP(J$3,KEY!$E:$F,2,0)&amp;$C36,DEMAND_PLAN!$B:$I,5,0)/VLOOKUP(VLOOKUP(J$3,KEY!$E:$F,2,0),KEY!$B:$C,2,0)</f>
        <v>3404</v>
      </c>
      <c r="K36" s="45">
        <f>VLOOKUP(VLOOKUP(K$3,KEY!$E:$F,2,0)&amp;$C36,DEMAND_PLAN!$B:$I,5,0)/VLOOKUP(VLOOKUP(K$3,KEY!$E:$F,2,0),KEY!$B:$C,2,0)</f>
        <v>3404</v>
      </c>
      <c r="L36" s="45">
        <f>VLOOKUP(VLOOKUP(L$3,KEY!$E:$F,2,0)&amp;$C36,DEMAND_PLAN!$B:$I,5,0)/VLOOKUP(VLOOKUP(L$3,KEY!$E:$F,2,0),KEY!$B:$C,2,0)</f>
        <v>3404</v>
      </c>
      <c r="M36" s="45">
        <f>VLOOKUP(VLOOKUP(M$3,KEY!$E:$F,2,0)&amp;$C36,DEMAND_PLAN!$B:$I,5,0)/VLOOKUP(VLOOKUP(M$3,KEY!$E:$F,2,0),KEY!$B:$C,2,0)</f>
        <v>3404</v>
      </c>
      <c r="N36" s="45">
        <f>VLOOKUP(VLOOKUP(N$3,KEY!$E:$F,2,0)&amp;$C36,DEMAND_PLAN!$B:$I,5,0)/VLOOKUP(VLOOKUP(N$3,KEY!$E:$F,2,0),KEY!$B:$C,2,0)</f>
        <v>8215.2000000000007</v>
      </c>
      <c r="O36" s="45">
        <f>VLOOKUP(VLOOKUP(O$3,KEY!$E:$F,2,0)&amp;$C36,DEMAND_PLAN!$B:$I,5,0)/VLOOKUP(VLOOKUP(O$3,KEY!$E:$F,2,0),KEY!$B:$C,2,0)</f>
        <v>8215.2000000000007</v>
      </c>
      <c r="P36" s="45">
        <f>VLOOKUP(VLOOKUP(P$3,KEY!$E:$F,2,0)&amp;$C36,DEMAND_PLAN!$B:$I,5,0)/VLOOKUP(VLOOKUP(P$3,KEY!$E:$F,2,0),KEY!$B:$C,2,0)</f>
        <v>8215.2000000000007</v>
      </c>
      <c r="Q36" s="45">
        <f>VLOOKUP(VLOOKUP(Q$3,KEY!$E:$F,2,0)&amp;$C36,DEMAND_PLAN!$B:$I,5,0)/VLOOKUP(VLOOKUP(Q$3,KEY!$E:$F,2,0),KEY!$B:$C,2,0)</f>
        <v>8215.2000000000007</v>
      </c>
      <c r="R36" s="45">
        <f>VLOOKUP(VLOOKUP(R$3,KEY!$E:$F,2,0)&amp;$C36,DEMAND_PLAN!$B:$I,5,0)/VLOOKUP(VLOOKUP(R$3,KEY!$E:$F,2,0),KEY!$B:$C,2,0)</f>
        <v>8215.2000000000007</v>
      </c>
      <c r="S36" s="45">
        <f>VLOOKUP(VLOOKUP(S$3,KEY!$E:$F,2,0)&amp;$C36,DEMAND_PLAN!$B:$I,5,0)/VLOOKUP(VLOOKUP(S$3,KEY!$E:$F,2,0),KEY!$B:$C,2,0)</f>
        <v>9476.5</v>
      </c>
      <c r="T36" s="45">
        <f>VLOOKUP(VLOOKUP(T$3,KEY!$E:$F,2,0)&amp;$C36,DEMAND_PLAN!$B:$I,5,0)/VLOOKUP(VLOOKUP(T$3,KEY!$E:$F,2,0),KEY!$B:$C,2,0)</f>
        <v>9476.5</v>
      </c>
      <c r="U36" s="45">
        <f>VLOOKUP(VLOOKUP(U$3,KEY!$E:$F,2,0)&amp;$C36,DEMAND_PLAN!$B:$I,5,0)/VLOOKUP(VLOOKUP(U$3,KEY!$E:$F,2,0),KEY!$B:$C,2,0)</f>
        <v>9476.5</v>
      </c>
      <c r="V36" s="45">
        <f>VLOOKUP(VLOOKUP(V$3,KEY!$E:$F,2,0)&amp;$C36,DEMAND_PLAN!$B:$I,5,0)/VLOOKUP(VLOOKUP(V$3,KEY!$E:$F,2,0),KEY!$B:$C,2,0)</f>
        <v>9476.5</v>
      </c>
      <c r="W36" s="45">
        <f>VLOOKUP(VLOOKUP(W$3,KEY!$E:$F,2,0)&amp;$C36,DEMAND_PLAN!$B:$I,5,0)/VLOOKUP(VLOOKUP(W$3,KEY!$E:$F,2,0),KEY!$B:$C,2,0)</f>
        <v>3949</v>
      </c>
      <c r="X36" s="45">
        <f>VLOOKUP(VLOOKUP(X$3,KEY!$E:$F,2,0)&amp;$C36,DEMAND_PLAN!$B:$I,5,0)/VLOOKUP(VLOOKUP(X$3,KEY!$E:$F,2,0),KEY!$B:$C,2,0)</f>
        <v>3949</v>
      </c>
      <c r="Y36" s="45">
        <f>VLOOKUP(VLOOKUP(Y$3,KEY!$E:$F,2,0)&amp;$C36,DEMAND_PLAN!$B:$I,5,0)/VLOOKUP(VLOOKUP(Y$3,KEY!$E:$F,2,0),KEY!$B:$C,2,0)</f>
        <v>3949</v>
      </c>
      <c r="Z36" s="45">
        <f>VLOOKUP(VLOOKUP(Z$3,KEY!$E:$F,2,0)&amp;$C36,DEMAND_PLAN!$B:$I,5,0)/VLOOKUP(VLOOKUP(Z$3,KEY!$E:$F,2,0),KEY!$B:$C,2,0)</f>
        <v>3949</v>
      </c>
      <c r="AA36" s="45">
        <f>VLOOKUP(VLOOKUP(AA$3,KEY!$E:$F,2,0)&amp;$C36,DEMAND_PLAN!$B:$I,5,0)/VLOOKUP(VLOOKUP(AA$3,KEY!$E:$F,2,0),KEY!$B:$C,2,0)</f>
        <v>3927.6</v>
      </c>
      <c r="AB36" s="45">
        <f>VLOOKUP(VLOOKUP(AB$3,KEY!$E:$F,2,0)&amp;$C36,DEMAND_PLAN!$B:$I,5,0)/VLOOKUP(VLOOKUP(AB$3,KEY!$E:$F,2,0),KEY!$B:$C,2,0)</f>
        <v>3927.6</v>
      </c>
      <c r="AC36" s="45">
        <f>VLOOKUP(VLOOKUP(AC$3,KEY!$E:$F,2,0)&amp;$C36,DEMAND_PLAN!$B:$I,5,0)/VLOOKUP(VLOOKUP(AC$3,KEY!$E:$F,2,0),KEY!$B:$C,2,0)</f>
        <v>3927.6</v>
      </c>
      <c r="AD36" s="45">
        <f>VLOOKUP(VLOOKUP(AD$3,KEY!$E:$F,2,0)&amp;$C36,DEMAND_PLAN!$B:$I,5,0)/VLOOKUP(VLOOKUP(AD$3,KEY!$E:$F,2,0),KEY!$B:$C,2,0)</f>
        <v>3927.6</v>
      </c>
      <c r="AE36" s="45">
        <f>VLOOKUP(VLOOKUP(AE$3,KEY!$E:$F,2,0)&amp;$C36,DEMAND_PLAN!$B:$I,5,0)/VLOOKUP(VLOOKUP(AE$3,KEY!$E:$F,2,0),KEY!$B:$C,2,0)</f>
        <v>3927.6</v>
      </c>
      <c r="AF36" s="45">
        <f>VLOOKUP(VLOOKUP(AF$3,KEY!$E:$F,2,0)&amp;$C36,DEMAND_PLAN!$B:$I,5,0)/VLOOKUP(VLOOKUP(AF$3,KEY!$E:$F,2,0),KEY!$B:$C,2,0)</f>
        <v>6007.25</v>
      </c>
      <c r="AG36" s="45">
        <f>VLOOKUP(VLOOKUP(AG$3,KEY!$E:$F,2,0)&amp;$C36,DEMAND_PLAN!$B:$I,5,0)/VLOOKUP(VLOOKUP(AG$3,KEY!$E:$F,2,0),KEY!$B:$C,2,0)</f>
        <v>6007.25</v>
      </c>
      <c r="AH36" s="45">
        <f>VLOOKUP(VLOOKUP(AH$3,KEY!$E:$F,2,0)&amp;$C36,DEMAND_PLAN!$B:$I,5,0)/VLOOKUP(VLOOKUP(AH$3,KEY!$E:$F,2,0),KEY!$B:$C,2,0)</f>
        <v>6007.25</v>
      </c>
      <c r="AI36" s="45">
        <f>VLOOKUP(VLOOKUP(AI$3,KEY!$E:$F,2,0)&amp;$C36,DEMAND_PLAN!$B:$I,5,0)/VLOOKUP(VLOOKUP(AI$3,KEY!$E:$F,2,0),KEY!$B:$C,2,0)</f>
        <v>6007.25</v>
      </c>
      <c r="AJ36" s="45">
        <f>VLOOKUP(VLOOKUP(AJ$3,KEY!$E:$F,2,0)&amp;$C36,DEMAND_PLAN!$B:$I,5,0)/VLOOKUP(VLOOKUP(AJ$3,KEY!$E:$F,2,0),KEY!$B:$C,2,0)</f>
        <v>8137.25</v>
      </c>
      <c r="AK36" s="45">
        <f>VLOOKUP(VLOOKUP(AK$3,KEY!$E:$F,2,0)&amp;$C36,DEMAND_PLAN!$B:$I,5,0)/VLOOKUP(VLOOKUP(AK$3,KEY!$E:$F,2,0),KEY!$B:$C,2,0)</f>
        <v>8137.25</v>
      </c>
      <c r="AL36" s="45">
        <f>VLOOKUP(VLOOKUP(AL$3,KEY!$E:$F,2,0)&amp;$C36,DEMAND_PLAN!$B:$I,5,0)/VLOOKUP(VLOOKUP(AL$3,KEY!$E:$F,2,0),KEY!$B:$C,2,0)</f>
        <v>8137.25</v>
      </c>
      <c r="AM36" s="45">
        <f>VLOOKUP(VLOOKUP(AM$3,KEY!$E:$F,2,0)&amp;$C36,DEMAND_PLAN!$B:$I,5,0)/VLOOKUP(VLOOKUP(AM$3,KEY!$E:$F,2,0),KEY!$B:$C,2,0)</f>
        <v>8137.25</v>
      </c>
      <c r="AN36" s="45">
        <f>VLOOKUP(VLOOKUP(AN$3,KEY!$E:$F,2,0)&amp;$C36,DEMAND_PLAN!$B:$I,5,0)/VLOOKUP(VLOOKUP(AN$3,KEY!$E:$F,2,0),KEY!$B:$C,2,0)</f>
        <v>3946.2</v>
      </c>
      <c r="AO36" s="45">
        <f>VLOOKUP(VLOOKUP(AO$3,KEY!$E:$F,2,0)&amp;$C36,DEMAND_PLAN!$B:$I,5,0)/VLOOKUP(VLOOKUP(AO$3,KEY!$E:$F,2,0),KEY!$B:$C,2,0)</f>
        <v>3946.2</v>
      </c>
      <c r="AP36" s="45">
        <f>VLOOKUP(VLOOKUP(AP$3,KEY!$E:$F,2,0)&amp;$C36,DEMAND_PLAN!$B:$I,5,0)/VLOOKUP(VLOOKUP(AP$3,KEY!$E:$F,2,0),KEY!$B:$C,2,0)</f>
        <v>3946.2</v>
      </c>
      <c r="AQ36" s="45">
        <f>VLOOKUP(VLOOKUP(AQ$3,KEY!$E:$F,2,0)&amp;$C36,DEMAND_PLAN!$B:$I,5,0)/VLOOKUP(VLOOKUP(AQ$3,KEY!$E:$F,2,0),KEY!$B:$C,2,0)</f>
        <v>3946.2</v>
      </c>
      <c r="AR36" s="45">
        <f>VLOOKUP(VLOOKUP(AR$3,KEY!$E:$F,2,0)&amp;$C36,DEMAND_PLAN!$B:$I,5,0)/VLOOKUP(VLOOKUP(AR$3,KEY!$E:$F,2,0),KEY!$B:$C,2,0)</f>
        <v>3946.2</v>
      </c>
      <c r="AS36" s="45">
        <f>VLOOKUP(VLOOKUP(AS$3,KEY!$E:$F,2,0)&amp;$C36,DEMAND_PLAN!$B:$I,5,0)/VLOOKUP(VLOOKUP(AS$3,KEY!$E:$F,2,0),KEY!$B:$C,2,0)</f>
        <v>2881</v>
      </c>
      <c r="AT36" s="45">
        <f>VLOOKUP(VLOOKUP(AT$3,KEY!$E:$F,2,0)&amp;$C36,DEMAND_PLAN!$B:$I,5,0)/VLOOKUP(VLOOKUP(AT$3,KEY!$E:$F,2,0),KEY!$B:$C,2,0)</f>
        <v>2881</v>
      </c>
      <c r="AU36" s="45">
        <f>VLOOKUP(VLOOKUP(AU$3,KEY!$E:$F,2,0)&amp;$C36,DEMAND_PLAN!$B:$I,5,0)/VLOOKUP(VLOOKUP(AU$3,KEY!$E:$F,2,0),KEY!$B:$C,2,0)</f>
        <v>2881</v>
      </c>
      <c r="AV36" s="45">
        <f>VLOOKUP(VLOOKUP(AV$3,KEY!$E:$F,2,0)&amp;$C36,DEMAND_PLAN!$B:$I,5,0)/VLOOKUP(VLOOKUP(AV$3,KEY!$E:$F,2,0),KEY!$B:$C,2,0)</f>
        <v>2881</v>
      </c>
      <c r="AW36" s="45">
        <f>VLOOKUP(VLOOKUP(AW$3,KEY!$E:$F,2,0)&amp;$C36,DEMAND_PLAN!$B:$I,5,0)/VLOOKUP(VLOOKUP(AW$3,KEY!$E:$F,2,0),KEY!$B:$C,2,0)</f>
        <v>4318.75</v>
      </c>
      <c r="AX36" s="45">
        <f>VLOOKUP(VLOOKUP(AX$3,KEY!$E:$F,2,0)&amp;$C36,DEMAND_PLAN!$B:$I,5,0)/VLOOKUP(VLOOKUP(AX$3,KEY!$E:$F,2,0),KEY!$B:$C,2,0)</f>
        <v>4318.75</v>
      </c>
      <c r="AY36" s="45">
        <f>VLOOKUP(VLOOKUP(AY$3,KEY!$E:$F,2,0)&amp;$C36,DEMAND_PLAN!$B:$I,5,0)/VLOOKUP(VLOOKUP(AY$3,KEY!$E:$F,2,0),KEY!$B:$C,2,0)</f>
        <v>4318.75</v>
      </c>
      <c r="AZ36" s="45">
        <f>VLOOKUP(VLOOKUP(AZ$3,KEY!$E:$F,2,0)&amp;$C36,DEMAND_PLAN!$B:$I,5,0)/VLOOKUP(VLOOKUP(AZ$3,KEY!$E:$F,2,0),KEY!$B:$C,2,0)</f>
        <v>4318.75</v>
      </c>
      <c r="BA36" s="45">
        <f>VLOOKUP(VLOOKUP(BA$3,KEY!$E:$F,2,0)&amp;$C36,DEMAND_PLAN!$B:$I,5,0)/VLOOKUP(VLOOKUP(BA$3,KEY!$E:$F,2,0),KEY!$B:$C,2,0)</f>
        <v>10678.4</v>
      </c>
      <c r="BB36" s="45">
        <f>VLOOKUP(VLOOKUP(BB$3,KEY!$E:$F,2,0)&amp;$C36,DEMAND_PLAN!$B:$I,5,0)/VLOOKUP(VLOOKUP(BB$3,KEY!$E:$F,2,0),KEY!$B:$C,2,0)</f>
        <v>10678.4</v>
      </c>
      <c r="BC36" s="45">
        <f>VLOOKUP(VLOOKUP(BC$3,KEY!$E:$F,2,0)&amp;$C36,DEMAND_PLAN!$B:$I,5,0)/VLOOKUP(VLOOKUP(BC$3,KEY!$E:$F,2,0),KEY!$B:$C,2,0)</f>
        <v>10678.4</v>
      </c>
      <c r="BD36" s="45">
        <f>VLOOKUP(VLOOKUP(BD$3,KEY!$E:$F,2,0)&amp;$C36,DEMAND_PLAN!$B:$I,5,0)/VLOOKUP(VLOOKUP(BD$3,KEY!$E:$F,2,0),KEY!$B:$C,2,0)</f>
        <v>10678.4</v>
      </c>
      <c r="BE36" s="45">
        <f>VLOOKUP(VLOOKUP(BE$3,KEY!$E:$F,2,0)&amp;$C36,DEMAND_PLAN!$B:$I,5,0)/VLOOKUP(VLOOKUP(BE$3,KEY!$E:$F,2,0),KEY!$B:$C,2,0)</f>
        <v>10678.4</v>
      </c>
      <c r="BF36" s="46">
        <f>IF(FF36&gt;ASSUMPTIONS!$D$7,0,(ASSUMPTIONS!$D$7+2-FF36)*AVERAGE(G36:J36))</f>
        <v>0</v>
      </c>
      <c r="BG36" s="46">
        <f>IF(FG36&gt;ASSUMPTIONS!$D$7,0,(ASSUMPTIONS!$D$7+2-FG36)*AVERAGE(H36:K36))</f>
        <v>0</v>
      </c>
      <c r="BH36" s="46">
        <f>IF(FH36&gt;ASSUMPTIONS!$D$7,0,(ASSUMPTIONS!$D$7+2-FH36)*AVERAGE(I36:L36))</f>
        <v>0</v>
      </c>
      <c r="BI36" s="46">
        <f>IF(FI36&gt;ASSUMPTIONS!$D$7,0,(ASSUMPTIONS!$D$7+2-FI36)*AVERAGE(J36:M36))</f>
        <v>0</v>
      </c>
      <c r="BJ36" s="46">
        <f>IF(FJ36&gt;ASSUMPTIONS!$D$7,0,(ASSUMPTIONS!$D$7+2-FJ36)*AVERAGE(K36:N36))</f>
        <v>0</v>
      </c>
      <c r="BK36" s="46">
        <f>IF(FK36&gt;ASSUMPTIONS!$D$7,0,(ASSUMPTIONS!$D$7+2-FK36)*AVERAGE(L36:O36))</f>
        <v>0</v>
      </c>
      <c r="BL36" s="46">
        <f>IF(FL36&gt;ASSUMPTIONS!$D$7,0,(ASSUMPTIONS!$D$7+2-FL36)*AVERAGE(M36:P36))</f>
        <v>0</v>
      </c>
      <c r="BM36" s="46">
        <f>IF(FM36&gt;ASSUMPTIONS!$D$7,0,(ASSUMPTIONS!$D$7+2-FM36)*AVERAGE(N36:Q36))</f>
        <v>0</v>
      </c>
      <c r="BN36" s="46">
        <f>IF(FN36&gt;ASSUMPTIONS!$D$7,0,(ASSUMPTIONS!$D$7+2-FN36)*AVERAGE(O36:R36))</f>
        <v>0</v>
      </c>
      <c r="BO36" s="46">
        <f>IF(FO36&gt;ASSUMPTIONS!$D$7,0,(ASSUMPTIONS!$D$7+2-FO36)*AVERAGE(P36:S36))</f>
        <v>0</v>
      </c>
      <c r="BP36" s="46">
        <f>IF(FP36&gt;ASSUMPTIONS!$D$7,0,(ASSUMPTIONS!$D$7+2-FP36)*AVERAGE(Q36:T36))</f>
        <v>0</v>
      </c>
      <c r="BQ36" s="46">
        <f>IF(FQ36&gt;ASSUMPTIONS!$D$7,0,(ASSUMPTIONS!$D$7+2-FQ36)*AVERAGE(R36:U36))</f>
        <v>0</v>
      </c>
      <c r="BR36" s="46">
        <f>IF(FR36&gt;ASSUMPTIONS!$D$7,0,(ASSUMPTIONS!$D$7+2-FR36)*AVERAGE(S36:V36))</f>
        <v>0</v>
      </c>
      <c r="BS36" s="46">
        <f>IF(FS36&gt;ASSUMPTIONS!$D$7,0,(ASSUMPTIONS!$D$7+2-FS36)*AVERAGE(T36:W36))</f>
        <v>0</v>
      </c>
      <c r="BT36" s="46">
        <f>IF(FT36&gt;ASSUMPTIONS!$D$7,0,(ASSUMPTIONS!$D$7+2-FT36)*AVERAGE(U36:X36))</f>
        <v>0</v>
      </c>
      <c r="BU36" s="46">
        <f>IF(FU36&gt;ASSUMPTIONS!$D$7,0,(ASSUMPTIONS!$D$7+2-FU36)*AVERAGE(V36:Y36))</f>
        <v>0</v>
      </c>
      <c r="BV36" s="46">
        <f>IF(FV36&gt;ASSUMPTIONS!$D$7,0,(ASSUMPTIONS!$D$7+2-FV36)*AVERAGE(W36:Z36))</f>
        <v>0</v>
      </c>
      <c r="BW36" s="46">
        <f>IF(FW36&gt;ASSUMPTIONS!$D$7,0,(ASSUMPTIONS!$D$7+2-FW36)*AVERAGE(X36:AA36))</f>
        <v>0</v>
      </c>
      <c r="BX36" s="46">
        <f>IF(FX36&gt;ASSUMPTIONS!$D$7,0,(ASSUMPTIONS!$D$7+2-FX36)*AVERAGE(Y36:AB36))</f>
        <v>0</v>
      </c>
      <c r="BY36" s="46">
        <f>IF(FY36&gt;ASSUMPTIONS!$D$7,0,(ASSUMPTIONS!$D$7+2-FY36)*AVERAGE(Z36:AC36))</f>
        <v>0</v>
      </c>
      <c r="BZ36" s="46">
        <f>IF(FZ36&gt;ASSUMPTIONS!$D$7,0,(ASSUMPTIONS!$D$7+2-FZ36)*AVERAGE(AA36:AD36))</f>
        <v>0</v>
      </c>
      <c r="CA36" s="46">
        <f>IF(GA36&gt;ASSUMPTIONS!$D$7,0,(ASSUMPTIONS!$D$7+2-GA36)*AVERAGE(AB36:AE36))</f>
        <v>0</v>
      </c>
      <c r="CB36" s="46">
        <f>IF(GB36&gt;ASSUMPTIONS!$D$7,0,(ASSUMPTIONS!$D$7+2-GB36)*AVERAGE(AC36:AF36))</f>
        <v>0</v>
      </c>
      <c r="CC36" s="46">
        <f>IF(GC36&gt;ASSUMPTIONS!$D$7,0,(ASSUMPTIONS!$D$7+2-GC36)*AVERAGE(AD36:AG36))</f>
        <v>0</v>
      </c>
      <c r="CD36" s="46">
        <f>IF(GD36&gt;ASSUMPTIONS!$D$7,0,(ASSUMPTIONS!$D$7+2-GD36)*AVERAGE(AE36:AH36))</f>
        <v>0</v>
      </c>
      <c r="CE36" s="46">
        <f>IF(GE36&gt;ASSUMPTIONS!$D$7,0,(ASSUMPTIONS!$D$7+2-GE36)*AVERAGE(AF36:AI36))</f>
        <v>0</v>
      </c>
      <c r="CF36" s="46">
        <f>IF(GF36&gt;ASSUMPTIONS!$D$7,0,(ASSUMPTIONS!$D$7+2-GF36)*AVERAGE(AG36:AJ36))</f>
        <v>0</v>
      </c>
      <c r="CG36" s="46">
        <f>IF(GG36&gt;ASSUMPTIONS!$D$7,0,(ASSUMPTIONS!$D$7+2-GG36)*AVERAGE(AH36:AK36))</f>
        <v>0</v>
      </c>
      <c r="CH36" s="46">
        <f>IF(GH36&gt;ASSUMPTIONS!$D$7,0,(ASSUMPTIONS!$D$7+2-GH36)*AVERAGE(AI36:AL36))</f>
        <v>0</v>
      </c>
      <c r="CI36" s="46">
        <f>IF(GI36&gt;ASSUMPTIONS!$D$7,0,(ASSUMPTIONS!$D$7+2-GI36)*AVERAGE(AJ36:AM36))</f>
        <v>0</v>
      </c>
      <c r="CJ36" s="46">
        <f>IF(GJ36&gt;ASSUMPTIONS!$D$7,0,(ASSUMPTIONS!$D$7+2-GJ36)*AVERAGE(AK36:AN36))</f>
        <v>0</v>
      </c>
      <c r="CK36" s="46">
        <f>IF(GK36&gt;ASSUMPTIONS!$D$7,0,(ASSUMPTIONS!$D$7+2-GK36)*AVERAGE(AL36:AO36))</f>
        <v>0</v>
      </c>
      <c r="CL36" s="46">
        <f>IF(GL36&gt;ASSUMPTIONS!$D$7,0,(ASSUMPTIONS!$D$7+2-GL36)*AVERAGE(AM36:AP36))</f>
        <v>0</v>
      </c>
      <c r="CM36" s="46">
        <f>IF(GM36&gt;ASSUMPTIONS!$D$7,0,(ASSUMPTIONS!$D$7+2-GM36)*AVERAGE(AN36:AQ36))</f>
        <v>0</v>
      </c>
      <c r="CN36" s="46">
        <f>IF(GN36&gt;ASSUMPTIONS!$D$7,0,(ASSUMPTIONS!$D$7+2-GN36)*AVERAGE(AO36:AR36))</f>
        <v>0</v>
      </c>
      <c r="CO36" s="46">
        <f>IF(GO36&gt;ASSUMPTIONS!$D$7,0,(ASSUMPTIONS!$D$7+2-GO36)*AVERAGE(AP36:AS36))</f>
        <v>0</v>
      </c>
      <c r="CP36" s="46">
        <f>IF(GP36&gt;ASSUMPTIONS!$D$7,0,(ASSUMPTIONS!$D$7+2-GP36)*AVERAGE(AQ36:AT36))</f>
        <v>0</v>
      </c>
      <c r="CQ36" s="46">
        <f>IF(GQ36&gt;ASSUMPTIONS!$D$7,0,(ASSUMPTIONS!$D$7+2-GQ36)*AVERAGE(AR36:AU36))</f>
        <v>0</v>
      </c>
      <c r="CR36" s="46">
        <f>IF(GR36&gt;ASSUMPTIONS!$D$7,0,(ASSUMPTIONS!$D$7+2-GR36)*AVERAGE(AS36:AV36))</f>
        <v>0</v>
      </c>
      <c r="CS36" s="46">
        <f>IF(GS36&gt;ASSUMPTIONS!$D$7,0,(ASSUMPTIONS!$D$7+2-GS36)*AVERAGE(AT36:AW36))</f>
        <v>0</v>
      </c>
      <c r="CT36" s="46">
        <f>IF(GT36&gt;ASSUMPTIONS!$D$7,0,(ASSUMPTIONS!$D$7+2-GT36)*AVERAGE(AU36:AX36))</f>
        <v>0</v>
      </c>
      <c r="CU36" s="46">
        <f>IF(GU36&gt;ASSUMPTIONS!$D$7,0,(ASSUMPTIONS!$D$7+2-GU36)*AVERAGE(AV36:AY36))</f>
        <v>0</v>
      </c>
      <c r="CV36" s="46">
        <f>IF(GV36&gt;ASSUMPTIONS!$D$7,0,(ASSUMPTIONS!$D$7+2-GV36)*AVERAGE(AW36:AZ36))</f>
        <v>0</v>
      </c>
      <c r="CW36" s="46">
        <f>IF(GW36&gt;ASSUMPTIONS!$D$7,0,(ASSUMPTIONS!$D$7+2-GW36)*AVERAGE(AX36:BA36))</f>
        <v>0</v>
      </c>
      <c r="CX36" s="46">
        <f>IF(GX36&gt;ASSUMPTIONS!$D$7,0,(ASSUMPTIONS!$D$7+2-GX36)*AVERAGE(AY36:BB36))</f>
        <v>0</v>
      </c>
      <c r="CY36" s="46">
        <f>IF(GY36&gt;ASSUMPTIONS!$D$7,0,(ASSUMPTIONS!$D$7+2-GY36)*AVERAGE(AZ36:BC36))</f>
        <v>0</v>
      </c>
      <c r="CZ36" s="46">
        <f>IF(GZ36&gt;ASSUMPTIONS!$D$7,0,(ASSUMPTIONS!$D$7+2-GZ36)*AVERAGE(BA36:BD36))</f>
        <v>0</v>
      </c>
      <c r="DA36" s="46">
        <f>IF(HA36&gt;ASSUMPTIONS!$D$7,0,(ASSUMPTIONS!$D$7+2-HA36)*AVERAGE($BB36:$BE36))</f>
        <v>0</v>
      </c>
      <c r="DB36" s="46">
        <f>IF(HB36&gt;ASSUMPTIONS!$D$7,0,(ASSUMPTIONS!$D$7+2-HB36)*AVERAGE($BB36:$BE36))</f>
        <v>0</v>
      </c>
      <c r="DC36" s="46">
        <f>IF(HC36&gt;ASSUMPTIONS!$D$7,0,(ASSUMPTIONS!$D$7+2-HC36)*AVERAGE($BB36:$BE36))</f>
        <v>27920.689145496595</v>
      </c>
      <c r="DD36" s="46">
        <f>IF(HD36&gt;ASSUMPTIONS!$D$7,0,(ASSUMPTIONS!$D$7+2-HD36)*AVERAGE($BB36:$BE36))</f>
        <v>0</v>
      </c>
      <c r="DE36" s="46">
        <f>IF(HE36&gt;ASSUMPTIONS!$D$7,0,(ASSUMPTIONS!$D$7+2-HE36)*AVERAGE($BB36:$BE36))</f>
        <v>21356.799999999981</v>
      </c>
      <c r="DF36" s="47">
        <f t="shared" si="3"/>
        <v>369737.36085450352</v>
      </c>
      <c r="DG36" s="47">
        <f t="shared" si="18"/>
        <v>357611.61085450352</v>
      </c>
      <c r="DH36" s="47">
        <f t="shared" si="18"/>
        <v>345485.86085450352</v>
      </c>
      <c r="DI36" s="47">
        <f t="shared" si="18"/>
        <v>333360.11085450352</v>
      </c>
      <c r="DJ36" s="47">
        <f t="shared" si="18"/>
        <v>329956.11085450352</v>
      </c>
      <c r="DK36" s="47">
        <f t="shared" si="18"/>
        <v>326552.11085450352</v>
      </c>
      <c r="DL36" s="47">
        <f t="shared" si="18"/>
        <v>323148.11085450352</v>
      </c>
      <c r="DM36" s="47">
        <f t="shared" si="18"/>
        <v>319744.11085450352</v>
      </c>
      <c r="DN36" s="47">
        <f t="shared" si="18"/>
        <v>311528.91085450351</v>
      </c>
      <c r="DO36" s="47">
        <f t="shared" si="18"/>
        <v>303313.7108545035</v>
      </c>
      <c r="DP36" s="47">
        <f t="shared" si="18"/>
        <v>295098.51085450349</v>
      </c>
      <c r="DQ36" s="47">
        <f t="shared" si="18"/>
        <v>286883.31085450348</v>
      </c>
      <c r="DR36" s="47">
        <f t="shared" si="18"/>
        <v>278668.11085450347</v>
      </c>
      <c r="DS36" s="47">
        <f t="shared" si="18"/>
        <v>269191.61085450347</v>
      </c>
      <c r="DT36" s="47">
        <f t="shared" si="18"/>
        <v>259715.11085450347</v>
      </c>
      <c r="DU36" s="47">
        <f t="shared" si="18"/>
        <v>250238.61085450347</v>
      </c>
      <c r="DV36" s="47">
        <f t="shared" si="18"/>
        <v>240762.11085450347</v>
      </c>
      <c r="DW36" s="47">
        <f t="shared" si="18"/>
        <v>236813.11085450347</v>
      </c>
      <c r="DX36" s="47">
        <f t="shared" si="18"/>
        <v>232864.11085450347</v>
      </c>
      <c r="DY36" s="47">
        <f t="shared" si="18"/>
        <v>228915.11085450347</v>
      </c>
      <c r="DZ36" s="47">
        <f t="shared" si="18"/>
        <v>224966.11085450347</v>
      </c>
      <c r="EA36" s="47">
        <f t="shared" si="18"/>
        <v>221038.51085450346</v>
      </c>
      <c r="EB36" s="47">
        <f t="shared" si="18"/>
        <v>217110.91085450345</v>
      </c>
      <c r="EC36" s="47">
        <f t="shared" si="18"/>
        <v>213183.31085450345</v>
      </c>
      <c r="ED36" s="47">
        <f t="shared" si="18"/>
        <v>209255.71085450344</v>
      </c>
      <c r="EE36" s="47">
        <f t="shared" si="18"/>
        <v>205328.11085450344</v>
      </c>
      <c r="EF36" s="47">
        <f t="shared" si="18"/>
        <v>199320.86085450344</v>
      </c>
      <c r="EG36" s="47">
        <f t="shared" si="18"/>
        <v>193313.61085450344</v>
      </c>
      <c r="EH36" s="47">
        <f t="shared" si="18"/>
        <v>187306.36085450344</v>
      </c>
      <c r="EI36" s="47">
        <f t="shared" si="18"/>
        <v>181299.11085450344</v>
      </c>
      <c r="EJ36" s="47">
        <f t="shared" si="18"/>
        <v>173161.86085450344</v>
      </c>
      <c r="EK36" s="47">
        <f t="shared" si="18"/>
        <v>165024.61085450344</v>
      </c>
      <c r="EL36" s="47">
        <f t="shared" si="18"/>
        <v>156887.36085450344</v>
      </c>
      <c r="EM36" s="47">
        <f t="shared" si="18"/>
        <v>148750.11085450344</v>
      </c>
      <c r="EN36" s="47">
        <f t="shared" si="18"/>
        <v>144803.91085450343</v>
      </c>
      <c r="EO36" s="47">
        <f t="shared" si="18"/>
        <v>140857.71085450341</v>
      </c>
      <c r="EP36" s="47">
        <f t="shared" si="18"/>
        <v>136911.5108545034</v>
      </c>
      <c r="EQ36" s="47">
        <f t="shared" si="18"/>
        <v>132965.31085450339</v>
      </c>
      <c r="ER36" s="47">
        <f t="shared" si="18"/>
        <v>129019.11085450339</v>
      </c>
      <c r="ES36" s="47">
        <f t="shared" si="18"/>
        <v>126138.11085450339</v>
      </c>
      <c r="ET36" s="47">
        <f t="shared" si="18"/>
        <v>123257.11085450339</v>
      </c>
      <c r="EU36" s="47">
        <f t="shared" si="18"/>
        <v>120376.11085450339</v>
      </c>
      <c r="EV36" s="47">
        <f t="shared" si="18"/>
        <v>117495.11085450339</v>
      </c>
      <c r="EW36" s="47">
        <f t="shared" si="18"/>
        <v>113176.36085450339</v>
      </c>
      <c r="EX36" s="47">
        <f t="shared" si="18"/>
        <v>108857.61085450339</v>
      </c>
      <c r="EY36" s="47">
        <f t="shared" si="18"/>
        <v>104538.86085450339</v>
      </c>
      <c r="EZ36" s="47">
        <f t="shared" si="18"/>
        <v>100220.11085450339</v>
      </c>
      <c r="FA36" s="47">
        <f t="shared" si="18"/>
        <v>89541.710854503399</v>
      </c>
      <c r="FB36" s="47">
        <f t="shared" si="18"/>
        <v>78863.310854503405</v>
      </c>
      <c r="FC36" s="47">
        <f t="shared" si="18"/>
        <v>96105.600000000006</v>
      </c>
      <c r="FD36" s="47">
        <f t="shared" si="18"/>
        <v>85427.200000000012</v>
      </c>
      <c r="FE36" s="47">
        <f t="shared" si="18"/>
        <v>96105.600000000006</v>
      </c>
      <c r="FF36" s="48">
        <f t="shared" si="4"/>
        <v>38.396290800767048</v>
      </c>
      <c r="FG36" s="48">
        <f t="shared" si="14"/>
        <v>47.616653307941661</v>
      </c>
      <c r="FH36" s="48">
        <f t="shared" si="14"/>
        <v>64.037176681537488</v>
      </c>
      <c r="FI36" s="48">
        <f t="shared" si="14"/>
        <v>101.49408368228659</v>
      </c>
      <c r="FJ36" s="48">
        <f t="shared" si="14"/>
        <v>72.362618488865053</v>
      </c>
      <c r="FK36" s="48">
        <f t="shared" si="14"/>
        <v>56.794979147360145</v>
      </c>
      <c r="FL36" s="48">
        <f t="shared" si="14"/>
        <v>46.567810001497847</v>
      </c>
      <c r="FM36" s="48">
        <f t="shared" si="14"/>
        <v>39.335391816937324</v>
      </c>
      <c r="FN36" s="48">
        <f t="shared" si="14"/>
        <v>38.921037936325774</v>
      </c>
      <c r="FO36" s="48">
        <f t="shared" si="14"/>
        <v>36.519312803667241</v>
      </c>
      <c r="FP36" s="48">
        <f t="shared" si="14"/>
        <v>34.288814625446221</v>
      </c>
      <c r="FQ36" s="48">
        <f t="shared" si="13"/>
        <v>32.211862654572535</v>
      </c>
      <c r="FR36" s="48">
        <f t="shared" si="13"/>
        <v>30.273129410067376</v>
      </c>
      <c r="FS36" s="48">
        <f t="shared" si="13"/>
        <v>34.426315098538041</v>
      </c>
      <c r="FT36" s="48">
        <f t="shared" si="13"/>
        <v>40.101539734759001</v>
      </c>
      <c r="FU36" s="48">
        <f t="shared" si="13"/>
        <v>48.719039717589226</v>
      </c>
      <c r="FV36" s="48">
        <f t="shared" si="13"/>
        <v>63.367589479489354</v>
      </c>
      <c r="FW36" s="48">
        <f t="shared" si="13"/>
        <v>61.05057772736005</v>
      </c>
      <c r="FX36" s="48">
        <f t="shared" si="13"/>
        <v>60.130795230049372</v>
      </c>
      <c r="FY36" s="48">
        <f t="shared" si="13"/>
        <v>59.208510368680876</v>
      </c>
      <c r="FZ36" s="48">
        <f t="shared" si="13"/>
        <v>58.283712917431373</v>
      </c>
      <c r="GA36" s="48">
        <f t="shared" si="13"/>
        <v>57.278264297408967</v>
      </c>
      <c r="GB36" s="48">
        <f t="shared" si="13"/>
        <v>49.699356854984323</v>
      </c>
      <c r="GC36" s="48">
        <f t="shared" si="13"/>
        <v>43.706932838342489</v>
      </c>
      <c r="GD36" s="48">
        <f t="shared" si="13"/>
        <v>38.850045373462713</v>
      </c>
      <c r="GE36" s="48">
        <f t="shared" si="13"/>
        <v>34.833860893837191</v>
      </c>
      <c r="GF36" s="48">
        <f t="shared" si="13"/>
        <v>31.39693579334125</v>
      </c>
      <c r="GG36" s="48">
        <f t="shared" si="16"/>
        <v>28.183514561066623</v>
      </c>
      <c r="GH36" s="48">
        <f t="shared" si="16"/>
        <v>25.420113857063473</v>
      </c>
      <c r="GI36" s="48">
        <f t="shared" si="16"/>
        <v>23.018385923316039</v>
      </c>
      <c r="GJ36" s="48">
        <f t="shared" si="16"/>
        <v>25.572950210364773</v>
      </c>
      <c r="GK36" s="48">
        <f t="shared" si="16"/>
        <v>28.6609967938798</v>
      </c>
      <c r="GL36" s="48">
        <f t="shared" si="15"/>
        <v>33.04482379563391</v>
      </c>
      <c r="GM36" s="48">
        <f t="shared" si="15"/>
        <v>39.756566026684773</v>
      </c>
      <c r="GN36" s="48">
        <f t="shared" si="15"/>
        <v>37.694518994096455</v>
      </c>
      <c r="GO36" s="48">
        <f t="shared" si="15"/>
        <v>39.34995811149853</v>
      </c>
      <c r="GP36" s="48">
        <f t="shared" si="15"/>
        <v>41.263683751612206</v>
      </c>
      <c r="GQ36" s="48">
        <f t="shared" si="15"/>
        <v>43.501258492836207</v>
      </c>
      <c r="GR36" s="48">
        <f t="shared" si="15"/>
        <v>46.152485544777299</v>
      </c>
      <c r="GS36" s="48">
        <f t="shared" si="15"/>
        <v>39.815336927344966</v>
      </c>
      <c r="GT36" s="48">
        <f t="shared" si="15"/>
        <v>35.039580778361305</v>
      </c>
      <c r="GU36" s="48">
        <f t="shared" si="15"/>
        <v>31.130937720754144</v>
      </c>
      <c r="GV36" s="48">
        <f t="shared" si="15"/>
        <v>27.872905552417574</v>
      </c>
      <c r="GW36" s="48">
        <f t="shared" si="15"/>
        <v>19.88522966991318</v>
      </c>
      <c r="GX36" s="48">
        <f t="shared" si="15"/>
        <v>15.093049126601171</v>
      </c>
      <c r="GY36" s="48">
        <f t="shared" si="15"/>
        <v>11.977527707938576</v>
      </c>
      <c r="GZ36" s="48">
        <f t="shared" si="15"/>
        <v>9.7897494806809444</v>
      </c>
      <c r="HA36" s="48">
        <f t="shared" si="6"/>
        <v>9.3853115499047988</v>
      </c>
      <c r="HB36" s="48">
        <f t="shared" si="6"/>
        <v>8.3853115499047988</v>
      </c>
      <c r="HC36" s="48">
        <f t="shared" si="6"/>
        <v>7.3853115499047988</v>
      </c>
      <c r="HD36" s="48">
        <f t="shared" si="6"/>
        <v>9</v>
      </c>
      <c r="HE36" s="48">
        <f t="shared" si="6"/>
        <v>8.0000000000000018</v>
      </c>
      <c r="HF36" s="31"/>
    </row>
    <row r="37" spans="1:214" ht="15.75" thickBot="1" x14ac:dyDescent="0.3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4"/>
    </row>
  </sheetData>
  <mergeCells count="4">
    <mergeCell ref="F2:BE2"/>
    <mergeCell ref="BF2:DE2"/>
    <mergeCell ref="DF2:FE2"/>
    <mergeCell ref="FF2:H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FED8-56C8-418B-910F-AA735E14A707}">
  <sheetPr>
    <tabColor theme="4" tint="0.79998168889431442"/>
  </sheetPr>
  <dimension ref="A1:HF38"/>
  <sheetViews>
    <sheetView showGridLines="0" workbookViewId="0"/>
  </sheetViews>
  <sheetFormatPr defaultRowHeight="15" x14ac:dyDescent="0.25"/>
  <cols>
    <col min="1" max="1" width="2.7109375" style="25" customWidth="1"/>
    <col min="2" max="2" width="11.140625" style="25" bestFit="1" customWidth="1"/>
    <col min="3" max="3" width="8" style="25" bestFit="1" customWidth="1"/>
    <col min="4" max="4" width="14.85546875" style="25" bestFit="1" customWidth="1"/>
    <col min="5" max="5" width="20.5703125" style="25" bestFit="1" customWidth="1"/>
    <col min="6" max="109" width="9.140625" style="25"/>
    <col min="110" max="161" width="10.5703125" style="25" bestFit="1" customWidth="1"/>
    <col min="162" max="213" width="9.140625" style="25"/>
    <col min="214" max="214" width="2.7109375" style="25" customWidth="1"/>
    <col min="215" max="16384" width="9.140625" style="25"/>
  </cols>
  <sheetData>
    <row r="1" spans="1:214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8"/>
    </row>
    <row r="2" spans="1:214" x14ac:dyDescent="0.25">
      <c r="A2" s="29"/>
      <c r="B2" s="13"/>
      <c r="C2" s="13"/>
      <c r="D2" s="13"/>
      <c r="E2" s="13"/>
      <c r="F2" s="50" t="s">
        <v>70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1" t="s">
        <v>72</v>
      </c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2" t="s">
        <v>73</v>
      </c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3" t="s">
        <v>74</v>
      </c>
      <c r="FG2" s="53"/>
      <c r="FH2" s="53"/>
      <c r="FI2" s="53"/>
      <c r="FJ2" s="53"/>
      <c r="FK2" s="53"/>
      <c r="FL2" s="53"/>
      <c r="FM2" s="53"/>
      <c r="FN2" s="53"/>
      <c r="FO2" s="53"/>
      <c r="FP2" s="53"/>
      <c r="FQ2" s="53"/>
      <c r="FR2" s="53"/>
      <c r="FS2" s="53"/>
      <c r="FT2" s="53"/>
      <c r="FU2" s="53"/>
      <c r="FV2" s="53"/>
      <c r="FW2" s="53"/>
      <c r="FX2" s="53"/>
      <c r="FY2" s="53"/>
      <c r="FZ2" s="53"/>
      <c r="GA2" s="53"/>
      <c r="GB2" s="53"/>
      <c r="GC2" s="53"/>
      <c r="GD2" s="53"/>
      <c r="GE2" s="53"/>
      <c r="GF2" s="53"/>
      <c r="GG2" s="53"/>
      <c r="GH2" s="53"/>
      <c r="GI2" s="53"/>
      <c r="GJ2" s="53"/>
      <c r="GK2" s="53"/>
      <c r="GL2" s="53"/>
      <c r="GM2" s="53"/>
      <c r="GN2" s="53"/>
      <c r="GO2" s="53"/>
      <c r="GP2" s="53"/>
      <c r="GQ2" s="53"/>
      <c r="GR2" s="53"/>
      <c r="GS2" s="53"/>
      <c r="GT2" s="53"/>
      <c r="GU2" s="53"/>
      <c r="GV2" s="53"/>
      <c r="GW2" s="53"/>
      <c r="GX2" s="53"/>
      <c r="GY2" s="53"/>
      <c r="GZ2" s="53"/>
      <c r="HA2" s="53"/>
      <c r="HB2" s="53"/>
      <c r="HC2" s="53"/>
      <c r="HD2" s="53"/>
      <c r="HE2" s="53"/>
      <c r="HF2" s="31"/>
    </row>
    <row r="3" spans="1:214" x14ac:dyDescent="0.25">
      <c r="A3" s="29"/>
      <c r="B3" s="1" t="s">
        <v>0</v>
      </c>
      <c r="C3" s="1" t="s">
        <v>1</v>
      </c>
      <c r="D3" s="1" t="s">
        <v>2</v>
      </c>
      <c r="E3" s="2" t="s">
        <v>15</v>
      </c>
      <c r="F3" s="5" t="s">
        <v>18</v>
      </c>
      <c r="G3" s="5" t="s">
        <v>19</v>
      </c>
      <c r="H3" s="5" t="s">
        <v>20</v>
      </c>
      <c r="I3" s="5" t="s">
        <v>21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28</v>
      </c>
      <c r="Q3" s="5" t="s">
        <v>29</v>
      </c>
      <c r="R3" s="5" t="s">
        <v>30</v>
      </c>
      <c r="S3" s="5" t="s">
        <v>31</v>
      </c>
      <c r="T3" s="5" t="s">
        <v>32</v>
      </c>
      <c r="U3" s="5" t="s">
        <v>33</v>
      </c>
      <c r="V3" s="5" t="s">
        <v>34</v>
      </c>
      <c r="W3" s="5" t="s">
        <v>35</v>
      </c>
      <c r="X3" s="5" t="s">
        <v>36</v>
      </c>
      <c r="Y3" s="5" t="s">
        <v>37</v>
      </c>
      <c r="Z3" s="5" t="s">
        <v>38</v>
      </c>
      <c r="AA3" s="5" t="s">
        <v>39</v>
      </c>
      <c r="AB3" s="5" t="s">
        <v>40</v>
      </c>
      <c r="AC3" s="5" t="s">
        <v>41</v>
      </c>
      <c r="AD3" s="5" t="s">
        <v>42</v>
      </c>
      <c r="AE3" s="5" t="s">
        <v>43</v>
      </c>
      <c r="AF3" s="5" t="s">
        <v>44</v>
      </c>
      <c r="AG3" s="5" t="s">
        <v>45</v>
      </c>
      <c r="AH3" s="5" t="s">
        <v>46</v>
      </c>
      <c r="AI3" s="5" t="s">
        <v>47</v>
      </c>
      <c r="AJ3" s="5" t="s">
        <v>48</v>
      </c>
      <c r="AK3" s="5" t="s">
        <v>49</v>
      </c>
      <c r="AL3" s="5" t="s">
        <v>50</v>
      </c>
      <c r="AM3" s="5" t="s">
        <v>51</v>
      </c>
      <c r="AN3" s="5" t="s">
        <v>52</v>
      </c>
      <c r="AO3" s="5" t="s">
        <v>53</v>
      </c>
      <c r="AP3" s="5" t="s">
        <v>54</v>
      </c>
      <c r="AQ3" s="5" t="s">
        <v>55</v>
      </c>
      <c r="AR3" s="5" t="s">
        <v>56</v>
      </c>
      <c r="AS3" s="5" t="s">
        <v>57</v>
      </c>
      <c r="AT3" s="5" t="s">
        <v>58</v>
      </c>
      <c r="AU3" s="5" t="s">
        <v>59</v>
      </c>
      <c r="AV3" s="5" t="s">
        <v>60</v>
      </c>
      <c r="AW3" s="5" t="s">
        <v>61</v>
      </c>
      <c r="AX3" s="5" t="s">
        <v>62</v>
      </c>
      <c r="AY3" s="5" t="s">
        <v>63</v>
      </c>
      <c r="AZ3" s="5" t="s">
        <v>64</v>
      </c>
      <c r="BA3" s="5" t="s">
        <v>65</v>
      </c>
      <c r="BB3" s="5" t="s">
        <v>66</v>
      </c>
      <c r="BC3" s="5" t="s">
        <v>67</v>
      </c>
      <c r="BD3" s="5" t="s">
        <v>68</v>
      </c>
      <c r="BE3" s="5" t="s">
        <v>69</v>
      </c>
      <c r="BF3" s="6" t="s">
        <v>18</v>
      </c>
      <c r="BG3" s="6" t="s">
        <v>19</v>
      </c>
      <c r="BH3" s="6" t="s">
        <v>20</v>
      </c>
      <c r="BI3" s="6" t="s">
        <v>21</v>
      </c>
      <c r="BJ3" s="6" t="s">
        <v>22</v>
      </c>
      <c r="BK3" s="6" t="s">
        <v>23</v>
      </c>
      <c r="BL3" s="6" t="s">
        <v>24</v>
      </c>
      <c r="BM3" s="6" t="s">
        <v>25</v>
      </c>
      <c r="BN3" s="6" t="s">
        <v>26</v>
      </c>
      <c r="BO3" s="6" t="s">
        <v>27</v>
      </c>
      <c r="BP3" s="6" t="s">
        <v>28</v>
      </c>
      <c r="BQ3" s="6" t="s">
        <v>29</v>
      </c>
      <c r="BR3" s="6" t="s">
        <v>30</v>
      </c>
      <c r="BS3" s="6" t="s">
        <v>31</v>
      </c>
      <c r="BT3" s="6" t="s">
        <v>32</v>
      </c>
      <c r="BU3" s="6" t="s">
        <v>33</v>
      </c>
      <c r="BV3" s="6" t="s">
        <v>34</v>
      </c>
      <c r="BW3" s="6" t="s">
        <v>35</v>
      </c>
      <c r="BX3" s="6" t="s">
        <v>36</v>
      </c>
      <c r="BY3" s="6" t="s">
        <v>37</v>
      </c>
      <c r="BZ3" s="6" t="s">
        <v>38</v>
      </c>
      <c r="CA3" s="6" t="s">
        <v>39</v>
      </c>
      <c r="CB3" s="6" t="s">
        <v>40</v>
      </c>
      <c r="CC3" s="6" t="s">
        <v>41</v>
      </c>
      <c r="CD3" s="6" t="s">
        <v>42</v>
      </c>
      <c r="CE3" s="6" t="s">
        <v>43</v>
      </c>
      <c r="CF3" s="6" t="s">
        <v>44</v>
      </c>
      <c r="CG3" s="6" t="s">
        <v>45</v>
      </c>
      <c r="CH3" s="6" t="s">
        <v>46</v>
      </c>
      <c r="CI3" s="6" t="s">
        <v>47</v>
      </c>
      <c r="CJ3" s="6" t="s">
        <v>48</v>
      </c>
      <c r="CK3" s="6" t="s">
        <v>49</v>
      </c>
      <c r="CL3" s="6" t="s">
        <v>50</v>
      </c>
      <c r="CM3" s="6" t="s">
        <v>51</v>
      </c>
      <c r="CN3" s="6" t="s">
        <v>52</v>
      </c>
      <c r="CO3" s="6" t="s">
        <v>53</v>
      </c>
      <c r="CP3" s="6" t="s">
        <v>54</v>
      </c>
      <c r="CQ3" s="6" t="s">
        <v>55</v>
      </c>
      <c r="CR3" s="6" t="s">
        <v>56</v>
      </c>
      <c r="CS3" s="6" t="s">
        <v>57</v>
      </c>
      <c r="CT3" s="6" t="s">
        <v>58</v>
      </c>
      <c r="CU3" s="6" t="s">
        <v>59</v>
      </c>
      <c r="CV3" s="6" t="s">
        <v>60</v>
      </c>
      <c r="CW3" s="6" t="s">
        <v>61</v>
      </c>
      <c r="CX3" s="6" t="s">
        <v>62</v>
      </c>
      <c r="CY3" s="6" t="s">
        <v>63</v>
      </c>
      <c r="CZ3" s="6" t="s">
        <v>64</v>
      </c>
      <c r="DA3" s="6" t="s">
        <v>65</v>
      </c>
      <c r="DB3" s="6" t="s">
        <v>66</v>
      </c>
      <c r="DC3" s="6" t="s">
        <v>67</v>
      </c>
      <c r="DD3" s="6" t="s">
        <v>68</v>
      </c>
      <c r="DE3" s="6" t="s">
        <v>69</v>
      </c>
      <c r="DF3" s="7" t="s">
        <v>18</v>
      </c>
      <c r="DG3" s="7" t="s">
        <v>19</v>
      </c>
      <c r="DH3" s="7" t="s">
        <v>20</v>
      </c>
      <c r="DI3" s="7" t="s">
        <v>21</v>
      </c>
      <c r="DJ3" s="7" t="s">
        <v>22</v>
      </c>
      <c r="DK3" s="7" t="s">
        <v>23</v>
      </c>
      <c r="DL3" s="7" t="s">
        <v>24</v>
      </c>
      <c r="DM3" s="7" t="s">
        <v>25</v>
      </c>
      <c r="DN3" s="7" t="s">
        <v>26</v>
      </c>
      <c r="DO3" s="7" t="s">
        <v>27</v>
      </c>
      <c r="DP3" s="7" t="s">
        <v>28</v>
      </c>
      <c r="DQ3" s="7" t="s">
        <v>29</v>
      </c>
      <c r="DR3" s="7" t="s">
        <v>30</v>
      </c>
      <c r="DS3" s="7" t="s">
        <v>31</v>
      </c>
      <c r="DT3" s="7" t="s">
        <v>32</v>
      </c>
      <c r="DU3" s="7" t="s">
        <v>33</v>
      </c>
      <c r="DV3" s="7" t="s">
        <v>34</v>
      </c>
      <c r="DW3" s="7" t="s">
        <v>35</v>
      </c>
      <c r="DX3" s="7" t="s">
        <v>36</v>
      </c>
      <c r="DY3" s="7" t="s">
        <v>37</v>
      </c>
      <c r="DZ3" s="7" t="s">
        <v>38</v>
      </c>
      <c r="EA3" s="7" t="s">
        <v>39</v>
      </c>
      <c r="EB3" s="7" t="s">
        <v>40</v>
      </c>
      <c r="EC3" s="7" t="s">
        <v>41</v>
      </c>
      <c r="ED3" s="7" t="s">
        <v>42</v>
      </c>
      <c r="EE3" s="7" t="s">
        <v>43</v>
      </c>
      <c r="EF3" s="7" t="s">
        <v>44</v>
      </c>
      <c r="EG3" s="7" t="s">
        <v>45</v>
      </c>
      <c r="EH3" s="7" t="s">
        <v>46</v>
      </c>
      <c r="EI3" s="7" t="s">
        <v>47</v>
      </c>
      <c r="EJ3" s="7" t="s">
        <v>48</v>
      </c>
      <c r="EK3" s="7" t="s">
        <v>49</v>
      </c>
      <c r="EL3" s="7" t="s">
        <v>50</v>
      </c>
      <c r="EM3" s="7" t="s">
        <v>51</v>
      </c>
      <c r="EN3" s="7" t="s">
        <v>52</v>
      </c>
      <c r="EO3" s="7" t="s">
        <v>53</v>
      </c>
      <c r="EP3" s="7" t="s">
        <v>54</v>
      </c>
      <c r="EQ3" s="7" t="s">
        <v>55</v>
      </c>
      <c r="ER3" s="7" t="s">
        <v>56</v>
      </c>
      <c r="ES3" s="7" t="s">
        <v>57</v>
      </c>
      <c r="ET3" s="7" t="s">
        <v>58</v>
      </c>
      <c r="EU3" s="7" t="s">
        <v>59</v>
      </c>
      <c r="EV3" s="7" t="s">
        <v>60</v>
      </c>
      <c r="EW3" s="7" t="s">
        <v>61</v>
      </c>
      <c r="EX3" s="7" t="s">
        <v>62</v>
      </c>
      <c r="EY3" s="7" t="s">
        <v>63</v>
      </c>
      <c r="EZ3" s="7" t="s">
        <v>64</v>
      </c>
      <c r="FA3" s="7" t="s">
        <v>65</v>
      </c>
      <c r="FB3" s="7" t="s">
        <v>66</v>
      </c>
      <c r="FC3" s="7" t="s">
        <v>67</v>
      </c>
      <c r="FD3" s="7" t="s">
        <v>68</v>
      </c>
      <c r="FE3" s="7" t="s">
        <v>69</v>
      </c>
      <c r="FF3" s="17" t="s">
        <v>18</v>
      </c>
      <c r="FG3" s="17" t="s">
        <v>19</v>
      </c>
      <c r="FH3" s="17" t="s">
        <v>20</v>
      </c>
      <c r="FI3" s="17" t="s">
        <v>21</v>
      </c>
      <c r="FJ3" s="17" t="s">
        <v>22</v>
      </c>
      <c r="FK3" s="17" t="s">
        <v>23</v>
      </c>
      <c r="FL3" s="17" t="s">
        <v>24</v>
      </c>
      <c r="FM3" s="17" t="s">
        <v>25</v>
      </c>
      <c r="FN3" s="17" t="s">
        <v>26</v>
      </c>
      <c r="FO3" s="17" t="s">
        <v>27</v>
      </c>
      <c r="FP3" s="17" t="s">
        <v>28</v>
      </c>
      <c r="FQ3" s="17" t="s">
        <v>29</v>
      </c>
      <c r="FR3" s="17" t="s">
        <v>30</v>
      </c>
      <c r="FS3" s="17" t="s">
        <v>31</v>
      </c>
      <c r="FT3" s="17" t="s">
        <v>32</v>
      </c>
      <c r="FU3" s="17" t="s">
        <v>33</v>
      </c>
      <c r="FV3" s="17" t="s">
        <v>34</v>
      </c>
      <c r="FW3" s="17" t="s">
        <v>35</v>
      </c>
      <c r="FX3" s="17" t="s">
        <v>36</v>
      </c>
      <c r="FY3" s="17" t="s">
        <v>37</v>
      </c>
      <c r="FZ3" s="17" t="s">
        <v>38</v>
      </c>
      <c r="GA3" s="17" t="s">
        <v>39</v>
      </c>
      <c r="GB3" s="17" t="s">
        <v>40</v>
      </c>
      <c r="GC3" s="17" t="s">
        <v>41</v>
      </c>
      <c r="GD3" s="17" t="s">
        <v>42</v>
      </c>
      <c r="GE3" s="17" t="s">
        <v>43</v>
      </c>
      <c r="GF3" s="17" t="s">
        <v>44</v>
      </c>
      <c r="GG3" s="17" t="s">
        <v>45</v>
      </c>
      <c r="GH3" s="17" t="s">
        <v>46</v>
      </c>
      <c r="GI3" s="17" t="s">
        <v>47</v>
      </c>
      <c r="GJ3" s="17" t="s">
        <v>48</v>
      </c>
      <c r="GK3" s="17" t="s">
        <v>49</v>
      </c>
      <c r="GL3" s="17" t="s">
        <v>50</v>
      </c>
      <c r="GM3" s="17" t="s">
        <v>51</v>
      </c>
      <c r="GN3" s="17" t="s">
        <v>52</v>
      </c>
      <c r="GO3" s="17" t="s">
        <v>53</v>
      </c>
      <c r="GP3" s="17" t="s">
        <v>54</v>
      </c>
      <c r="GQ3" s="17" t="s">
        <v>55</v>
      </c>
      <c r="GR3" s="17" t="s">
        <v>56</v>
      </c>
      <c r="GS3" s="17" t="s">
        <v>57</v>
      </c>
      <c r="GT3" s="17" t="s">
        <v>58</v>
      </c>
      <c r="GU3" s="17" t="s">
        <v>59</v>
      </c>
      <c r="GV3" s="17" t="s">
        <v>60</v>
      </c>
      <c r="GW3" s="17" t="s">
        <v>61</v>
      </c>
      <c r="GX3" s="17" t="s">
        <v>62</v>
      </c>
      <c r="GY3" s="17" t="s">
        <v>63</v>
      </c>
      <c r="GZ3" s="17" t="s">
        <v>64</v>
      </c>
      <c r="HA3" s="17" t="s">
        <v>65</v>
      </c>
      <c r="HB3" s="17" t="s">
        <v>66</v>
      </c>
      <c r="HC3" s="17" t="s">
        <v>67</v>
      </c>
      <c r="HD3" s="17" t="s">
        <v>68</v>
      </c>
      <c r="HE3" s="17" t="s">
        <v>69</v>
      </c>
      <c r="HF3" s="31"/>
    </row>
    <row r="4" spans="1:214" x14ac:dyDescent="0.25">
      <c r="A4" s="29"/>
      <c r="B4" s="13" t="s">
        <v>3</v>
      </c>
      <c r="C4" s="13">
        <v>1395072</v>
      </c>
      <c r="D4" s="13" t="str">
        <f>VLOOKUP(C4,INVENTORY_DATA!$C:$E,2,0)</f>
        <v>PF_1</v>
      </c>
      <c r="E4" s="44">
        <f>VLOOKUP(C4,INVENTORY_DATA!$C:$E,3,0)</f>
        <v>78423.339491916864</v>
      </c>
      <c r="F4" s="45">
        <f>VLOOKUP(VLOOKUP(F$3,KEY!$E:$F,2,0)&amp;$C4,DEMAND_PLAN!$B:$I,5,0)/VLOOKUP(VLOOKUP(F$3,KEY!$E:$F,2,0),KEY!$B:$C,2,0)</f>
        <v>4407.75</v>
      </c>
      <c r="G4" s="45">
        <f>VLOOKUP(VLOOKUP(G$3,KEY!$E:$F,2,0)&amp;$C4,DEMAND_PLAN!$B:$I,5,0)/VLOOKUP(VLOOKUP(G$3,KEY!$E:$F,2,0),KEY!$B:$C,2,0)</f>
        <v>4407.75</v>
      </c>
      <c r="H4" s="45">
        <f>VLOOKUP(VLOOKUP(H$3,KEY!$E:$F,2,0)&amp;$C4,DEMAND_PLAN!$B:$I,5,0)/VLOOKUP(VLOOKUP(H$3,KEY!$E:$F,2,0),KEY!$B:$C,2,0)</f>
        <v>4407.75</v>
      </c>
      <c r="I4" s="45">
        <f>VLOOKUP(VLOOKUP(I$3,KEY!$E:$F,2,0)&amp;$C4,DEMAND_PLAN!$B:$I,5,0)/VLOOKUP(VLOOKUP(I$3,KEY!$E:$F,2,0),KEY!$B:$C,2,0)</f>
        <v>4407.75</v>
      </c>
      <c r="J4" s="45">
        <f>VLOOKUP(VLOOKUP(J$3,KEY!$E:$F,2,0)&amp;$C4,DEMAND_PLAN!$B:$I,5,0)/VLOOKUP(VLOOKUP(J$3,KEY!$E:$F,2,0),KEY!$B:$C,2,0)</f>
        <v>7921.75</v>
      </c>
      <c r="K4" s="45">
        <f>VLOOKUP(VLOOKUP(K$3,KEY!$E:$F,2,0)&amp;$C4,DEMAND_PLAN!$B:$I,5,0)/VLOOKUP(VLOOKUP(K$3,KEY!$E:$F,2,0),KEY!$B:$C,2,0)</f>
        <v>7921.75</v>
      </c>
      <c r="L4" s="45">
        <f>VLOOKUP(VLOOKUP(L$3,KEY!$E:$F,2,0)&amp;$C4,DEMAND_PLAN!$B:$I,5,0)/VLOOKUP(VLOOKUP(L$3,KEY!$E:$F,2,0),KEY!$B:$C,2,0)</f>
        <v>7921.75</v>
      </c>
      <c r="M4" s="45">
        <f>VLOOKUP(VLOOKUP(M$3,KEY!$E:$F,2,0)&amp;$C4,DEMAND_PLAN!$B:$I,5,0)/VLOOKUP(VLOOKUP(M$3,KEY!$E:$F,2,0),KEY!$B:$C,2,0)</f>
        <v>7921.75</v>
      </c>
      <c r="N4" s="45">
        <f>VLOOKUP(VLOOKUP(N$3,KEY!$E:$F,2,0)&amp;$C4,DEMAND_PLAN!$B:$I,5,0)/VLOOKUP(VLOOKUP(N$3,KEY!$E:$F,2,0),KEY!$B:$C,2,0)</f>
        <v>8235.7999999999993</v>
      </c>
      <c r="O4" s="45">
        <f>VLOOKUP(VLOOKUP(O$3,KEY!$E:$F,2,0)&amp;$C4,DEMAND_PLAN!$B:$I,5,0)/VLOOKUP(VLOOKUP(O$3,KEY!$E:$F,2,0),KEY!$B:$C,2,0)</f>
        <v>8235.7999999999993</v>
      </c>
      <c r="P4" s="45">
        <f>VLOOKUP(VLOOKUP(P$3,KEY!$E:$F,2,0)&amp;$C4,DEMAND_PLAN!$B:$I,5,0)/VLOOKUP(VLOOKUP(P$3,KEY!$E:$F,2,0),KEY!$B:$C,2,0)</f>
        <v>8235.7999999999993</v>
      </c>
      <c r="Q4" s="45">
        <f>VLOOKUP(VLOOKUP(Q$3,KEY!$E:$F,2,0)&amp;$C4,DEMAND_PLAN!$B:$I,5,0)/VLOOKUP(VLOOKUP(Q$3,KEY!$E:$F,2,0),KEY!$B:$C,2,0)</f>
        <v>8235.7999999999993</v>
      </c>
      <c r="R4" s="45">
        <f>VLOOKUP(VLOOKUP(R$3,KEY!$E:$F,2,0)&amp;$C4,DEMAND_PLAN!$B:$I,5,0)/VLOOKUP(VLOOKUP(R$3,KEY!$E:$F,2,0),KEY!$B:$C,2,0)</f>
        <v>8235.7999999999993</v>
      </c>
      <c r="S4" s="45">
        <f>VLOOKUP(VLOOKUP(S$3,KEY!$E:$F,2,0)&amp;$C4,DEMAND_PLAN!$B:$I,5,0)/VLOOKUP(VLOOKUP(S$3,KEY!$E:$F,2,0),KEY!$B:$C,2,0)</f>
        <v>7789.25</v>
      </c>
      <c r="T4" s="45">
        <f>VLOOKUP(VLOOKUP(T$3,KEY!$E:$F,2,0)&amp;$C4,DEMAND_PLAN!$B:$I,5,0)/VLOOKUP(VLOOKUP(T$3,KEY!$E:$F,2,0),KEY!$B:$C,2,0)</f>
        <v>7789.25</v>
      </c>
      <c r="U4" s="45">
        <f>VLOOKUP(VLOOKUP(U$3,KEY!$E:$F,2,0)&amp;$C4,DEMAND_PLAN!$B:$I,5,0)/VLOOKUP(VLOOKUP(U$3,KEY!$E:$F,2,0),KEY!$B:$C,2,0)</f>
        <v>7789.25</v>
      </c>
      <c r="V4" s="45">
        <f>VLOOKUP(VLOOKUP(V$3,KEY!$E:$F,2,0)&amp;$C4,DEMAND_PLAN!$B:$I,5,0)/VLOOKUP(VLOOKUP(V$3,KEY!$E:$F,2,0),KEY!$B:$C,2,0)</f>
        <v>7789.25</v>
      </c>
      <c r="W4" s="45">
        <f>VLOOKUP(VLOOKUP(W$3,KEY!$E:$F,2,0)&amp;$C4,DEMAND_PLAN!$B:$I,5,0)/VLOOKUP(VLOOKUP(W$3,KEY!$E:$F,2,0),KEY!$B:$C,2,0)</f>
        <v>5689.75</v>
      </c>
      <c r="X4" s="45">
        <f>VLOOKUP(VLOOKUP(X$3,KEY!$E:$F,2,0)&amp;$C4,DEMAND_PLAN!$B:$I,5,0)/VLOOKUP(VLOOKUP(X$3,KEY!$E:$F,2,0),KEY!$B:$C,2,0)</f>
        <v>5689.75</v>
      </c>
      <c r="Y4" s="45">
        <f>VLOOKUP(VLOOKUP(Y$3,KEY!$E:$F,2,0)&amp;$C4,DEMAND_PLAN!$B:$I,5,0)/VLOOKUP(VLOOKUP(Y$3,KEY!$E:$F,2,0),KEY!$B:$C,2,0)</f>
        <v>5689.75</v>
      </c>
      <c r="Z4" s="45">
        <f>VLOOKUP(VLOOKUP(Z$3,KEY!$E:$F,2,0)&amp;$C4,DEMAND_PLAN!$B:$I,5,0)/VLOOKUP(VLOOKUP(Z$3,KEY!$E:$F,2,0),KEY!$B:$C,2,0)</f>
        <v>5689.75</v>
      </c>
      <c r="AA4" s="45">
        <f>VLOOKUP(VLOOKUP(AA$3,KEY!$E:$F,2,0)&amp;$C4,DEMAND_PLAN!$B:$I,5,0)/VLOOKUP(VLOOKUP(AA$3,KEY!$E:$F,2,0),KEY!$B:$C,2,0)</f>
        <v>8382.4</v>
      </c>
      <c r="AB4" s="45">
        <f>VLOOKUP(VLOOKUP(AB$3,KEY!$E:$F,2,0)&amp;$C4,DEMAND_PLAN!$B:$I,5,0)/VLOOKUP(VLOOKUP(AB$3,KEY!$E:$F,2,0),KEY!$B:$C,2,0)</f>
        <v>8382.4</v>
      </c>
      <c r="AC4" s="45">
        <f>VLOOKUP(VLOOKUP(AC$3,KEY!$E:$F,2,0)&amp;$C4,DEMAND_PLAN!$B:$I,5,0)/VLOOKUP(VLOOKUP(AC$3,KEY!$E:$F,2,0),KEY!$B:$C,2,0)</f>
        <v>8382.4</v>
      </c>
      <c r="AD4" s="45">
        <f>VLOOKUP(VLOOKUP(AD$3,KEY!$E:$F,2,0)&amp;$C4,DEMAND_PLAN!$B:$I,5,0)/VLOOKUP(VLOOKUP(AD$3,KEY!$E:$F,2,0),KEY!$B:$C,2,0)</f>
        <v>8382.4</v>
      </c>
      <c r="AE4" s="45">
        <f>VLOOKUP(VLOOKUP(AE$3,KEY!$E:$F,2,0)&amp;$C4,DEMAND_PLAN!$B:$I,5,0)/VLOOKUP(VLOOKUP(AE$3,KEY!$E:$F,2,0),KEY!$B:$C,2,0)</f>
        <v>8382.4</v>
      </c>
      <c r="AF4" s="45">
        <f>VLOOKUP(VLOOKUP(AF$3,KEY!$E:$F,2,0)&amp;$C4,DEMAND_PLAN!$B:$I,5,0)/VLOOKUP(VLOOKUP(AF$3,KEY!$E:$F,2,0),KEY!$B:$C,2,0)</f>
        <v>12113.75</v>
      </c>
      <c r="AG4" s="45">
        <f>VLOOKUP(VLOOKUP(AG$3,KEY!$E:$F,2,0)&amp;$C4,DEMAND_PLAN!$B:$I,5,0)/VLOOKUP(VLOOKUP(AG$3,KEY!$E:$F,2,0),KEY!$B:$C,2,0)</f>
        <v>12113.75</v>
      </c>
      <c r="AH4" s="45">
        <f>VLOOKUP(VLOOKUP(AH$3,KEY!$E:$F,2,0)&amp;$C4,DEMAND_PLAN!$B:$I,5,0)/VLOOKUP(VLOOKUP(AH$3,KEY!$E:$F,2,0),KEY!$B:$C,2,0)</f>
        <v>12113.75</v>
      </c>
      <c r="AI4" s="45">
        <f>VLOOKUP(VLOOKUP(AI$3,KEY!$E:$F,2,0)&amp;$C4,DEMAND_PLAN!$B:$I,5,0)/VLOOKUP(VLOOKUP(AI$3,KEY!$E:$F,2,0),KEY!$B:$C,2,0)</f>
        <v>12113.75</v>
      </c>
      <c r="AJ4" s="45">
        <f>VLOOKUP(VLOOKUP(AJ$3,KEY!$E:$F,2,0)&amp;$C4,DEMAND_PLAN!$B:$I,5,0)/VLOOKUP(VLOOKUP(AJ$3,KEY!$E:$F,2,0),KEY!$B:$C,2,0)</f>
        <v>3119.75</v>
      </c>
      <c r="AK4" s="45">
        <f>VLOOKUP(VLOOKUP(AK$3,KEY!$E:$F,2,0)&amp;$C4,DEMAND_PLAN!$B:$I,5,0)/VLOOKUP(VLOOKUP(AK$3,KEY!$E:$F,2,0),KEY!$B:$C,2,0)</f>
        <v>3119.75</v>
      </c>
      <c r="AL4" s="45">
        <f>VLOOKUP(VLOOKUP(AL$3,KEY!$E:$F,2,0)&amp;$C4,DEMAND_PLAN!$B:$I,5,0)/VLOOKUP(VLOOKUP(AL$3,KEY!$E:$F,2,0),KEY!$B:$C,2,0)</f>
        <v>3119.75</v>
      </c>
      <c r="AM4" s="45">
        <f>VLOOKUP(VLOOKUP(AM$3,KEY!$E:$F,2,0)&amp;$C4,DEMAND_PLAN!$B:$I,5,0)/VLOOKUP(VLOOKUP(AM$3,KEY!$E:$F,2,0),KEY!$B:$C,2,0)</f>
        <v>3119.75</v>
      </c>
      <c r="AN4" s="45">
        <f>VLOOKUP(VLOOKUP(AN$3,KEY!$E:$F,2,0)&amp;$C4,DEMAND_PLAN!$B:$I,5,0)/VLOOKUP(VLOOKUP(AN$3,KEY!$E:$F,2,0),KEY!$B:$C,2,0)</f>
        <v>6800.2</v>
      </c>
      <c r="AO4" s="45">
        <f>VLOOKUP(VLOOKUP(AO$3,KEY!$E:$F,2,0)&amp;$C4,DEMAND_PLAN!$B:$I,5,0)/VLOOKUP(VLOOKUP(AO$3,KEY!$E:$F,2,0),KEY!$B:$C,2,0)</f>
        <v>6800.2</v>
      </c>
      <c r="AP4" s="45">
        <f>VLOOKUP(VLOOKUP(AP$3,KEY!$E:$F,2,0)&amp;$C4,DEMAND_PLAN!$B:$I,5,0)/VLOOKUP(VLOOKUP(AP$3,KEY!$E:$F,2,0),KEY!$B:$C,2,0)</f>
        <v>6800.2</v>
      </c>
      <c r="AQ4" s="45">
        <f>VLOOKUP(VLOOKUP(AQ$3,KEY!$E:$F,2,0)&amp;$C4,DEMAND_PLAN!$B:$I,5,0)/VLOOKUP(VLOOKUP(AQ$3,KEY!$E:$F,2,0),KEY!$B:$C,2,0)</f>
        <v>6800.2</v>
      </c>
      <c r="AR4" s="45">
        <f>VLOOKUP(VLOOKUP(AR$3,KEY!$E:$F,2,0)&amp;$C4,DEMAND_PLAN!$B:$I,5,0)/VLOOKUP(VLOOKUP(AR$3,KEY!$E:$F,2,0),KEY!$B:$C,2,0)</f>
        <v>6800.2</v>
      </c>
      <c r="AS4" s="45">
        <f>VLOOKUP(VLOOKUP(AS$3,KEY!$E:$F,2,0)&amp;$C4,DEMAND_PLAN!$B:$I,5,0)/VLOOKUP(VLOOKUP(AS$3,KEY!$E:$F,2,0),KEY!$B:$C,2,0)</f>
        <v>3687.75</v>
      </c>
      <c r="AT4" s="45">
        <f>VLOOKUP(VLOOKUP(AT$3,KEY!$E:$F,2,0)&amp;$C4,DEMAND_PLAN!$B:$I,5,0)/VLOOKUP(VLOOKUP(AT$3,KEY!$E:$F,2,0),KEY!$B:$C,2,0)</f>
        <v>3687.75</v>
      </c>
      <c r="AU4" s="45">
        <f>VLOOKUP(VLOOKUP(AU$3,KEY!$E:$F,2,0)&amp;$C4,DEMAND_PLAN!$B:$I,5,0)/VLOOKUP(VLOOKUP(AU$3,KEY!$E:$F,2,0),KEY!$B:$C,2,0)</f>
        <v>3687.75</v>
      </c>
      <c r="AV4" s="45">
        <f>VLOOKUP(VLOOKUP(AV$3,KEY!$E:$F,2,0)&amp;$C4,DEMAND_PLAN!$B:$I,5,0)/VLOOKUP(VLOOKUP(AV$3,KEY!$E:$F,2,0),KEY!$B:$C,2,0)</f>
        <v>3687.75</v>
      </c>
      <c r="AW4" s="45">
        <f>VLOOKUP(VLOOKUP(AW$3,KEY!$E:$F,2,0)&amp;$C4,DEMAND_PLAN!$B:$I,5,0)/VLOOKUP(VLOOKUP(AW$3,KEY!$E:$F,2,0),KEY!$B:$C,2,0)</f>
        <v>5930.25</v>
      </c>
      <c r="AX4" s="45">
        <f>VLOOKUP(VLOOKUP(AX$3,KEY!$E:$F,2,0)&amp;$C4,DEMAND_PLAN!$B:$I,5,0)/VLOOKUP(VLOOKUP(AX$3,KEY!$E:$F,2,0),KEY!$B:$C,2,0)</f>
        <v>5930.25</v>
      </c>
      <c r="AY4" s="45">
        <f>VLOOKUP(VLOOKUP(AY$3,KEY!$E:$F,2,0)&amp;$C4,DEMAND_PLAN!$B:$I,5,0)/VLOOKUP(VLOOKUP(AY$3,KEY!$E:$F,2,0),KEY!$B:$C,2,0)</f>
        <v>5930.25</v>
      </c>
      <c r="AZ4" s="45">
        <f>VLOOKUP(VLOOKUP(AZ$3,KEY!$E:$F,2,0)&amp;$C4,DEMAND_PLAN!$B:$I,5,0)/VLOOKUP(VLOOKUP(AZ$3,KEY!$E:$F,2,0),KEY!$B:$C,2,0)</f>
        <v>5930.25</v>
      </c>
      <c r="BA4" s="45">
        <f>VLOOKUP(VLOOKUP(BA$3,KEY!$E:$F,2,0)&amp;$C4,DEMAND_PLAN!$B:$I,5,0)/VLOOKUP(VLOOKUP(BA$3,KEY!$E:$F,2,0),KEY!$B:$C,2,0)</f>
        <v>2899.2</v>
      </c>
      <c r="BB4" s="45">
        <f>VLOOKUP(VLOOKUP(BB$3,KEY!$E:$F,2,0)&amp;$C4,DEMAND_PLAN!$B:$I,5,0)/VLOOKUP(VLOOKUP(BB$3,KEY!$E:$F,2,0),KEY!$B:$C,2,0)</f>
        <v>2899.2</v>
      </c>
      <c r="BC4" s="45">
        <f>VLOOKUP(VLOOKUP(BC$3,KEY!$E:$F,2,0)&amp;$C4,DEMAND_PLAN!$B:$I,5,0)/VLOOKUP(VLOOKUP(BC$3,KEY!$E:$F,2,0),KEY!$B:$C,2,0)</f>
        <v>2899.2</v>
      </c>
      <c r="BD4" s="45">
        <f>VLOOKUP(VLOOKUP(BD$3,KEY!$E:$F,2,0)&amp;$C4,DEMAND_PLAN!$B:$I,5,0)/VLOOKUP(VLOOKUP(BD$3,KEY!$E:$F,2,0),KEY!$B:$C,2,0)</f>
        <v>2899.2</v>
      </c>
      <c r="BE4" s="45">
        <f>VLOOKUP(VLOOKUP(BE$3,KEY!$E:$F,2,0)&amp;$C4,DEMAND_PLAN!$B:$I,5,0)/VLOOKUP(VLOOKUP(BE$3,KEY!$E:$F,2,0),KEY!$B:$C,2,0)</f>
        <v>2899.2</v>
      </c>
      <c r="BF4" s="46">
        <f>IF(FF4&gt;ASSUMPTIONS!$D$6,0,(ASSUMPTIONS!$D$6+2-FF4)*AVERAGE(G4:J4))</f>
        <v>0</v>
      </c>
      <c r="BG4" s="46">
        <f>IF(FG4&gt;ASSUMPTIONS!$D$6,0,(ASSUMPTIONS!$D$6+2-FG4)*AVERAGE(H4:K4))</f>
        <v>0</v>
      </c>
      <c r="BH4" s="46">
        <f>IF(FH4&gt;ASSUMPTIONS!$D$6,0,(ASSUMPTIONS!$D$6+2-FH4)*AVERAGE(I4:L4))</f>
        <v>0</v>
      </c>
      <c r="BI4" s="46">
        <f>IF(FI4&gt;ASSUMPTIONS!$D$6,0,(ASSUMPTIONS!$D$6+2-FI4)*AVERAGE(J4:M4))</f>
        <v>0</v>
      </c>
      <c r="BJ4" s="46">
        <f>IF(FJ4&gt;ASSUMPTIONS!$D$6,0,(ASSUMPTIONS!$D$6+2-FJ4)*AVERAGE(K4:N4))</f>
        <v>19210.285508083132</v>
      </c>
      <c r="BK4" s="46">
        <f>IF(FK4&gt;ASSUMPTIONS!$D$6,0,(ASSUMPTIONS!$D$6+2-FK4)*AVERAGE(L4:O4))</f>
        <v>0</v>
      </c>
      <c r="BL4" s="46">
        <f>IF(FL4&gt;ASSUMPTIONS!$D$6,0,(ASSUMPTIONS!$D$6+2-FL4)*AVERAGE(M4:P4))</f>
        <v>17413.749999999996</v>
      </c>
      <c r="BM4" s="46">
        <f>IF(FM4&gt;ASSUMPTIONS!$D$6,0,(ASSUMPTIONS!$D$6+2-FM4)*AVERAGE(N4:Q4))</f>
        <v>0</v>
      </c>
      <c r="BN4" s="46">
        <f>IF(FN4&gt;ASSUMPTIONS!$D$6,0,(ASSUMPTIONS!$D$6+2-FN4)*AVERAGE(O4:R4))</f>
        <v>16628.624999999989</v>
      </c>
      <c r="BO4" s="46">
        <f>IF(FO4&gt;ASSUMPTIONS!$D$6,0,(ASSUMPTIONS!$D$6+2-FO4)*AVERAGE(P4:S4))</f>
        <v>0</v>
      </c>
      <c r="BP4" s="46">
        <f>IF(FP4&gt;ASSUMPTIONS!$D$6,0,(ASSUMPTIONS!$D$6+2-FP4)*AVERAGE(Q4:T4))</f>
        <v>0</v>
      </c>
      <c r="BQ4" s="46">
        <f>IF(FQ4&gt;ASSUMPTIONS!$D$6,0,(ASSUMPTIONS!$D$6+2-FQ4)*AVERAGE(R4:U4))</f>
        <v>21358.275000000023</v>
      </c>
      <c r="BR4" s="46">
        <f>IF(FR4&gt;ASSUMPTIONS!$D$6,0,(ASSUMPTIONS!$D$6+2-FR4)*AVERAGE(S4:V4))</f>
        <v>0</v>
      </c>
      <c r="BS4" s="46">
        <f>IF(FS4&gt;ASSUMPTIONS!$D$6,0,(ASSUMPTIONS!$D$6+2-FS4)*AVERAGE(T4:W4))</f>
        <v>0</v>
      </c>
      <c r="BT4" s="46">
        <f>IF(FT4&gt;ASSUMPTIONS!$D$6,0,(ASSUMPTIONS!$D$6+2-FT4)*AVERAGE(U4:X4))</f>
        <v>0</v>
      </c>
      <c r="BU4" s="46">
        <f>IF(FU4&gt;ASSUMPTIONS!$D$6,0,(ASSUMPTIONS!$D$6+2-FU4)*AVERAGE(V4:Y4))</f>
        <v>15187.475000000008</v>
      </c>
      <c r="BV4" s="46">
        <f>IF(FV4&gt;ASSUMPTIONS!$D$6,0,(ASSUMPTIONS!$D$6+2-FV4)*AVERAGE(W4:Z4))</f>
        <v>0</v>
      </c>
      <c r="BW4" s="46">
        <f>IF(FW4&gt;ASSUMPTIONS!$D$6,0,(ASSUMPTIONS!$D$6+2-FW4)*AVERAGE(X4:AA4))</f>
        <v>17061.375</v>
      </c>
      <c r="BX4" s="46">
        <f>IF(FX4&gt;ASSUMPTIONS!$D$6,0,(ASSUMPTIONS!$D$6+2-FX4)*AVERAGE(Y4:AB4))</f>
        <v>0</v>
      </c>
      <c r="BY4" s="46">
        <f>IF(FY4&gt;ASSUMPTIONS!$D$6,0,(ASSUMPTIONS!$D$6+2-FY4)*AVERAGE(Z4:AC4))</f>
        <v>24842.749999999993</v>
      </c>
      <c r="BZ4" s="46">
        <f>IF(FZ4&gt;ASSUMPTIONS!$D$6,0,(ASSUMPTIONS!$D$6+2-FZ4)*AVERAGE(AA4:AD4))</f>
        <v>0</v>
      </c>
      <c r="CA4" s="46">
        <f>IF(GA4&gt;ASSUMPTIONS!$D$6,0,(ASSUMPTIONS!$D$6+2-GA4)*AVERAGE(AB4:AE4))</f>
        <v>18111.124999999996</v>
      </c>
      <c r="CB4" s="46">
        <f>IF(GB4&gt;ASSUMPTIONS!$D$6,0,(ASSUMPTIONS!$D$6+2-GB4)*AVERAGE(AC4:AF4))</f>
        <v>0</v>
      </c>
      <c r="CC4" s="46">
        <f>IF(GC4&gt;ASSUMPTIONS!$D$6,0,(ASSUMPTIONS!$D$6+2-GC4)*AVERAGE(AD4:AG4))</f>
        <v>35421.55000000001</v>
      </c>
      <c r="CD4" s="46">
        <f>IF(GD4&gt;ASSUMPTIONS!$D$6,0,(ASSUMPTIONS!$D$6+2-GD4)*AVERAGE(AE4:AH4))</f>
        <v>0</v>
      </c>
      <c r="CE4" s="46">
        <f>IF(GE4&gt;ASSUMPTIONS!$D$6,0,(ASSUMPTIONS!$D$6+2-GE4)*AVERAGE(AF4:AI4))</f>
        <v>35421.549999999988</v>
      </c>
      <c r="CF4" s="46">
        <f>IF(GF4&gt;ASSUMPTIONS!$D$6,0,(ASSUMPTIONS!$D$6+2-GF4)*AVERAGE(AG4:AJ4))</f>
        <v>0</v>
      </c>
      <c r="CG4" s="46">
        <f>IF(GG4&gt;ASSUMPTIONS!$D$6,0,(ASSUMPTIONS!$D$6+2-GG4)*AVERAGE(AH4:AK4))</f>
        <v>0</v>
      </c>
      <c r="CH4" s="46">
        <f>IF(GH4&gt;ASSUMPTIONS!$D$6,0,(ASSUMPTIONS!$D$6+2-GH4)*AVERAGE(AI4:AL4))</f>
        <v>0</v>
      </c>
      <c r="CI4" s="46">
        <f>IF(GI4&gt;ASSUMPTIONS!$D$6,0,(ASSUMPTIONS!$D$6+2-GI4)*AVERAGE(AJ4:AM4))</f>
        <v>0</v>
      </c>
      <c r="CJ4" s="46">
        <f>IF(GJ4&gt;ASSUMPTIONS!$D$6,0,(ASSUMPTIONS!$D$6+2-GJ4)*AVERAGE(AK4:AN4))</f>
        <v>0</v>
      </c>
      <c r="CK4" s="46">
        <f>IF(GK4&gt;ASSUMPTIONS!$D$6,0,(ASSUMPTIONS!$D$6+2-GK4)*AVERAGE(AL4:AO4))</f>
        <v>0</v>
      </c>
      <c r="CL4" s="46">
        <f>IF(GL4&gt;ASSUMPTIONS!$D$6,0,(ASSUMPTIONS!$D$6+2-GL4)*AVERAGE(AM4:AP4))</f>
        <v>0</v>
      </c>
      <c r="CM4" s="46">
        <f>IF(GM4&gt;ASSUMPTIONS!$D$6,0,(ASSUMPTIONS!$D$6+2-GM4)*AVERAGE(AN4:AQ4))</f>
        <v>0</v>
      </c>
      <c r="CN4" s="46">
        <f>IF(GN4&gt;ASSUMPTIONS!$D$6,0,(ASSUMPTIONS!$D$6+2-GN4)*AVERAGE(AO4:AR4))</f>
        <v>16180.899999999992</v>
      </c>
      <c r="CO4" s="46">
        <f>IF(GO4&gt;ASSUMPTIONS!$D$6,0,(ASSUMPTIONS!$D$6+2-GO4)*AVERAGE(AP4:AS4))</f>
        <v>0</v>
      </c>
      <c r="CP4" s="46">
        <f>IF(GP4&gt;ASSUMPTIONS!$D$6,0,(ASSUMPTIONS!$D$6+2-GP4)*AVERAGE(AQ4:AT4))</f>
        <v>0</v>
      </c>
      <c r="CQ4" s="46">
        <f>IF(GQ4&gt;ASSUMPTIONS!$D$6,0,(ASSUMPTIONS!$D$6+2-GQ4)*AVERAGE(AR4:AU4))</f>
        <v>0</v>
      </c>
      <c r="CR4" s="46">
        <f>IF(GR4&gt;ASSUMPTIONS!$D$6,0,(ASSUMPTIONS!$D$6+2-GR4)*AVERAGE(AS4:AV4))</f>
        <v>0</v>
      </c>
      <c r="CS4" s="46">
        <f>IF(GS4&gt;ASSUMPTIONS!$D$6,0,(ASSUMPTIONS!$D$6+2-GS4)*AVERAGE(AT4:AW4))</f>
        <v>0</v>
      </c>
      <c r="CT4" s="46">
        <f>IF(GT4&gt;ASSUMPTIONS!$D$6,0,(ASSUMPTIONS!$D$6+2-GT4)*AVERAGE(AU4:AX4))</f>
        <v>17776.749999999985</v>
      </c>
      <c r="CU4" s="46">
        <f>IF(GU4&gt;ASSUMPTIONS!$D$6,0,(ASSUMPTIONS!$D$6+2-GU4)*AVERAGE(AV4:AY4))</f>
        <v>0</v>
      </c>
      <c r="CV4" s="46">
        <f>IF(GV4&gt;ASSUMPTIONS!$D$6,0,(ASSUMPTIONS!$D$6+2-GV4)*AVERAGE(AW4:AZ4))</f>
        <v>18588</v>
      </c>
      <c r="CW4" s="46">
        <f>IF(GW4&gt;ASSUMPTIONS!$D$6,0,(ASSUMPTIONS!$D$6+2-GW4)*AVERAGE(AX4:BA4))</f>
        <v>0</v>
      </c>
      <c r="CX4" s="46">
        <f>IF(GX4&gt;ASSUMPTIONS!$D$6,0,(ASSUMPTIONS!$D$6+2-GX4)*AVERAGE(AY4:BB4))</f>
        <v>0</v>
      </c>
      <c r="CY4" s="46">
        <f>IF(GY4&gt;ASSUMPTIONS!$D$6,0,(ASSUMPTIONS!$D$6+2-GY4)*AVERAGE(AZ4:BC4))</f>
        <v>0</v>
      </c>
      <c r="CZ4" s="46">
        <f>IF(GZ4&gt;ASSUMPTIONS!$D$6,0,(ASSUMPTIONS!$D$6+2-GZ4)*AVERAGE(BA4:BD4))</f>
        <v>0</v>
      </c>
      <c r="DA4" s="46">
        <f>IF(HA4&gt;ASSUMPTIONS!$D$6,0,(ASSUMPTIONS!$D$6+2-HA4)*AVERAGE($BB4:$BE4))</f>
        <v>0</v>
      </c>
      <c r="DB4" s="46">
        <f>IF(HB4&gt;ASSUMPTIONS!$D$6,0,(ASSUMPTIONS!$D$6+2-HB4)*AVERAGE($BB4:$BE4))</f>
        <v>0</v>
      </c>
      <c r="DC4" s="46">
        <f>IF(HC4&gt;ASSUMPTIONS!$D$6,0,(ASSUMPTIONS!$D$6+2-HC4)*AVERAGE($BB4:$BE4))</f>
        <v>0</v>
      </c>
      <c r="DD4" s="46">
        <f>IF(HD4&gt;ASSUMPTIONS!$D$6,0,(ASSUMPTIONS!$D$6+2-HD4)*AVERAGE($BB4:$BE4))</f>
        <v>0</v>
      </c>
      <c r="DE4" s="46">
        <f>IF(HE4&gt;ASSUMPTIONS!$D$6,0,(ASSUMPTIONS!$D$6+2-HE4)*AVERAGE($BB4:$BE4))</f>
        <v>8695.0499999999993</v>
      </c>
      <c r="DF4" s="47">
        <f>E4-F4+BF4</f>
        <v>74015.589491916864</v>
      </c>
      <c r="DG4" s="47">
        <f t="shared" ref="DG4:FE8" si="0">DF4-G4+BG4</f>
        <v>69607.839491916864</v>
      </c>
      <c r="DH4" s="47">
        <f t="shared" si="0"/>
        <v>65200.089491916864</v>
      </c>
      <c r="DI4" s="47">
        <f t="shared" si="0"/>
        <v>60792.339491916864</v>
      </c>
      <c r="DJ4" s="47">
        <f t="shared" si="0"/>
        <v>72080.875</v>
      </c>
      <c r="DK4" s="47">
        <f t="shared" si="0"/>
        <v>64159.125</v>
      </c>
      <c r="DL4" s="47">
        <f t="shared" si="0"/>
        <v>73651.125</v>
      </c>
      <c r="DM4" s="47">
        <f t="shared" si="0"/>
        <v>65729.375</v>
      </c>
      <c r="DN4" s="47">
        <f t="shared" si="0"/>
        <v>74122.199999999983</v>
      </c>
      <c r="DO4" s="47">
        <f t="shared" si="0"/>
        <v>65886.39999999998</v>
      </c>
      <c r="DP4" s="47">
        <f t="shared" si="0"/>
        <v>57650.599999999977</v>
      </c>
      <c r="DQ4" s="47">
        <f t="shared" si="0"/>
        <v>70773.074999999997</v>
      </c>
      <c r="DR4" s="47">
        <f t="shared" si="0"/>
        <v>62537.274999999994</v>
      </c>
      <c r="DS4" s="47">
        <f t="shared" si="0"/>
        <v>54748.024999999994</v>
      </c>
      <c r="DT4" s="47">
        <f t="shared" si="0"/>
        <v>46958.774999999994</v>
      </c>
      <c r="DU4" s="47">
        <f t="shared" si="0"/>
        <v>54357</v>
      </c>
      <c r="DV4" s="47">
        <f t="shared" si="0"/>
        <v>46567.75</v>
      </c>
      <c r="DW4" s="47">
        <f t="shared" si="0"/>
        <v>57939.375</v>
      </c>
      <c r="DX4" s="47">
        <f t="shared" si="0"/>
        <v>52249.625</v>
      </c>
      <c r="DY4" s="47">
        <f t="shared" si="0"/>
        <v>71402.625</v>
      </c>
      <c r="DZ4" s="47">
        <f t="shared" si="0"/>
        <v>65712.875</v>
      </c>
      <c r="EA4" s="47">
        <f t="shared" si="0"/>
        <v>75441.599999999991</v>
      </c>
      <c r="EB4" s="47">
        <f t="shared" si="0"/>
        <v>67059.199999999997</v>
      </c>
      <c r="EC4" s="47">
        <f t="shared" si="0"/>
        <v>94098.35</v>
      </c>
      <c r="ED4" s="47">
        <f t="shared" si="0"/>
        <v>85715.950000000012</v>
      </c>
      <c r="EE4" s="47">
        <f t="shared" si="0"/>
        <v>112755.1</v>
      </c>
      <c r="EF4" s="47">
        <f t="shared" si="0"/>
        <v>100641.35</v>
      </c>
      <c r="EG4" s="47">
        <f t="shared" si="0"/>
        <v>88527.6</v>
      </c>
      <c r="EH4" s="47">
        <f t="shared" si="0"/>
        <v>76413.850000000006</v>
      </c>
      <c r="EI4" s="47">
        <f t="shared" si="0"/>
        <v>64300.100000000006</v>
      </c>
      <c r="EJ4" s="47">
        <f t="shared" si="0"/>
        <v>61180.350000000006</v>
      </c>
      <c r="EK4" s="47">
        <f t="shared" si="0"/>
        <v>58060.600000000006</v>
      </c>
      <c r="EL4" s="47">
        <f t="shared" si="0"/>
        <v>54940.850000000006</v>
      </c>
      <c r="EM4" s="47">
        <f t="shared" si="0"/>
        <v>51821.100000000006</v>
      </c>
      <c r="EN4" s="47">
        <f t="shared" si="0"/>
        <v>61201.8</v>
      </c>
      <c r="EO4" s="47">
        <f t="shared" si="0"/>
        <v>54401.600000000006</v>
      </c>
      <c r="EP4" s="47">
        <f t="shared" si="0"/>
        <v>47601.400000000009</v>
      </c>
      <c r="EQ4" s="47">
        <f t="shared" si="0"/>
        <v>40801.200000000012</v>
      </c>
      <c r="ER4" s="47">
        <f t="shared" si="0"/>
        <v>34001.000000000015</v>
      </c>
      <c r="ES4" s="47">
        <f t="shared" si="0"/>
        <v>30313.250000000015</v>
      </c>
      <c r="ET4" s="47">
        <f t="shared" si="0"/>
        <v>44402.25</v>
      </c>
      <c r="EU4" s="47">
        <f t="shared" si="0"/>
        <v>40714.5</v>
      </c>
      <c r="EV4" s="47">
        <f t="shared" si="0"/>
        <v>55614.75</v>
      </c>
      <c r="EW4" s="47">
        <f t="shared" si="0"/>
        <v>49684.5</v>
      </c>
      <c r="EX4" s="47">
        <f t="shared" si="0"/>
        <v>43754.25</v>
      </c>
      <c r="EY4" s="47">
        <f t="shared" si="0"/>
        <v>37824</v>
      </c>
      <c r="EZ4" s="47">
        <f t="shared" si="0"/>
        <v>31893.75</v>
      </c>
      <c r="FA4" s="47">
        <f t="shared" si="0"/>
        <v>28994.55</v>
      </c>
      <c r="FB4" s="47">
        <f t="shared" si="0"/>
        <v>26095.35</v>
      </c>
      <c r="FC4" s="47">
        <f t="shared" si="0"/>
        <v>23196.149999999998</v>
      </c>
      <c r="FD4" s="47">
        <f t="shared" si="0"/>
        <v>20296.949999999997</v>
      </c>
      <c r="FE4" s="47">
        <f t="shared" si="0"/>
        <v>26092.799999999996</v>
      </c>
      <c r="FF4" s="48">
        <f>E4/AVERAGE(G4:J4)</f>
        <v>14.835344429778552</v>
      </c>
      <c r="FG4" s="48">
        <f>DF4/AVERAGE(H4:K4)</f>
        <v>12.00625970102873</v>
      </c>
      <c r="FH4" s="48">
        <f t="shared" ref="FH4:GZ9" si="1">DG4/AVERAGE(I4:L4)</f>
        <v>9.8829147754114732</v>
      </c>
      <c r="FI4" s="48">
        <f t="shared" si="1"/>
        <v>8.2305159203353888</v>
      </c>
      <c r="FJ4" s="48">
        <f t="shared" si="1"/>
        <v>7.5987931010909788</v>
      </c>
      <c r="FK4" s="48">
        <f t="shared" si="1"/>
        <v>8.9222530643569105</v>
      </c>
      <c r="FL4" s="48">
        <f t="shared" si="1"/>
        <v>7.86525238935124</v>
      </c>
      <c r="FM4" s="48">
        <f t="shared" si="1"/>
        <v>8.9428015493333994</v>
      </c>
      <c r="FN4" s="48">
        <f t="shared" si="1"/>
        <v>7.9809338497778004</v>
      </c>
      <c r="FO4" s="48">
        <f t="shared" si="1"/>
        <v>9.1236727478063102</v>
      </c>
      <c r="FP4" s="48">
        <f t="shared" si="1"/>
        <v>8.2229259815101958</v>
      </c>
      <c r="FQ4" s="48">
        <f t="shared" si="1"/>
        <v>7.2967245768276001</v>
      </c>
      <c r="FR4" s="48">
        <f t="shared" si="1"/>
        <v>9.0859935167057166</v>
      </c>
      <c r="FS4" s="48">
        <f t="shared" si="1"/>
        <v>8.6087619375376399</v>
      </c>
      <c r="FT4" s="48">
        <f t="shared" si="1"/>
        <v>8.1234550040804212</v>
      </c>
      <c r="FU4" s="48">
        <f t="shared" si="1"/>
        <v>7.55617193314158</v>
      </c>
      <c r="FV4" s="48">
        <f t="shared" si="1"/>
        <v>9.5534953205325372</v>
      </c>
      <c r="FW4" s="48">
        <f t="shared" si="1"/>
        <v>7.3186217789416403</v>
      </c>
      <c r="FX4" s="48">
        <f t="shared" si="1"/>
        <v>8.2346158902513107</v>
      </c>
      <c r="FY4" s="48">
        <f t="shared" si="1"/>
        <v>6.7775347432220121</v>
      </c>
      <c r="FZ4" s="48">
        <f t="shared" si="1"/>
        <v>8.5181600734873069</v>
      </c>
      <c r="GA4" s="48">
        <f t="shared" si="1"/>
        <v>7.8393866911624359</v>
      </c>
      <c r="GB4" s="48">
        <f t="shared" si="1"/>
        <v>8.0987307086910025</v>
      </c>
      <c r="GC4" s="48">
        <f t="shared" si="1"/>
        <v>6.5435898937117454</v>
      </c>
      <c r="GD4" s="48">
        <f t="shared" si="1"/>
        <v>8.4159812537661836</v>
      </c>
      <c r="GE4" s="48">
        <f t="shared" si="1"/>
        <v>7.0759219894747716</v>
      </c>
      <c r="GF4" s="48">
        <f t="shared" si="1"/>
        <v>11.429522819999494</v>
      </c>
      <c r="GG4" s="48">
        <f t="shared" si="1"/>
        <v>13.213161781599764</v>
      </c>
      <c r="GH4" s="48">
        <f t="shared" si="1"/>
        <v>16.490960741396172</v>
      </c>
      <c r="GI4" s="48">
        <f t="shared" si="1"/>
        <v>24.493581216443626</v>
      </c>
      <c r="GJ4" s="48">
        <f t="shared" si="1"/>
        <v>15.916408046065925</v>
      </c>
      <c r="GK4" s="48">
        <f t="shared" si="1"/>
        <v>12.334810155293122</v>
      </c>
      <c r="GL4" s="48">
        <f t="shared" si="1"/>
        <v>9.8741047645974653</v>
      </c>
      <c r="GM4" s="48">
        <f t="shared" si="1"/>
        <v>8.0792991382606409</v>
      </c>
      <c r="GN4" s="48">
        <f t="shared" si="1"/>
        <v>7.6205258668862692</v>
      </c>
      <c r="GO4" s="48">
        <f t="shared" si="1"/>
        <v>10.162887869032126</v>
      </c>
      <c r="GP4" s="48">
        <f t="shared" si="1"/>
        <v>10.37411505584981</v>
      </c>
      <c r="GQ4" s="48">
        <f t="shared" si="1"/>
        <v>10.65894885926291</v>
      </c>
      <c r="GR4" s="48">
        <f t="shared" si="1"/>
        <v>11.06398210290828</v>
      </c>
      <c r="GS4" s="48">
        <f t="shared" si="1"/>
        <v>8.0032953776443971</v>
      </c>
      <c r="GT4" s="48">
        <f t="shared" si="1"/>
        <v>6.3034414639218159</v>
      </c>
      <c r="GU4" s="48">
        <f t="shared" si="1"/>
        <v>8.2691528738040372</v>
      </c>
      <c r="GV4" s="48">
        <f t="shared" si="1"/>
        <v>6.8655621601112937</v>
      </c>
      <c r="GW4" s="48">
        <f t="shared" si="1"/>
        <v>10.752031783547084</v>
      </c>
      <c r="GX4" s="48">
        <f t="shared" si="1"/>
        <v>11.254268385913051</v>
      </c>
      <c r="GY4" s="48">
        <f t="shared" si="1"/>
        <v>11.964642787559345</v>
      </c>
      <c r="GZ4" s="48">
        <f t="shared" si="1"/>
        <v>13.04635761589404</v>
      </c>
      <c r="HA4" s="48">
        <f>EZ4/AVERAGE($BB4:$BE4)</f>
        <v>11.000879552980134</v>
      </c>
      <c r="HB4" s="48">
        <f t="shared" ref="HB4:HE19" si="2">FA4/AVERAGE($BB4:$BE4)</f>
        <v>10.000879552980132</v>
      </c>
      <c r="HC4" s="48">
        <f t="shared" si="2"/>
        <v>9.0008795529801322</v>
      </c>
      <c r="HD4" s="48">
        <f t="shared" si="2"/>
        <v>8.0008795529801322</v>
      </c>
      <c r="HE4" s="48">
        <f t="shared" si="2"/>
        <v>7.0008795529801322</v>
      </c>
      <c r="HF4" s="31"/>
    </row>
    <row r="5" spans="1:214" x14ac:dyDescent="0.25">
      <c r="A5" s="29"/>
      <c r="B5" s="13" t="s">
        <v>3</v>
      </c>
      <c r="C5" s="13">
        <v>1396615</v>
      </c>
      <c r="D5" s="13" t="str">
        <f>VLOOKUP(C5,INVENTORY_DATA!$C:$E,2,0)</f>
        <v>PF_4</v>
      </c>
      <c r="E5" s="44">
        <f>VLOOKUP(C5,INVENTORY_DATA!$C:$E,3,0)</f>
        <v>53988.692840646654</v>
      </c>
      <c r="F5" s="45">
        <f>VLOOKUP(VLOOKUP(F$3,KEY!$E:$F,2,0)&amp;$C5,DEMAND_PLAN!$B:$I,5,0)/VLOOKUP(VLOOKUP(F$3,KEY!$E:$F,2,0),KEY!$B:$C,2,0)</f>
        <v>9692</v>
      </c>
      <c r="G5" s="45">
        <f>VLOOKUP(VLOOKUP(G$3,KEY!$E:$F,2,0)&amp;$C5,DEMAND_PLAN!$B:$I,5,0)/VLOOKUP(VLOOKUP(G$3,KEY!$E:$F,2,0),KEY!$B:$C,2,0)</f>
        <v>9692</v>
      </c>
      <c r="H5" s="45">
        <f>VLOOKUP(VLOOKUP(H$3,KEY!$E:$F,2,0)&amp;$C5,DEMAND_PLAN!$B:$I,5,0)/VLOOKUP(VLOOKUP(H$3,KEY!$E:$F,2,0),KEY!$B:$C,2,0)</f>
        <v>9692</v>
      </c>
      <c r="I5" s="45">
        <f>VLOOKUP(VLOOKUP(I$3,KEY!$E:$F,2,0)&amp;$C5,DEMAND_PLAN!$B:$I,5,0)/VLOOKUP(VLOOKUP(I$3,KEY!$E:$F,2,0),KEY!$B:$C,2,0)</f>
        <v>9692</v>
      </c>
      <c r="J5" s="45">
        <f>VLOOKUP(VLOOKUP(J$3,KEY!$E:$F,2,0)&amp;$C5,DEMAND_PLAN!$B:$I,5,0)/VLOOKUP(VLOOKUP(J$3,KEY!$E:$F,2,0),KEY!$B:$C,2,0)</f>
        <v>12068.5</v>
      </c>
      <c r="K5" s="45">
        <f>VLOOKUP(VLOOKUP(K$3,KEY!$E:$F,2,0)&amp;$C5,DEMAND_PLAN!$B:$I,5,0)/VLOOKUP(VLOOKUP(K$3,KEY!$E:$F,2,0),KEY!$B:$C,2,0)</f>
        <v>12068.5</v>
      </c>
      <c r="L5" s="45">
        <f>VLOOKUP(VLOOKUP(L$3,KEY!$E:$F,2,0)&amp;$C5,DEMAND_PLAN!$B:$I,5,0)/VLOOKUP(VLOOKUP(L$3,KEY!$E:$F,2,0),KEY!$B:$C,2,0)</f>
        <v>12068.5</v>
      </c>
      <c r="M5" s="45">
        <f>VLOOKUP(VLOOKUP(M$3,KEY!$E:$F,2,0)&amp;$C5,DEMAND_PLAN!$B:$I,5,0)/VLOOKUP(VLOOKUP(M$3,KEY!$E:$F,2,0),KEY!$B:$C,2,0)</f>
        <v>12068.5</v>
      </c>
      <c r="N5" s="45">
        <f>VLOOKUP(VLOOKUP(N$3,KEY!$E:$F,2,0)&amp;$C5,DEMAND_PLAN!$B:$I,5,0)/VLOOKUP(VLOOKUP(N$3,KEY!$E:$F,2,0),KEY!$B:$C,2,0)</f>
        <v>7846.8</v>
      </c>
      <c r="O5" s="45">
        <f>VLOOKUP(VLOOKUP(O$3,KEY!$E:$F,2,0)&amp;$C5,DEMAND_PLAN!$B:$I,5,0)/VLOOKUP(VLOOKUP(O$3,KEY!$E:$F,2,0),KEY!$B:$C,2,0)</f>
        <v>7846.8</v>
      </c>
      <c r="P5" s="45">
        <f>VLOOKUP(VLOOKUP(P$3,KEY!$E:$F,2,0)&amp;$C5,DEMAND_PLAN!$B:$I,5,0)/VLOOKUP(VLOOKUP(P$3,KEY!$E:$F,2,0),KEY!$B:$C,2,0)</f>
        <v>7846.8</v>
      </c>
      <c r="Q5" s="45">
        <f>VLOOKUP(VLOOKUP(Q$3,KEY!$E:$F,2,0)&amp;$C5,DEMAND_PLAN!$B:$I,5,0)/VLOOKUP(VLOOKUP(Q$3,KEY!$E:$F,2,0),KEY!$B:$C,2,0)</f>
        <v>7846.8</v>
      </c>
      <c r="R5" s="45">
        <f>VLOOKUP(VLOOKUP(R$3,KEY!$E:$F,2,0)&amp;$C5,DEMAND_PLAN!$B:$I,5,0)/VLOOKUP(VLOOKUP(R$3,KEY!$E:$F,2,0),KEY!$B:$C,2,0)</f>
        <v>7846.8</v>
      </c>
      <c r="S5" s="45">
        <f>VLOOKUP(VLOOKUP(S$3,KEY!$E:$F,2,0)&amp;$C5,DEMAND_PLAN!$B:$I,5,0)/VLOOKUP(VLOOKUP(S$3,KEY!$E:$F,2,0),KEY!$B:$C,2,0)</f>
        <v>3756</v>
      </c>
      <c r="T5" s="45">
        <f>VLOOKUP(VLOOKUP(T$3,KEY!$E:$F,2,0)&amp;$C5,DEMAND_PLAN!$B:$I,5,0)/VLOOKUP(VLOOKUP(T$3,KEY!$E:$F,2,0),KEY!$B:$C,2,0)</f>
        <v>3756</v>
      </c>
      <c r="U5" s="45">
        <f>VLOOKUP(VLOOKUP(U$3,KEY!$E:$F,2,0)&amp;$C5,DEMAND_PLAN!$B:$I,5,0)/VLOOKUP(VLOOKUP(U$3,KEY!$E:$F,2,0),KEY!$B:$C,2,0)</f>
        <v>3756</v>
      </c>
      <c r="V5" s="45">
        <f>VLOOKUP(VLOOKUP(V$3,KEY!$E:$F,2,0)&amp;$C5,DEMAND_PLAN!$B:$I,5,0)/VLOOKUP(VLOOKUP(V$3,KEY!$E:$F,2,0),KEY!$B:$C,2,0)</f>
        <v>3756</v>
      </c>
      <c r="W5" s="45">
        <f>VLOOKUP(VLOOKUP(W$3,KEY!$E:$F,2,0)&amp;$C5,DEMAND_PLAN!$B:$I,5,0)/VLOOKUP(VLOOKUP(W$3,KEY!$E:$F,2,0),KEY!$B:$C,2,0)</f>
        <v>11631.5</v>
      </c>
      <c r="X5" s="45">
        <f>VLOOKUP(VLOOKUP(X$3,KEY!$E:$F,2,0)&amp;$C5,DEMAND_PLAN!$B:$I,5,0)/VLOOKUP(VLOOKUP(X$3,KEY!$E:$F,2,0),KEY!$B:$C,2,0)</f>
        <v>11631.5</v>
      </c>
      <c r="Y5" s="45">
        <f>VLOOKUP(VLOOKUP(Y$3,KEY!$E:$F,2,0)&amp;$C5,DEMAND_PLAN!$B:$I,5,0)/VLOOKUP(VLOOKUP(Y$3,KEY!$E:$F,2,0),KEY!$B:$C,2,0)</f>
        <v>11631.5</v>
      </c>
      <c r="Z5" s="45">
        <f>VLOOKUP(VLOOKUP(Z$3,KEY!$E:$F,2,0)&amp;$C5,DEMAND_PLAN!$B:$I,5,0)/VLOOKUP(VLOOKUP(Z$3,KEY!$E:$F,2,0),KEY!$B:$C,2,0)</f>
        <v>11631.5</v>
      </c>
      <c r="AA5" s="45">
        <f>VLOOKUP(VLOOKUP(AA$3,KEY!$E:$F,2,0)&amp;$C5,DEMAND_PLAN!$B:$I,5,0)/VLOOKUP(VLOOKUP(AA$3,KEY!$E:$F,2,0),KEY!$B:$C,2,0)</f>
        <v>7701.8</v>
      </c>
      <c r="AB5" s="45">
        <f>VLOOKUP(VLOOKUP(AB$3,KEY!$E:$F,2,0)&amp;$C5,DEMAND_PLAN!$B:$I,5,0)/VLOOKUP(VLOOKUP(AB$3,KEY!$E:$F,2,0),KEY!$B:$C,2,0)</f>
        <v>7701.8</v>
      </c>
      <c r="AC5" s="45">
        <f>VLOOKUP(VLOOKUP(AC$3,KEY!$E:$F,2,0)&amp;$C5,DEMAND_PLAN!$B:$I,5,0)/VLOOKUP(VLOOKUP(AC$3,KEY!$E:$F,2,0),KEY!$B:$C,2,0)</f>
        <v>7701.8</v>
      </c>
      <c r="AD5" s="45">
        <f>VLOOKUP(VLOOKUP(AD$3,KEY!$E:$F,2,0)&amp;$C5,DEMAND_PLAN!$B:$I,5,0)/VLOOKUP(VLOOKUP(AD$3,KEY!$E:$F,2,0),KEY!$B:$C,2,0)</f>
        <v>7701.8</v>
      </c>
      <c r="AE5" s="45">
        <f>VLOOKUP(VLOOKUP(AE$3,KEY!$E:$F,2,0)&amp;$C5,DEMAND_PLAN!$B:$I,5,0)/VLOOKUP(VLOOKUP(AE$3,KEY!$E:$F,2,0),KEY!$B:$C,2,0)</f>
        <v>7701.8</v>
      </c>
      <c r="AF5" s="45">
        <f>VLOOKUP(VLOOKUP(AF$3,KEY!$E:$F,2,0)&amp;$C5,DEMAND_PLAN!$B:$I,5,0)/VLOOKUP(VLOOKUP(AF$3,KEY!$E:$F,2,0),KEY!$B:$C,2,0)</f>
        <v>10622.25</v>
      </c>
      <c r="AG5" s="45">
        <f>VLOOKUP(VLOOKUP(AG$3,KEY!$E:$F,2,0)&amp;$C5,DEMAND_PLAN!$B:$I,5,0)/VLOOKUP(VLOOKUP(AG$3,KEY!$E:$F,2,0),KEY!$B:$C,2,0)</f>
        <v>10622.25</v>
      </c>
      <c r="AH5" s="45">
        <f>VLOOKUP(VLOOKUP(AH$3,KEY!$E:$F,2,0)&amp;$C5,DEMAND_PLAN!$B:$I,5,0)/VLOOKUP(VLOOKUP(AH$3,KEY!$E:$F,2,0),KEY!$B:$C,2,0)</f>
        <v>10622.25</v>
      </c>
      <c r="AI5" s="45">
        <f>VLOOKUP(VLOOKUP(AI$3,KEY!$E:$F,2,0)&amp;$C5,DEMAND_PLAN!$B:$I,5,0)/VLOOKUP(VLOOKUP(AI$3,KEY!$E:$F,2,0),KEY!$B:$C,2,0)</f>
        <v>10622.25</v>
      </c>
      <c r="AJ5" s="45">
        <f>VLOOKUP(VLOOKUP(AJ$3,KEY!$E:$F,2,0)&amp;$C5,DEMAND_PLAN!$B:$I,5,0)/VLOOKUP(VLOOKUP(AJ$3,KEY!$E:$F,2,0),KEY!$B:$C,2,0)</f>
        <v>4693.25</v>
      </c>
      <c r="AK5" s="45">
        <f>VLOOKUP(VLOOKUP(AK$3,KEY!$E:$F,2,0)&amp;$C5,DEMAND_PLAN!$B:$I,5,0)/VLOOKUP(VLOOKUP(AK$3,KEY!$E:$F,2,0),KEY!$B:$C,2,0)</f>
        <v>4693.25</v>
      </c>
      <c r="AL5" s="45">
        <f>VLOOKUP(VLOOKUP(AL$3,KEY!$E:$F,2,0)&amp;$C5,DEMAND_PLAN!$B:$I,5,0)/VLOOKUP(VLOOKUP(AL$3,KEY!$E:$F,2,0),KEY!$B:$C,2,0)</f>
        <v>4693.25</v>
      </c>
      <c r="AM5" s="45">
        <f>VLOOKUP(VLOOKUP(AM$3,KEY!$E:$F,2,0)&amp;$C5,DEMAND_PLAN!$B:$I,5,0)/VLOOKUP(VLOOKUP(AM$3,KEY!$E:$F,2,0),KEY!$B:$C,2,0)</f>
        <v>4693.25</v>
      </c>
      <c r="AN5" s="45">
        <f>VLOOKUP(VLOOKUP(AN$3,KEY!$E:$F,2,0)&amp;$C5,DEMAND_PLAN!$B:$I,5,0)/VLOOKUP(VLOOKUP(AN$3,KEY!$E:$F,2,0),KEY!$B:$C,2,0)</f>
        <v>6284.8</v>
      </c>
      <c r="AO5" s="45">
        <f>VLOOKUP(VLOOKUP(AO$3,KEY!$E:$F,2,0)&amp;$C5,DEMAND_PLAN!$B:$I,5,0)/VLOOKUP(VLOOKUP(AO$3,KEY!$E:$F,2,0),KEY!$B:$C,2,0)</f>
        <v>6284.8</v>
      </c>
      <c r="AP5" s="45">
        <f>VLOOKUP(VLOOKUP(AP$3,KEY!$E:$F,2,0)&amp;$C5,DEMAND_PLAN!$B:$I,5,0)/VLOOKUP(VLOOKUP(AP$3,KEY!$E:$F,2,0),KEY!$B:$C,2,0)</f>
        <v>6284.8</v>
      </c>
      <c r="AQ5" s="45">
        <f>VLOOKUP(VLOOKUP(AQ$3,KEY!$E:$F,2,0)&amp;$C5,DEMAND_PLAN!$B:$I,5,0)/VLOOKUP(VLOOKUP(AQ$3,KEY!$E:$F,2,0),KEY!$B:$C,2,0)</f>
        <v>6284.8</v>
      </c>
      <c r="AR5" s="45">
        <f>VLOOKUP(VLOOKUP(AR$3,KEY!$E:$F,2,0)&amp;$C5,DEMAND_PLAN!$B:$I,5,0)/VLOOKUP(VLOOKUP(AR$3,KEY!$E:$F,2,0),KEY!$B:$C,2,0)</f>
        <v>6284.8</v>
      </c>
      <c r="AS5" s="45">
        <f>VLOOKUP(VLOOKUP(AS$3,KEY!$E:$F,2,0)&amp;$C5,DEMAND_PLAN!$B:$I,5,0)/VLOOKUP(VLOOKUP(AS$3,KEY!$E:$F,2,0),KEY!$B:$C,2,0)</f>
        <v>8563.5</v>
      </c>
      <c r="AT5" s="45">
        <f>VLOOKUP(VLOOKUP(AT$3,KEY!$E:$F,2,0)&amp;$C5,DEMAND_PLAN!$B:$I,5,0)/VLOOKUP(VLOOKUP(AT$3,KEY!$E:$F,2,0),KEY!$B:$C,2,0)</f>
        <v>8563.5</v>
      </c>
      <c r="AU5" s="45">
        <f>VLOOKUP(VLOOKUP(AU$3,KEY!$E:$F,2,0)&amp;$C5,DEMAND_PLAN!$B:$I,5,0)/VLOOKUP(VLOOKUP(AU$3,KEY!$E:$F,2,0),KEY!$B:$C,2,0)</f>
        <v>8563.5</v>
      </c>
      <c r="AV5" s="45">
        <f>VLOOKUP(VLOOKUP(AV$3,KEY!$E:$F,2,0)&amp;$C5,DEMAND_PLAN!$B:$I,5,0)/VLOOKUP(VLOOKUP(AV$3,KEY!$E:$F,2,0),KEY!$B:$C,2,0)</f>
        <v>8563.5</v>
      </c>
      <c r="AW5" s="45">
        <f>VLOOKUP(VLOOKUP(AW$3,KEY!$E:$F,2,0)&amp;$C5,DEMAND_PLAN!$B:$I,5,0)/VLOOKUP(VLOOKUP(AW$3,KEY!$E:$F,2,0),KEY!$B:$C,2,0)</f>
        <v>11172</v>
      </c>
      <c r="AX5" s="45">
        <f>VLOOKUP(VLOOKUP(AX$3,KEY!$E:$F,2,0)&amp;$C5,DEMAND_PLAN!$B:$I,5,0)/VLOOKUP(VLOOKUP(AX$3,KEY!$E:$F,2,0),KEY!$B:$C,2,0)</f>
        <v>11172</v>
      </c>
      <c r="AY5" s="45">
        <f>VLOOKUP(VLOOKUP(AY$3,KEY!$E:$F,2,0)&amp;$C5,DEMAND_PLAN!$B:$I,5,0)/VLOOKUP(VLOOKUP(AY$3,KEY!$E:$F,2,0),KEY!$B:$C,2,0)</f>
        <v>11172</v>
      </c>
      <c r="AZ5" s="45">
        <f>VLOOKUP(VLOOKUP(AZ$3,KEY!$E:$F,2,0)&amp;$C5,DEMAND_PLAN!$B:$I,5,0)/VLOOKUP(VLOOKUP(AZ$3,KEY!$E:$F,2,0),KEY!$B:$C,2,0)</f>
        <v>11172</v>
      </c>
      <c r="BA5" s="45">
        <f>VLOOKUP(VLOOKUP(BA$3,KEY!$E:$F,2,0)&amp;$C5,DEMAND_PLAN!$B:$I,5,0)/VLOOKUP(VLOOKUP(BA$3,KEY!$E:$F,2,0),KEY!$B:$C,2,0)</f>
        <v>11519.6</v>
      </c>
      <c r="BB5" s="45">
        <f>VLOOKUP(VLOOKUP(BB$3,KEY!$E:$F,2,0)&amp;$C5,DEMAND_PLAN!$B:$I,5,0)/VLOOKUP(VLOOKUP(BB$3,KEY!$E:$F,2,0),KEY!$B:$C,2,0)</f>
        <v>11519.6</v>
      </c>
      <c r="BC5" s="45">
        <f>VLOOKUP(VLOOKUP(BC$3,KEY!$E:$F,2,0)&amp;$C5,DEMAND_PLAN!$B:$I,5,0)/VLOOKUP(VLOOKUP(BC$3,KEY!$E:$F,2,0),KEY!$B:$C,2,0)</f>
        <v>11519.6</v>
      </c>
      <c r="BD5" s="45">
        <f>VLOOKUP(VLOOKUP(BD$3,KEY!$E:$F,2,0)&amp;$C5,DEMAND_PLAN!$B:$I,5,0)/VLOOKUP(VLOOKUP(BD$3,KEY!$E:$F,2,0),KEY!$B:$C,2,0)</f>
        <v>11519.6</v>
      </c>
      <c r="BE5" s="45">
        <f>VLOOKUP(VLOOKUP(BE$3,KEY!$E:$F,2,0)&amp;$C5,DEMAND_PLAN!$B:$I,5,0)/VLOOKUP(VLOOKUP(BE$3,KEY!$E:$F,2,0),KEY!$B:$C,2,0)</f>
        <v>11519.6</v>
      </c>
      <c r="BF5" s="46">
        <f>IF(FF5&gt;ASSUMPTIONS!$D$6,0,(ASSUMPTIONS!$D$6+2-FF5)*AVERAGE(G5:J5))</f>
        <v>48872.557159353346</v>
      </c>
      <c r="BG5" s="46">
        <f>IF(FG5&gt;ASSUMPTIONS!$D$6,0,(ASSUMPTIONS!$D$6+2-FG5)*AVERAGE(H5:K5))</f>
        <v>0</v>
      </c>
      <c r="BH5" s="46">
        <f>IF(FH5&gt;ASSUMPTIONS!$D$6,0,(ASSUMPTIONS!$D$6+2-FH5)*AVERAGE(I5:L5))</f>
        <v>31266.5</v>
      </c>
      <c r="BI5" s="46">
        <f>IF(FI5&gt;ASSUMPTIONS!$D$6,0,(ASSUMPTIONS!$D$6+2-FI5)*AVERAGE(J5:M5))</f>
        <v>0</v>
      </c>
      <c r="BJ5" s="46">
        <f>IF(FJ5&gt;ASSUMPTIONS!$D$6,0,(ASSUMPTIONS!$D$6+2-FJ5)*AVERAGE(K5:N5))</f>
        <v>0</v>
      </c>
      <c r="BK5" s="46">
        <f>IF(FK5&gt;ASSUMPTIONS!$D$6,0,(ASSUMPTIONS!$D$6+2-FK5)*AVERAGE(L5:O5))</f>
        <v>0</v>
      </c>
      <c r="BL5" s="46">
        <f>IF(FL5&gt;ASSUMPTIONS!$D$6,0,(ASSUMPTIONS!$D$6+2-FL5)*AVERAGE(M5:P5))</f>
        <v>0</v>
      </c>
      <c r="BM5" s="46">
        <f>IF(FM5&gt;ASSUMPTIONS!$D$6,0,(ASSUMPTIONS!$D$6+2-FM5)*AVERAGE(N5:Q5))</f>
        <v>19313.75</v>
      </c>
      <c r="BN5" s="46">
        <f>IF(FN5&gt;ASSUMPTIONS!$D$6,0,(ASSUMPTIONS!$D$6+2-FN5)*AVERAGE(O5:R5))</f>
        <v>0</v>
      </c>
      <c r="BO5" s="46">
        <f>IF(FO5&gt;ASSUMPTIONS!$D$6,0,(ASSUMPTIONS!$D$6+2-FO5)*AVERAGE(P5:S5))</f>
        <v>0</v>
      </c>
      <c r="BP5" s="46">
        <f>IF(FP5&gt;ASSUMPTIONS!$D$6,0,(ASSUMPTIONS!$D$6+2-FP5)*AVERAGE(Q5:T5))</f>
        <v>0</v>
      </c>
      <c r="BQ5" s="46">
        <f>IF(FQ5&gt;ASSUMPTIONS!$D$6,0,(ASSUMPTIONS!$D$6+2-FQ5)*AVERAGE(R5:U5))</f>
        <v>0</v>
      </c>
      <c r="BR5" s="46">
        <f>IF(FR5&gt;ASSUMPTIONS!$D$6,0,(ASSUMPTIONS!$D$6+2-FR5)*AVERAGE(S5:V5))</f>
        <v>0</v>
      </c>
      <c r="BS5" s="46">
        <f>IF(FS5&gt;ASSUMPTIONS!$D$6,0,(ASSUMPTIONS!$D$6+2-FS5)*AVERAGE(T5:W5))</f>
        <v>30083.250000000011</v>
      </c>
      <c r="BT5" s="46">
        <f>IF(FT5&gt;ASSUMPTIONS!$D$6,0,(ASSUMPTIONS!$D$6+2-FT5)*AVERAGE(U5:X5))</f>
        <v>23444.749999999996</v>
      </c>
      <c r="BU5" s="46">
        <f>IF(FU5&gt;ASSUMPTIONS!$D$6,0,(ASSUMPTIONS!$D$6+2-FU5)*AVERAGE(V5:Y5))</f>
        <v>23444.75</v>
      </c>
      <c r="BV5" s="46">
        <f>IF(FV5&gt;ASSUMPTIONS!$D$6,0,(ASSUMPTIONS!$D$6+2-FV5)*AVERAGE(W5:Z5))</f>
        <v>23444.750000000004</v>
      </c>
      <c r="BW5" s="46">
        <f>IF(FW5&gt;ASSUMPTIONS!$D$6,0,(ASSUMPTIONS!$D$6+2-FW5)*AVERAGE(X5:AA5))</f>
        <v>0</v>
      </c>
      <c r="BX5" s="46">
        <f>IF(FX5&gt;ASSUMPTIONS!$D$6,0,(ASSUMPTIONS!$D$6+2-FX5)*AVERAGE(Y5:AB5))</f>
        <v>0</v>
      </c>
      <c r="BY5" s="46">
        <f>IF(FY5&gt;ASSUMPTIONS!$D$6,0,(ASSUMPTIONS!$D$6+2-FY5)*AVERAGE(Z5:AC5))</f>
        <v>0</v>
      </c>
      <c r="BZ5" s="46">
        <f>IF(FZ5&gt;ASSUMPTIONS!$D$6,0,(ASSUMPTIONS!$D$6+2-FZ5)*AVERAGE(AA5:AD5))</f>
        <v>0</v>
      </c>
      <c r="CA5" s="46">
        <f>IF(GA5&gt;ASSUMPTIONS!$D$6,0,(ASSUMPTIONS!$D$6+2-GA5)*AVERAGE(AB5:AE5))</f>
        <v>0</v>
      </c>
      <c r="CB5" s="46">
        <f>IF(GB5&gt;ASSUMPTIONS!$D$6,0,(ASSUMPTIONS!$D$6+2-GB5)*AVERAGE(AC5:AF5))</f>
        <v>25987.925000000003</v>
      </c>
      <c r="CC5" s="46">
        <f>IF(GC5&gt;ASSUMPTIONS!$D$6,0,(ASSUMPTIONS!$D$6+2-GC5)*AVERAGE(AD5:AG5))</f>
        <v>0</v>
      </c>
      <c r="CD5" s="46">
        <f>IF(GD5&gt;ASSUMPTIONS!$D$6,0,(ASSUMPTIONS!$D$6+2-GD5)*AVERAGE(AE5:AH5))</f>
        <v>30005.850000000017</v>
      </c>
      <c r="CE5" s="46">
        <f>IF(GE5&gt;ASSUMPTIONS!$D$6,0,(ASSUMPTIONS!$D$6+2-GE5)*AVERAGE(AF5:AI5))</f>
        <v>0</v>
      </c>
      <c r="CF5" s="46">
        <f>IF(GF5&gt;ASSUMPTIONS!$D$6,0,(ASSUMPTIONS!$D$6+2-GF5)*AVERAGE(AG5:AJ5))</f>
        <v>0</v>
      </c>
      <c r="CG5" s="46">
        <f>IF(GG5&gt;ASSUMPTIONS!$D$6,0,(ASSUMPTIONS!$D$6+2-GG5)*AVERAGE(AH5:AK5))</f>
        <v>0</v>
      </c>
      <c r="CH5" s="46">
        <f>IF(GH5&gt;ASSUMPTIONS!$D$6,0,(ASSUMPTIONS!$D$6+2-GH5)*AVERAGE(AI5:AL5))</f>
        <v>0</v>
      </c>
      <c r="CI5" s="46">
        <f>IF(GI5&gt;ASSUMPTIONS!$D$6,0,(ASSUMPTIONS!$D$6+2-GI5)*AVERAGE(AJ5:AM5))</f>
        <v>0</v>
      </c>
      <c r="CJ5" s="46">
        <f>IF(GJ5&gt;ASSUMPTIONS!$D$6,0,(ASSUMPTIONS!$D$6+2-GJ5)*AVERAGE(AK5:AN5))</f>
        <v>0</v>
      </c>
      <c r="CK5" s="46">
        <f>IF(GK5&gt;ASSUMPTIONS!$D$6,0,(ASSUMPTIONS!$D$6+2-GK5)*AVERAGE(AL5:AO5))</f>
        <v>18554.724999999988</v>
      </c>
      <c r="CL5" s="46">
        <f>IF(GL5&gt;ASSUMPTIONS!$D$6,0,(ASSUMPTIONS!$D$6+2-GL5)*AVERAGE(AM5:AP5))</f>
        <v>0</v>
      </c>
      <c r="CM5" s="46">
        <f>IF(GM5&gt;ASSUMPTIONS!$D$6,0,(ASSUMPTIONS!$D$6+2-GM5)*AVERAGE(AN5:AQ5))</f>
        <v>17344.25</v>
      </c>
      <c r="CN5" s="46">
        <f>IF(GN5&gt;ASSUMPTIONS!$D$6,0,(ASSUMPTIONS!$D$6+2-GN5)*AVERAGE(AO5:AR5))</f>
        <v>0</v>
      </c>
      <c r="CO5" s="46">
        <f>IF(GO5&gt;ASSUMPTIONS!$D$6,0,(ASSUMPTIONS!$D$6+2-GO5)*AVERAGE(AP5:AS5))</f>
        <v>16674.800000000007</v>
      </c>
      <c r="CP5" s="46">
        <f>IF(GP5&gt;ASSUMPTIONS!$D$6,0,(ASSUMPTIONS!$D$6+2-GP5)*AVERAGE(AQ5:AT5))</f>
        <v>0</v>
      </c>
      <c r="CQ5" s="46">
        <f>IF(GQ5&gt;ASSUMPTIONS!$D$6,0,(ASSUMPTIONS!$D$6+2-GQ5)*AVERAGE(AR5:AU5))</f>
        <v>23963.100000000006</v>
      </c>
      <c r="CR5" s="46">
        <f>IF(GR5&gt;ASSUMPTIONS!$D$6,0,(ASSUMPTIONS!$D$6+2-GR5)*AVERAGE(AS5:AV5))</f>
        <v>0</v>
      </c>
      <c r="CS5" s="46">
        <f>IF(GS5&gt;ASSUMPTIONS!$D$6,0,(ASSUMPTIONS!$D$6+2-GS5)*AVERAGE(AT5:AW5))</f>
        <v>24787.600000000002</v>
      </c>
      <c r="CT5" s="46">
        <f>IF(GT5&gt;ASSUMPTIONS!$D$6,0,(ASSUMPTIONS!$D$6+2-GT5)*AVERAGE(AU5:AX5))</f>
        <v>0</v>
      </c>
      <c r="CU5" s="46">
        <f>IF(GU5&gt;ASSUMPTIONS!$D$6,0,(ASSUMPTIONS!$D$6+2-GU5)*AVERAGE(AV5:AY5))</f>
        <v>30169.5</v>
      </c>
      <c r="CV5" s="46">
        <f>IF(GV5&gt;ASSUMPTIONS!$D$6,0,(ASSUMPTIONS!$D$6+2-GV5)*AVERAGE(AW5:AZ5))</f>
        <v>0</v>
      </c>
      <c r="CW5" s="46">
        <f>IF(GW5&gt;ASSUMPTIONS!$D$6,0,(ASSUMPTIONS!$D$6+2-GW5)*AVERAGE(AX5:BA5))</f>
        <v>24517.249999999996</v>
      </c>
      <c r="CX5" s="46">
        <f>IF(GX5&gt;ASSUMPTIONS!$D$6,0,(ASSUMPTIONS!$D$6+2-GX5)*AVERAGE(AY5:BB5))</f>
        <v>0</v>
      </c>
      <c r="CY5" s="46">
        <f>IF(GY5&gt;ASSUMPTIONS!$D$6,0,(ASSUMPTIONS!$D$6+2-GY5)*AVERAGE(AZ5:BC5))</f>
        <v>24081.999999999989</v>
      </c>
      <c r="CZ5" s="46">
        <f>IF(GZ5&gt;ASSUMPTIONS!$D$6,0,(ASSUMPTIONS!$D$6+2-GZ5)*AVERAGE(BA5:BD5))</f>
        <v>0</v>
      </c>
      <c r="DA5" s="46">
        <f>IF(HA5&gt;ASSUMPTIONS!$D$6,0,(ASSUMPTIONS!$D$6+2-HA5)*AVERAGE($BB5:$BE5))</f>
        <v>23213.000000000015</v>
      </c>
      <c r="DB5" s="46">
        <f>IF(HB5&gt;ASSUMPTIONS!$D$6,0,(ASSUMPTIONS!$D$6+2-HB5)*AVERAGE($BB5:$BE5))</f>
        <v>0</v>
      </c>
      <c r="DC5" s="46">
        <f>IF(HC5&gt;ASSUMPTIONS!$D$6,0,(ASSUMPTIONS!$D$6+2-HC5)*AVERAGE($BB5:$BE5))</f>
        <v>23039.200000000012</v>
      </c>
      <c r="DD5" s="46">
        <f>IF(HD5&gt;ASSUMPTIONS!$D$6,0,(ASSUMPTIONS!$D$6+2-HD5)*AVERAGE($BB5:$BE5))</f>
        <v>0</v>
      </c>
      <c r="DE5" s="46">
        <f>IF(HE5&gt;ASSUMPTIONS!$D$6,0,(ASSUMPTIONS!$D$6+2-HE5)*AVERAGE($BB5:$BE5))</f>
        <v>23039.200000000012</v>
      </c>
      <c r="DF5" s="47">
        <f t="shared" ref="DF5:DF36" si="3">E5-F5+BF5</f>
        <v>93169.25</v>
      </c>
      <c r="DG5" s="47">
        <f t="shared" si="0"/>
        <v>83477.25</v>
      </c>
      <c r="DH5" s="47">
        <f t="shared" si="0"/>
        <v>105051.75</v>
      </c>
      <c r="DI5" s="47">
        <f t="shared" si="0"/>
        <v>95359.75</v>
      </c>
      <c r="DJ5" s="47">
        <f t="shared" si="0"/>
        <v>83291.25</v>
      </c>
      <c r="DK5" s="47">
        <f t="shared" si="0"/>
        <v>71222.75</v>
      </c>
      <c r="DL5" s="47">
        <f t="shared" si="0"/>
        <v>59154.25</v>
      </c>
      <c r="DM5" s="47">
        <f t="shared" si="0"/>
        <v>66399.5</v>
      </c>
      <c r="DN5" s="47">
        <f t="shared" si="0"/>
        <v>58552.7</v>
      </c>
      <c r="DO5" s="47">
        <f t="shared" si="0"/>
        <v>50705.899999999994</v>
      </c>
      <c r="DP5" s="47">
        <f t="shared" si="0"/>
        <v>42859.099999999991</v>
      </c>
      <c r="DQ5" s="47">
        <f t="shared" si="0"/>
        <v>35012.299999999988</v>
      </c>
      <c r="DR5" s="47">
        <f t="shared" si="0"/>
        <v>27165.499999999989</v>
      </c>
      <c r="DS5" s="47">
        <f t="shared" si="0"/>
        <v>53492.75</v>
      </c>
      <c r="DT5" s="47">
        <f t="shared" si="0"/>
        <v>73181.5</v>
      </c>
      <c r="DU5" s="47">
        <f t="shared" si="0"/>
        <v>92870.25</v>
      </c>
      <c r="DV5" s="47">
        <f t="shared" si="0"/>
        <v>112559</v>
      </c>
      <c r="DW5" s="47">
        <f t="shared" si="0"/>
        <v>100927.5</v>
      </c>
      <c r="DX5" s="47">
        <f t="shared" si="0"/>
        <v>89296</v>
      </c>
      <c r="DY5" s="47">
        <f t="shared" si="0"/>
        <v>77664.5</v>
      </c>
      <c r="DZ5" s="47">
        <f t="shared" si="0"/>
        <v>66033</v>
      </c>
      <c r="EA5" s="47">
        <f t="shared" si="0"/>
        <v>58331.199999999997</v>
      </c>
      <c r="EB5" s="47">
        <f t="shared" si="0"/>
        <v>76617.324999999997</v>
      </c>
      <c r="EC5" s="47">
        <f t="shared" si="0"/>
        <v>68915.524999999994</v>
      </c>
      <c r="ED5" s="47">
        <f t="shared" si="0"/>
        <v>91219.575000000012</v>
      </c>
      <c r="EE5" s="47">
        <f t="shared" si="0"/>
        <v>83517.775000000009</v>
      </c>
      <c r="EF5" s="47">
        <f t="shared" si="0"/>
        <v>72895.525000000009</v>
      </c>
      <c r="EG5" s="47">
        <f t="shared" si="0"/>
        <v>62273.275000000009</v>
      </c>
      <c r="EH5" s="47">
        <f t="shared" si="0"/>
        <v>51651.025000000009</v>
      </c>
      <c r="EI5" s="47">
        <f t="shared" si="0"/>
        <v>41028.775000000009</v>
      </c>
      <c r="EJ5" s="47">
        <f t="shared" si="0"/>
        <v>36335.525000000009</v>
      </c>
      <c r="EK5" s="47">
        <f t="shared" si="0"/>
        <v>50197</v>
      </c>
      <c r="EL5" s="47">
        <f t="shared" si="0"/>
        <v>45503.75</v>
      </c>
      <c r="EM5" s="47">
        <f t="shared" si="0"/>
        <v>58154.75</v>
      </c>
      <c r="EN5" s="47">
        <f t="shared" si="0"/>
        <v>51869.95</v>
      </c>
      <c r="EO5" s="47">
        <f t="shared" si="0"/>
        <v>62259.95</v>
      </c>
      <c r="EP5" s="47">
        <f t="shared" si="0"/>
        <v>55975.149999999994</v>
      </c>
      <c r="EQ5" s="47">
        <f t="shared" si="0"/>
        <v>73653.45</v>
      </c>
      <c r="ER5" s="47">
        <f t="shared" si="0"/>
        <v>67368.649999999994</v>
      </c>
      <c r="ES5" s="47">
        <f t="shared" si="0"/>
        <v>83592.75</v>
      </c>
      <c r="ET5" s="47">
        <f t="shared" si="0"/>
        <v>75029.25</v>
      </c>
      <c r="EU5" s="47">
        <f t="shared" si="0"/>
        <v>96635.25</v>
      </c>
      <c r="EV5" s="47">
        <f t="shared" si="0"/>
        <v>88071.75</v>
      </c>
      <c r="EW5" s="47">
        <f t="shared" si="0"/>
        <v>101417</v>
      </c>
      <c r="EX5" s="47">
        <f t="shared" si="0"/>
        <v>90245</v>
      </c>
      <c r="EY5" s="47">
        <f t="shared" si="0"/>
        <v>103154.99999999999</v>
      </c>
      <c r="EZ5" s="47">
        <f t="shared" si="0"/>
        <v>91982.999999999985</v>
      </c>
      <c r="FA5" s="47">
        <f t="shared" si="0"/>
        <v>103676.4</v>
      </c>
      <c r="FB5" s="47">
        <f t="shared" si="0"/>
        <v>92156.799999999988</v>
      </c>
      <c r="FC5" s="47">
        <f t="shared" si="0"/>
        <v>103676.4</v>
      </c>
      <c r="FD5" s="47">
        <f t="shared" si="0"/>
        <v>92156.799999999988</v>
      </c>
      <c r="FE5" s="47">
        <f t="shared" si="0"/>
        <v>103676.4</v>
      </c>
      <c r="FF5" s="48">
        <f t="shared" ref="FF5:FF36" si="4">E5/AVERAGE(G5:J5)</f>
        <v>5.2486911096886972</v>
      </c>
      <c r="FG5" s="48">
        <f t="shared" ref="FG5:FV25" si="5">DF5/AVERAGE(H5:K5)</f>
        <v>8.5631534201879553</v>
      </c>
      <c r="FH5" s="48">
        <f t="shared" si="1"/>
        <v>7.2751021297456289</v>
      </c>
      <c r="FI5" s="48">
        <f t="shared" si="1"/>
        <v>8.7046236069105518</v>
      </c>
      <c r="FJ5" s="48">
        <f t="shared" si="1"/>
        <v>8.6587760457456238</v>
      </c>
      <c r="FK5" s="48">
        <f t="shared" si="1"/>
        <v>8.3645488644409074</v>
      </c>
      <c r="FL5" s="48">
        <f t="shared" si="1"/>
        <v>8.0005560407650886</v>
      </c>
      <c r="FM5" s="48">
        <f t="shared" si="1"/>
        <v>7.538646327165214</v>
      </c>
      <c r="FN5" s="48">
        <f t="shared" si="1"/>
        <v>8.4619845032369874</v>
      </c>
      <c r="FO5" s="48">
        <f t="shared" si="1"/>
        <v>8.5802816488621207</v>
      </c>
      <c r="FP5" s="48">
        <f t="shared" si="1"/>
        <v>8.7402868273175436</v>
      </c>
      <c r="FQ5" s="48">
        <f t="shared" si="1"/>
        <v>8.9687781195722671</v>
      </c>
      <c r="FR5" s="48">
        <f t="shared" si="1"/>
        <v>9.3216986155484527</v>
      </c>
      <c r="FS5" s="48">
        <f t="shared" si="1"/>
        <v>4.7451691084958165</v>
      </c>
      <c r="FT5" s="48">
        <f t="shared" si="1"/>
        <v>6.9527538586515032</v>
      </c>
      <c r="FU5" s="48">
        <f t="shared" si="1"/>
        <v>7.573666576111564</v>
      </c>
      <c r="FV5" s="48">
        <f t="shared" si="1"/>
        <v>7.984374328332545</v>
      </c>
      <c r="FW5" s="48">
        <f t="shared" si="1"/>
        <v>10.569838225385773</v>
      </c>
      <c r="FX5" s="48">
        <f t="shared" si="1"/>
        <v>10.440793863437696</v>
      </c>
      <c r="FY5" s="48">
        <f t="shared" si="1"/>
        <v>10.282552559382097</v>
      </c>
      <c r="FZ5" s="48">
        <f t="shared" si="1"/>
        <v>10.083941416292294</v>
      </c>
      <c r="GA5" s="48">
        <f t="shared" si="1"/>
        <v>8.5737100418084076</v>
      </c>
      <c r="GB5" s="48">
        <f t="shared" si="1"/>
        <v>6.9179086002137709</v>
      </c>
      <c r="GC5" s="48">
        <f t="shared" si="1"/>
        <v>8.362488096245098</v>
      </c>
      <c r="GD5" s="48">
        <f t="shared" si="1"/>
        <v>6.966697035903513</v>
      </c>
      <c r="GE5" s="48">
        <f t="shared" si="1"/>
        <v>8.58759443620702</v>
      </c>
      <c r="GF5" s="48">
        <f t="shared" si="1"/>
        <v>9.1376121444201317</v>
      </c>
      <c r="GG5" s="48">
        <f t="shared" si="1"/>
        <v>9.5191831804381195</v>
      </c>
      <c r="GH5" s="48">
        <f t="shared" si="1"/>
        <v>10.083924378592828</v>
      </c>
      <c r="GI5" s="48">
        <f t="shared" si="1"/>
        <v>11.005385393916796</v>
      </c>
      <c r="GJ5" s="48">
        <f t="shared" si="1"/>
        <v>8.0588620912320703</v>
      </c>
      <c r="GK5" s="48">
        <f t="shared" si="1"/>
        <v>6.6196683381839234</v>
      </c>
      <c r="GL5" s="48">
        <f t="shared" si="1"/>
        <v>8.5268806016736285</v>
      </c>
      <c r="GM5" s="48">
        <f t="shared" si="1"/>
        <v>7.2402860870672097</v>
      </c>
      <c r="GN5" s="48">
        <f t="shared" si="1"/>
        <v>9.2532379709775956</v>
      </c>
      <c r="GO5" s="48">
        <f t="shared" si="1"/>
        <v>7.5673118656060447</v>
      </c>
      <c r="GP5" s="48">
        <f t="shared" si="1"/>
        <v>8.3861384804994508</v>
      </c>
      <c r="GQ5" s="48">
        <f t="shared" si="1"/>
        <v>7.0022986492699042</v>
      </c>
      <c r="GR5" s="48">
        <f t="shared" si="1"/>
        <v>8.6008582939218776</v>
      </c>
      <c r="GS5" s="48">
        <f t="shared" si="1"/>
        <v>7.310263818243472</v>
      </c>
      <c r="GT5" s="48">
        <f t="shared" si="1"/>
        <v>8.4713080489473285</v>
      </c>
      <c r="GU5" s="48">
        <f t="shared" si="1"/>
        <v>7.1321427298328164</v>
      </c>
      <c r="GV5" s="48">
        <f t="shared" si="1"/>
        <v>8.649771750805586</v>
      </c>
      <c r="GW5" s="48">
        <f t="shared" si="1"/>
        <v>7.8224116032649729</v>
      </c>
      <c r="GX5" s="48">
        <f t="shared" si="1"/>
        <v>8.9387262246822612</v>
      </c>
      <c r="GY5" s="48">
        <f t="shared" si="1"/>
        <v>7.8935859420784249</v>
      </c>
      <c r="GZ5" s="48">
        <f t="shared" si="1"/>
        <v>8.9547380117365165</v>
      </c>
      <c r="HA5" s="48">
        <f t="shared" ref="HA5:HE36" si="6">EZ5/AVERAGE($BB5:$BE5)</f>
        <v>7.9849126705788382</v>
      </c>
      <c r="HB5" s="48">
        <f t="shared" si="2"/>
        <v>9</v>
      </c>
      <c r="HC5" s="48">
        <f t="shared" si="2"/>
        <v>7.9999999999999991</v>
      </c>
      <c r="HD5" s="48">
        <f t="shared" si="2"/>
        <v>9</v>
      </c>
      <c r="HE5" s="48">
        <f t="shared" si="2"/>
        <v>7.9999999999999991</v>
      </c>
      <c r="HF5" s="31"/>
    </row>
    <row r="6" spans="1:214" x14ac:dyDescent="0.25">
      <c r="A6" s="29"/>
      <c r="B6" s="13" t="s">
        <v>3</v>
      </c>
      <c r="C6" s="13">
        <v>1844486</v>
      </c>
      <c r="D6" s="13" t="str">
        <f>VLOOKUP(C6,INVENTORY_DATA!$C:$E,2,0)</f>
        <v>PF_2</v>
      </c>
      <c r="E6" s="44">
        <f>VLOOKUP(C6,INVENTORY_DATA!$C:$E,3,0)</f>
        <v>138466.62817551964</v>
      </c>
      <c r="F6" s="45">
        <f>VLOOKUP(VLOOKUP(F$3,KEY!$E:$F,2,0)&amp;$C6,DEMAND_PLAN!$B:$I,5,0)/VLOOKUP(VLOOKUP(F$3,KEY!$E:$F,2,0),KEY!$B:$C,2,0)</f>
        <v>6712.5</v>
      </c>
      <c r="G6" s="45">
        <f>VLOOKUP(VLOOKUP(G$3,KEY!$E:$F,2,0)&amp;$C6,DEMAND_PLAN!$B:$I,5,0)/VLOOKUP(VLOOKUP(G$3,KEY!$E:$F,2,0),KEY!$B:$C,2,0)</f>
        <v>6712.5</v>
      </c>
      <c r="H6" s="45">
        <f>VLOOKUP(VLOOKUP(H$3,KEY!$E:$F,2,0)&amp;$C6,DEMAND_PLAN!$B:$I,5,0)/VLOOKUP(VLOOKUP(H$3,KEY!$E:$F,2,0),KEY!$B:$C,2,0)</f>
        <v>6712.5</v>
      </c>
      <c r="I6" s="45">
        <f>VLOOKUP(VLOOKUP(I$3,KEY!$E:$F,2,0)&amp;$C6,DEMAND_PLAN!$B:$I,5,0)/VLOOKUP(VLOOKUP(I$3,KEY!$E:$F,2,0),KEY!$B:$C,2,0)</f>
        <v>6712.5</v>
      </c>
      <c r="J6" s="45">
        <f>VLOOKUP(VLOOKUP(J$3,KEY!$E:$F,2,0)&amp;$C6,DEMAND_PLAN!$B:$I,5,0)/VLOOKUP(VLOOKUP(J$3,KEY!$E:$F,2,0),KEY!$B:$C,2,0)</f>
        <v>7720.25</v>
      </c>
      <c r="K6" s="45">
        <f>VLOOKUP(VLOOKUP(K$3,KEY!$E:$F,2,0)&amp;$C6,DEMAND_PLAN!$B:$I,5,0)/VLOOKUP(VLOOKUP(K$3,KEY!$E:$F,2,0),KEY!$B:$C,2,0)</f>
        <v>7720.25</v>
      </c>
      <c r="L6" s="45">
        <f>VLOOKUP(VLOOKUP(L$3,KEY!$E:$F,2,0)&amp;$C6,DEMAND_PLAN!$B:$I,5,0)/VLOOKUP(VLOOKUP(L$3,KEY!$E:$F,2,0),KEY!$B:$C,2,0)</f>
        <v>7720.25</v>
      </c>
      <c r="M6" s="45">
        <f>VLOOKUP(VLOOKUP(M$3,KEY!$E:$F,2,0)&amp;$C6,DEMAND_PLAN!$B:$I,5,0)/VLOOKUP(VLOOKUP(M$3,KEY!$E:$F,2,0),KEY!$B:$C,2,0)</f>
        <v>7720.25</v>
      </c>
      <c r="N6" s="45">
        <f>VLOOKUP(VLOOKUP(N$3,KEY!$E:$F,2,0)&amp;$C6,DEMAND_PLAN!$B:$I,5,0)/VLOOKUP(VLOOKUP(N$3,KEY!$E:$F,2,0),KEY!$B:$C,2,0)</f>
        <v>10355.799999999999</v>
      </c>
      <c r="O6" s="45">
        <f>VLOOKUP(VLOOKUP(O$3,KEY!$E:$F,2,0)&amp;$C6,DEMAND_PLAN!$B:$I,5,0)/VLOOKUP(VLOOKUP(O$3,KEY!$E:$F,2,0),KEY!$B:$C,2,0)</f>
        <v>10355.799999999999</v>
      </c>
      <c r="P6" s="45">
        <f>VLOOKUP(VLOOKUP(P$3,KEY!$E:$F,2,0)&amp;$C6,DEMAND_PLAN!$B:$I,5,0)/VLOOKUP(VLOOKUP(P$3,KEY!$E:$F,2,0),KEY!$B:$C,2,0)</f>
        <v>10355.799999999999</v>
      </c>
      <c r="Q6" s="45">
        <f>VLOOKUP(VLOOKUP(Q$3,KEY!$E:$F,2,0)&amp;$C6,DEMAND_PLAN!$B:$I,5,0)/VLOOKUP(VLOOKUP(Q$3,KEY!$E:$F,2,0),KEY!$B:$C,2,0)</f>
        <v>10355.799999999999</v>
      </c>
      <c r="R6" s="45">
        <f>VLOOKUP(VLOOKUP(R$3,KEY!$E:$F,2,0)&amp;$C6,DEMAND_PLAN!$B:$I,5,0)/VLOOKUP(VLOOKUP(R$3,KEY!$E:$F,2,0),KEY!$B:$C,2,0)</f>
        <v>10355.799999999999</v>
      </c>
      <c r="S6" s="45">
        <f>VLOOKUP(VLOOKUP(S$3,KEY!$E:$F,2,0)&amp;$C6,DEMAND_PLAN!$B:$I,5,0)/VLOOKUP(VLOOKUP(S$3,KEY!$E:$F,2,0),KEY!$B:$C,2,0)</f>
        <v>4009.25</v>
      </c>
      <c r="T6" s="45">
        <f>VLOOKUP(VLOOKUP(T$3,KEY!$E:$F,2,0)&amp;$C6,DEMAND_PLAN!$B:$I,5,0)/VLOOKUP(VLOOKUP(T$3,KEY!$E:$F,2,0),KEY!$B:$C,2,0)</f>
        <v>4009.25</v>
      </c>
      <c r="U6" s="45">
        <f>VLOOKUP(VLOOKUP(U$3,KEY!$E:$F,2,0)&amp;$C6,DEMAND_PLAN!$B:$I,5,0)/VLOOKUP(VLOOKUP(U$3,KEY!$E:$F,2,0),KEY!$B:$C,2,0)</f>
        <v>4009.25</v>
      </c>
      <c r="V6" s="45">
        <f>VLOOKUP(VLOOKUP(V$3,KEY!$E:$F,2,0)&amp;$C6,DEMAND_PLAN!$B:$I,5,0)/VLOOKUP(VLOOKUP(V$3,KEY!$E:$F,2,0),KEY!$B:$C,2,0)</f>
        <v>4009.25</v>
      </c>
      <c r="W6" s="45">
        <f>VLOOKUP(VLOOKUP(W$3,KEY!$E:$F,2,0)&amp;$C6,DEMAND_PLAN!$B:$I,5,0)/VLOOKUP(VLOOKUP(W$3,KEY!$E:$F,2,0),KEY!$B:$C,2,0)</f>
        <v>2529.75</v>
      </c>
      <c r="X6" s="45">
        <f>VLOOKUP(VLOOKUP(X$3,KEY!$E:$F,2,0)&amp;$C6,DEMAND_PLAN!$B:$I,5,0)/VLOOKUP(VLOOKUP(X$3,KEY!$E:$F,2,0),KEY!$B:$C,2,0)</f>
        <v>2529.75</v>
      </c>
      <c r="Y6" s="45">
        <f>VLOOKUP(VLOOKUP(Y$3,KEY!$E:$F,2,0)&amp;$C6,DEMAND_PLAN!$B:$I,5,0)/VLOOKUP(VLOOKUP(Y$3,KEY!$E:$F,2,0),KEY!$B:$C,2,0)</f>
        <v>2529.75</v>
      </c>
      <c r="Z6" s="45">
        <f>VLOOKUP(VLOOKUP(Z$3,KEY!$E:$F,2,0)&amp;$C6,DEMAND_PLAN!$B:$I,5,0)/VLOOKUP(VLOOKUP(Z$3,KEY!$E:$F,2,0),KEY!$B:$C,2,0)</f>
        <v>2529.75</v>
      </c>
      <c r="AA6" s="45">
        <f>VLOOKUP(VLOOKUP(AA$3,KEY!$E:$F,2,0)&amp;$C6,DEMAND_PLAN!$B:$I,5,0)/VLOOKUP(VLOOKUP(AA$3,KEY!$E:$F,2,0),KEY!$B:$C,2,0)</f>
        <v>6605.6</v>
      </c>
      <c r="AB6" s="45">
        <f>VLOOKUP(VLOOKUP(AB$3,KEY!$E:$F,2,0)&amp;$C6,DEMAND_PLAN!$B:$I,5,0)/VLOOKUP(VLOOKUP(AB$3,KEY!$E:$F,2,0),KEY!$B:$C,2,0)</f>
        <v>6605.6</v>
      </c>
      <c r="AC6" s="45">
        <f>VLOOKUP(VLOOKUP(AC$3,KEY!$E:$F,2,0)&amp;$C6,DEMAND_PLAN!$B:$I,5,0)/VLOOKUP(VLOOKUP(AC$3,KEY!$E:$F,2,0),KEY!$B:$C,2,0)</f>
        <v>6605.6</v>
      </c>
      <c r="AD6" s="45">
        <f>VLOOKUP(VLOOKUP(AD$3,KEY!$E:$F,2,0)&amp;$C6,DEMAND_PLAN!$B:$I,5,0)/VLOOKUP(VLOOKUP(AD$3,KEY!$E:$F,2,0),KEY!$B:$C,2,0)</f>
        <v>6605.6</v>
      </c>
      <c r="AE6" s="45">
        <f>VLOOKUP(VLOOKUP(AE$3,KEY!$E:$F,2,0)&amp;$C6,DEMAND_PLAN!$B:$I,5,0)/VLOOKUP(VLOOKUP(AE$3,KEY!$E:$F,2,0),KEY!$B:$C,2,0)</f>
        <v>6605.6</v>
      </c>
      <c r="AF6" s="45">
        <f>VLOOKUP(VLOOKUP(AF$3,KEY!$E:$F,2,0)&amp;$C6,DEMAND_PLAN!$B:$I,5,0)/VLOOKUP(VLOOKUP(AF$3,KEY!$E:$F,2,0),KEY!$B:$C,2,0)</f>
        <v>5717.25</v>
      </c>
      <c r="AG6" s="45">
        <f>VLOOKUP(VLOOKUP(AG$3,KEY!$E:$F,2,0)&amp;$C6,DEMAND_PLAN!$B:$I,5,0)/VLOOKUP(VLOOKUP(AG$3,KEY!$E:$F,2,0),KEY!$B:$C,2,0)</f>
        <v>5717.25</v>
      </c>
      <c r="AH6" s="45">
        <f>VLOOKUP(VLOOKUP(AH$3,KEY!$E:$F,2,0)&amp;$C6,DEMAND_PLAN!$B:$I,5,0)/VLOOKUP(VLOOKUP(AH$3,KEY!$E:$F,2,0),KEY!$B:$C,2,0)</f>
        <v>5717.25</v>
      </c>
      <c r="AI6" s="45">
        <f>VLOOKUP(VLOOKUP(AI$3,KEY!$E:$F,2,0)&amp;$C6,DEMAND_PLAN!$B:$I,5,0)/VLOOKUP(VLOOKUP(AI$3,KEY!$E:$F,2,0),KEY!$B:$C,2,0)</f>
        <v>5717.25</v>
      </c>
      <c r="AJ6" s="45">
        <f>VLOOKUP(VLOOKUP(AJ$3,KEY!$E:$F,2,0)&amp;$C6,DEMAND_PLAN!$B:$I,5,0)/VLOOKUP(VLOOKUP(AJ$3,KEY!$E:$F,2,0),KEY!$B:$C,2,0)</f>
        <v>10221.75</v>
      </c>
      <c r="AK6" s="45">
        <f>VLOOKUP(VLOOKUP(AK$3,KEY!$E:$F,2,0)&amp;$C6,DEMAND_PLAN!$B:$I,5,0)/VLOOKUP(VLOOKUP(AK$3,KEY!$E:$F,2,0),KEY!$B:$C,2,0)</f>
        <v>10221.75</v>
      </c>
      <c r="AL6" s="45">
        <f>VLOOKUP(VLOOKUP(AL$3,KEY!$E:$F,2,0)&amp;$C6,DEMAND_PLAN!$B:$I,5,0)/VLOOKUP(VLOOKUP(AL$3,KEY!$E:$F,2,0),KEY!$B:$C,2,0)</f>
        <v>10221.75</v>
      </c>
      <c r="AM6" s="45">
        <f>VLOOKUP(VLOOKUP(AM$3,KEY!$E:$F,2,0)&amp;$C6,DEMAND_PLAN!$B:$I,5,0)/VLOOKUP(VLOOKUP(AM$3,KEY!$E:$F,2,0),KEY!$B:$C,2,0)</f>
        <v>10221.75</v>
      </c>
      <c r="AN6" s="45">
        <f>VLOOKUP(VLOOKUP(AN$3,KEY!$E:$F,2,0)&amp;$C6,DEMAND_PLAN!$B:$I,5,0)/VLOOKUP(VLOOKUP(AN$3,KEY!$E:$F,2,0),KEY!$B:$C,2,0)</f>
        <v>6968.4</v>
      </c>
      <c r="AO6" s="45">
        <f>VLOOKUP(VLOOKUP(AO$3,KEY!$E:$F,2,0)&amp;$C6,DEMAND_PLAN!$B:$I,5,0)/VLOOKUP(VLOOKUP(AO$3,KEY!$E:$F,2,0),KEY!$B:$C,2,0)</f>
        <v>6968.4</v>
      </c>
      <c r="AP6" s="45">
        <f>VLOOKUP(VLOOKUP(AP$3,KEY!$E:$F,2,0)&amp;$C6,DEMAND_PLAN!$B:$I,5,0)/VLOOKUP(VLOOKUP(AP$3,KEY!$E:$F,2,0),KEY!$B:$C,2,0)</f>
        <v>6968.4</v>
      </c>
      <c r="AQ6" s="45">
        <f>VLOOKUP(VLOOKUP(AQ$3,KEY!$E:$F,2,0)&amp;$C6,DEMAND_PLAN!$B:$I,5,0)/VLOOKUP(VLOOKUP(AQ$3,KEY!$E:$F,2,0),KEY!$B:$C,2,0)</f>
        <v>6968.4</v>
      </c>
      <c r="AR6" s="45">
        <f>VLOOKUP(VLOOKUP(AR$3,KEY!$E:$F,2,0)&amp;$C6,DEMAND_PLAN!$B:$I,5,0)/VLOOKUP(VLOOKUP(AR$3,KEY!$E:$F,2,0),KEY!$B:$C,2,0)</f>
        <v>6968.4</v>
      </c>
      <c r="AS6" s="45">
        <f>VLOOKUP(VLOOKUP(AS$3,KEY!$E:$F,2,0)&amp;$C6,DEMAND_PLAN!$B:$I,5,0)/VLOOKUP(VLOOKUP(AS$3,KEY!$E:$F,2,0),KEY!$B:$C,2,0)</f>
        <v>7459.25</v>
      </c>
      <c r="AT6" s="45">
        <f>VLOOKUP(VLOOKUP(AT$3,KEY!$E:$F,2,0)&amp;$C6,DEMAND_PLAN!$B:$I,5,0)/VLOOKUP(VLOOKUP(AT$3,KEY!$E:$F,2,0),KEY!$B:$C,2,0)</f>
        <v>7459.25</v>
      </c>
      <c r="AU6" s="45">
        <f>VLOOKUP(VLOOKUP(AU$3,KEY!$E:$F,2,0)&amp;$C6,DEMAND_PLAN!$B:$I,5,0)/VLOOKUP(VLOOKUP(AU$3,KEY!$E:$F,2,0),KEY!$B:$C,2,0)</f>
        <v>7459.25</v>
      </c>
      <c r="AV6" s="45">
        <f>VLOOKUP(VLOOKUP(AV$3,KEY!$E:$F,2,0)&amp;$C6,DEMAND_PLAN!$B:$I,5,0)/VLOOKUP(VLOOKUP(AV$3,KEY!$E:$F,2,0),KEY!$B:$C,2,0)</f>
        <v>7459.25</v>
      </c>
      <c r="AW6" s="45">
        <f>VLOOKUP(VLOOKUP(AW$3,KEY!$E:$F,2,0)&amp;$C6,DEMAND_PLAN!$B:$I,5,0)/VLOOKUP(VLOOKUP(AW$3,KEY!$E:$F,2,0),KEY!$B:$C,2,0)</f>
        <v>9836.5</v>
      </c>
      <c r="AX6" s="45">
        <f>VLOOKUP(VLOOKUP(AX$3,KEY!$E:$F,2,0)&amp;$C6,DEMAND_PLAN!$B:$I,5,0)/VLOOKUP(VLOOKUP(AX$3,KEY!$E:$F,2,0),KEY!$B:$C,2,0)</f>
        <v>9836.5</v>
      </c>
      <c r="AY6" s="45">
        <f>VLOOKUP(VLOOKUP(AY$3,KEY!$E:$F,2,0)&amp;$C6,DEMAND_PLAN!$B:$I,5,0)/VLOOKUP(VLOOKUP(AY$3,KEY!$E:$F,2,0),KEY!$B:$C,2,0)</f>
        <v>9836.5</v>
      </c>
      <c r="AZ6" s="45">
        <f>VLOOKUP(VLOOKUP(AZ$3,KEY!$E:$F,2,0)&amp;$C6,DEMAND_PLAN!$B:$I,5,0)/VLOOKUP(VLOOKUP(AZ$3,KEY!$E:$F,2,0),KEY!$B:$C,2,0)</f>
        <v>9836.5</v>
      </c>
      <c r="BA6" s="45">
        <f>VLOOKUP(VLOOKUP(BA$3,KEY!$E:$F,2,0)&amp;$C6,DEMAND_PLAN!$B:$I,5,0)/VLOOKUP(VLOOKUP(BA$3,KEY!$E:$F,2,0),KEY!$B:$C,2,0)</f>
        <v>9291.7999999999993</v>
      </c>
      <c r="BB6" s="45">
        <f>VLOOKUP(VLOOKUP(BB$3,KEY!$E:$F,2,0)&amp;$C6,DEMAND_PLAN!$B:$I,5,0)/VLOOKUP(VLOOKUP(BB$3,KEY!$E:$F,2,0),KEY!$B:$C,2,0)</f>
        <v>9291.7999999999993</v>
      </c>
      <c r="BC6" s="45">
        <f>VLOOKUP(VLOOKUP(BC$3,KEY!$E:$F,2,0)&amp;$C6,DEMAND_PLAN!$B:$I,5,0)/VLOOKUP(VLOOKUP(BC$3,KEY!$E:$F,2,0),KEY!$B:$C,2,0)</f>
        <v>9291.7999999999993</v>
      </c>
      <c r="BD6" s="45">
        <f>VLOOKUP(VLOOKUP(BD$3,KEY!$E:$F,2,0)&amp;$C6,DEMAND_PLAN!$B:$I,5,0)/VLOOKUP(VLOOKUP(BD$3,KEY!$E:$F,2,0),KEY!$B:$C,2,0)</f>
        <v>9291.7999999999993</v>
      </c>
      <c r="BE6" s="45">
        <f>VLOOKUP(VLOOKUP(BE$3,KEY!$E:$F,2,0)&amp;$C6,DEMAND_PLAN!$B:$I,5,0)/VLOOKUP(VLOOKUP(BE$3,KEY!$E:$F,2,0),KEY!$B:$C,2,0)</f>
        <v>9291.7999999999993</v>
      </c>
      <c r="BF6" s="46">
        <f>IF(FF6&gt;ASSUMPTIONS!$D$6,0,(ASSUMPTIONS!$D$6+2-FF6)*AVERAGE(G6:J6))</f>
        <v>0</v>
      </c>
      <c r="BG6" s="46">
        <f>IF(FG6&gt;ASSUMPTIONS!$D$6,0,(ASSUMPTIONS!$D$6+2-FG6)*AVERAGE(H6:K6))</f>
        <v>0</v>
      </c>
      <c r="BH6" s="46">
        <f>IF(FH6&gt;ASSUMPTIONS!$D$6,0,(ASSUMPTIONS!$D$6+2-FH6)*AVERAGE(I6:L6))</f>
        <v>0</v>
      </c>
      <c r="BI6" s="46">
        <f>IF(FI6&gt;ASSUMPTIONS!$D$6,0,(ASSUMPTIONS!$D$6+2-FI6)*AVERAGE(J6:M6))</f>
        <v>0</v>
      </c>
      <c r="BJ6" s="46">
        <f>IF(FJ6&gt;ASSUMPTIONS!$D$6,0,(ASSUMPTIONS!$D$6+2-FJ6)*AVERAGE(K6:N6))</f>
        <v>0</v>
      </c>
      <c r="BK6" s="46">
        <f>IF(FK6&gt;ASSUMPTIONS!$D$6,0,(ASSUMPTIONS!$D$6+2-FK6)*AVERAGE(L6:O6))</f>
        <v>0</v>
      </c>
      <c r="BL6" s="46">
        <f>IF(FL6&gt;ASSUMPTIONS!$D$6,0,(ASSUMPTIONS!$D$6+2-FL6)*AVERAGE(M6:P6))</f>
        <v>0</v>
      </c>
      <c r="BM6" s="46">
        <f>IF(FM6&gt;ASSUMPTIONS!$D$6,0,(ASSUMPTIONS!$D$6+2-FM6)*AVERAGE(N6:Q6))</f>
        <v>0</v>
      </c>
      <c r="BN6" s="46">
        <f>IF(FN6&gt;ASSUMPTIONS!$D$6,0,(ASSUMPTIONS!$D$6+2-FN6)*AVERAGE(O6:R6))</f>
        <v>22822.371824480357</v>
      </c>
      <c r="BO6" s="46">
        <f>IF(FO6&gt;ASSUMPTIONS!$D$6,0,(ASSUMPTIONS!$D$6+2-FO6)*AVERAGE(P6:S6))</f>
        <v>0</v>
      </c>
      <c r="BP6" s="46">
        <f>IF(FP6&gt;ASSUMPTIONS!$D$6,0,(ASSUMPTIONS!$D$6+2-FP6)*AVERAGE(Q6:T6))</f>
        <v>0</v>
      </c>
      <c r="BQ6" s="46">
        <f>IF(FQ6&gt;ASSUMPTIONS!$D$6,0,(ASSUMPTIONS!$D$6+2-FQ6)*AVERAGE(R6:U6))</f>
        <v>0</v>
      </c>
      <c r="BR6" s="46">
        <f>IF(FR6&gt;ASSUMPTIONS!$D$6,0,(ASSUMPTIONS!$D$6+2-FR6)*AVERAGE(S6:V6))</f>
        <v>0</v>
      </c>
      <c r="BS6" s="46">
        <f>IF(FS6&gt;ASSUMPTIONS!$D$6,0,(ASSUMPTIONS!$D$6+2-FS6)*AVERAGE(T6:W6))</f>
        <v>0</v>
      </c>
      <c r="BT6" s="46">
        <f>IF(FT6&gt;ASSUMPTIONS!$D$6,0,(ASSUMPTIONS!$D$6+2-FT6)*AVERAGE(U6:X6))</f>
        <v>0</v>
      </c>
      <c r="BU6" s="46">
        <f>IF(FU6&gt;ASSUMPTIONS!$D$6,0,(ASSUMPTIONS!$D$6+2-FU6)*AVERAGE(V6:Y6))</f>
        <v>0</v>
      </c>
      <c r="BV6" s="46">
        <f>IF(FV6&gt;ASSUMPTIONS!$D$6,0,(ASSUMPTIONS!$D$6+2-FV6)*AVERAGE(W6:Z6))</f>
        <v>0</v>
      </c>
      <c r="BW6" s="46">
        <f>IF(FW6&gt;ASSUMPTIONS!$D$6,0,(ASSUMPTIONS!$D$6+2-FW6)*AVERAGE(X6:AA6))</f>
        <v>0</v>
      </c>
      <c r="BX6" s="46">
        <f>IF(FX6&gt;ASSUMPTIONS!$D$6,0,(ASSUMPTIONS!$D$6+2-FX6)*AVERAGE(Y6:AB6))</f>
        <v>12464.500000000018</v>
      </c>
      <c r="BY6" s="46">
        <f>IF(FY6&gt;ASSUMPTIONS!$D$6,0,(ASSUMPTIONS!$D$6+2-FY6)*AVERAGE(Z6:AC6))</f>
        <v>12719.375000000007</v>
      </c>
      <c r="BZ6" s="46">
        <f>IF(FZ6&gt;ASSUMPTIONS!$D$6,0,(ASSUMPTIONS!$D$6+2-FZ6)*AVERAGE(AA6:AD6))</f>
        <v>0</v>
      </c>
      <c r="CA6" s="46">
        <f>IF(GA6&gt;ASSUMPTIONS!$D$6,0,(ASSUMPTIONS!$D$6+2-GA6)*AVERAGE(AB6:AE6))</f>
        <v>15249.124999999996</v>
      </c>
      <c r="CB6" s="46">
        <f>IF(GB6&gt;ASSUMPTIONS!$D$6,0,(ASSUMPTIONS!$D$6+2-GB6)*AVERAGE(AC6:AF6))</f>
        <v>0</v>
      </c>
      <c r="CC6" s="46">
        <f>IF(GC6&gt;ASSUMPTIONS!$D$6,0,(ASSUMPTIONS!$D$6+2-GC6)*AVERAGE(AD6:AG6))</f>
        <v>0</v>
      </c>
      <c r="CD6" s="46">
        <f>IF(GD6&gt;ASSUMPTIONS!$D$6,0,(ASSUMPTIONS!$D$6+2-GD6)*AVERAGE(AE6:AH6))</f>
        <v>13154.174999999983</v>
      </c>
      <c r="CE6" s="46">
        <f>IF(GE6&gt;ASSUMPTIONS!$D$6,0,(ASSUMPTIONS!$D$6+2-GE6)*AVERAGE(AF6:AI6))</f>
        <v>0</v>
      </c>
      <c r="CF6" s="46">
        <f>IF(GF6&gt;ASSUMPTIONS!$D$6,0,(ASSUMPTIONS!$D$6+2-GF6)*AVERAGE(AG6:AJ6))</f>
        <v>22251.575000000004</v>
      </c>
      <c r="CG6" s="46">
        <f>IF(GG6&gt;ASSUMPTIONS!$D$6,0,(ASSUMPTIONS!$D$6+2-GG6)*AVERAGE(AH6:AK6))</f>
        <v>16978.499999999996</v>
      </c>
      <c r="CH6" s="46">
        <f>IF(GH6&gt;ASSUMPTIONS!$D$6,0,(ASSUMPTIONS!$D$6+2-GH6)*AVERAGE(AI6:AL6))</f>
        <v>0</v>
      </c>
      <c r="CI6" s="46">
        <f>IF(GI6&gt;ASSUMPTIONS!$D$6,0,(ASSUMPTIONS!$D$6+2-GI6)*AVERAGE(AJ6:AM6))</f>
        <v>33957</v>
      </c>
      <c r="CJ6" s="46">
        <f>IF(GJ6&gt;ASSUMPTIONS!$D$6,0,(ASSUMPTIONS!$D$6+2-GJ6)*AVERAGE(AK6:AN6))</f>
        <v>0</v>
      </c>
      <c r="CK6" s="46">
        <f>IF(GK6&gt;ASSUMPTIONS!$D$6,0,(ASSUMPTIONS!$D$6+2-GK6)*AVERAGE(AL6:AO6))</f>
        <v>0</v>
      </c>
      <c r="CL6" s="46">
        <f>IF(GL6&gt;ASSUMPTIONS!$D$6,0,(ASSUMPTIONS!$D$6+2-GL6)*AVERAGE(AM6:AP6))</f>
        <v>0</v>
      </c>
      <c r="CM6" s="46">
        <f>IF(GM6&gt;ASSUMPTIONS!$D$6,0,(ASSUMPTIONS!$D$6+2-GM6)*AVERAGE(AN6:AQ6))</f>
        <v>0</v>
      </c>
      <c r="CN6" s="46">
        <f>IF(GN6&gt;ASSUMPTIONS!$D$6,0,(ASSUMPTIONS!$D$6+2-GN6)*AVERAGE(AO6:AR6))</f>
        <v>14070.749999999995</v>
      </c>
      <c r="CO6" s="46">
        <f>IF(GO6&gt;ASSUMPTIONS!$D$6,0,(ASSUMPTIONS!$D$6+2-GO6)*AVERAGE(AP6:AS6))</f>
        <v>0</v>
      </c>
      <c r="CP6" s="46">
        <f>IF(GP6&gt;ASSUMPTIONS!$D$6,0,(ASSUMPTIONS!$D$6+2-GP6)*AVERAGE(AQ6:AT6))</f>
        <v>16391.050000000007</v>
      </c>
      <c r="CQ6" s="46">
        <f>IF(GQ6&gt;ASSUMPTIONS!$D$6,0,(ASSUMPTIONS!$D$6+2-GQ6)*AVERAGE(AR6:AU6))</f>
        <v>0</v>
      </c>
      <c r="CR6" s="46">
        <f>IF(GR6&gt;ASSUMPTIONS!$D$6,0,(ASSUMPTIONS!$D$6+2-GR6)*AVERAGE(AS6:AV6))</f>
        <v>16391.05000000001</v>
      </c>
      <c r="CS6" s="46">
        <f>IF(GS6&gt;ASSUMPTIONS!$D$6,0,(ASSUMPTIONS!$D$6+2-GS6)*AVERAGE(AT6:AW6))</f>
        <v>0</v>
      </c>
      <c r="CT6" s="46">
        <f>IF(GT6&gt;ASSUMPTIONS!$D$6,0,(ASSUMPTIONS!$D$6+2-GT6)*AVERAGE(AU6:AX6))</f>
        <v>26313.899999999991</v>
      </c>
      <c r="CU6" s="46">
        <f>IF(GU6&gt;ASSUMPTIONS!$D$6,0,(ASSUMPTIONS!$D$6+2-GU6)*AVERAGE(AV6:AY6))</f>
        <v>0</v>
      </c>
      <c r="CV6" s="46">
        <f>IF(GV6&gt;ASSUMPTIONS!$D$6,0,(ASSUMPTIONS!$D$6+2-GV6)*AVERAGE(AW6:AZ6))</f>
        <v>26804.750000000004</v>
      </c>
      <c r="CW6" s="46">
        <f>IF(GW6&gt;ASSUMPTIONS!$D$6,0,(ASSUMPTIONS!$D$6+2-GW6)*AVERAGE(AX6:BA6))</f>
        <v>0</v>
      </c>
      <c r="CX6" s="46">
        <f>IF(GX6&gt;ASSUMPTIONS!$D$6,0,(ASSUMPTIONS!$D$6+2-GX6)*AVERAGE(AY6:BB6))</f>
        <v>0</v>
      </c>
      <c r="CY6" s="46">
        <f>IF(GY6&gt;ASSUMPTIONS!$D$6,0,(ASSUMPTIONS!$D$6+2-GY6)*AVERAGE(AZ6:BC6))</f>
        <v>23046.999999999985</v>
      </c>
      <c r="CZ6" s="46">
        <f>IF(GZ6&gt;ASSUMPTIONS!$D$6,0,(ASSUMPTIONS!$D$6+2-GZ6)*AVERAGE(BA6:BD6))</f>
        <v>0</v>
      </c>
      <c r="DA6" s="46">
        <f>IF(HA6&gt;ASSUMPTIONS!$D$6,0,(ASSUMPTIONS!$D$6+2-HA6)*AVERAGE($BB6:$BE6))</f>
        <v>0</v>
      </c>
      <c r="DB6" s="46">
        <f>IF(HB6&gt;ASSUMPTIONS!$D$6,0,(ASSUMPTIONS!$D$6+2-HB6)*AVERAGE($BB6:$BE6))</f>
        <v>27603.050000000014</v>
      </c>
      <c r="DC6" s="46">
        <f>IF(HC6&gt;ASSUMPTIONS!$D$6,0,(ASSUMPTIONS!$D$6+2-HC6)*AVERAGE($BB6:$BE6))</f>
        <v>0</v>
      </c>
      <c r="DD6" s="46">
        <f>IF(HD6&gt;ASSUMPTIONS!$D$6,0,(ASSUMPTIONS!$D$6+2-HD6)*AVERAGE($BB6:$BE6))</f>
        <v>18583.599999999999</v>
      </c>
      <c r="DE6" s="46">
        <f>IF(HE6&gt;ASSUMPTIONS!$D$6,0,(ASSUMPTIONS!$D$6+2-HE6)*AVERAGE($BB6:$BE6))</f>
        <v>0</v>
      </c>
      <c r="DF6" s="47">
        <f t="shared" si="3"/>
        <v>131754.12817551964</v>
      </c>
      <c r="DG6" s="47">
        <f t="shared" si="0"/>
        <v>125041.62817551964</v>
      </c>
      <c r="DH6" s="47">
        <f t="shared" si="0"/>
        <v>118329.12817551964</v>
      </c>
      <c r="DI6" s="47">
        <f t="shared" si="0"/>
        <v>111616.62817551964</v>
      </c>
      <c r="DJ6" s="47">
        <f t="shared" si="0"/>
        <v>103896.37817551964</v>
      </c>
      <c r="DK6" s="47">
        <f t="shared" si="0"/>
        <v>96176.12817551964</v>
      </c>
      <c r="DL6" s="47">
        <f t="shared" si="0"/>
        <v>88455.87817551964</v>
      </c>
      <c r="DM6" s="47">
        <f t="shared" si="0"/>
        <v>80735.62817551964</v>
      </c>
      <c r="DN6" s="47">
        <f t="shared" si="0"/>
        <v>93202.2</v>
      </c>
      <c r="DO6" s="47">
        <f t="shared" si="0"/>
        <v>82846.399999999994</v>
      </c>
      <c r="DP6" s="47">
        <f t="shared" si="0"/>
        <v>72490.599999999991</v>
      </c>
      <c r="DQ6" s="47">
        <f t="shared" si="0"/>
        <v>62134.799999999988</v>
      </c>
      <c r="DR6" s="47">
        <f t="shared" si="0"/>
        <v>51778.999999999985</v>
      </c>
      <c r="DS6" s="47">
        <f t="shared" si="0"/>
        <v>47769.749999999985</v>
      </c>
      <c r="DT6" s="47">
        <f t="shared" si="0"/>
        <v>43760.499999999985</v>
      </c>
      <c r="DU6" s="47">
        <f t="shared" si="0"/>
        <v>39751.249999999985</v>
      </c>
      <c r="DV6" s="47">
        <f t="shared" si="0"/>
        <v>35741.999999999985</v>
      </c>
      <c r="DW6" s="47">
        <f t="shared" si="0"/>
        <v>33212.249999999985</v>
      </c>
      <c r="DX6" s="47">
        <f t="shared" si="0"/>
        <v>43147</v>
      </c>
      <c r="DY6" s="47">
        <f t="shared" si="0"/>
        <v>53336.625000000007</v>
      </c>
      <c r="DZ6" s="47">
        <f t="shared" si="0"/>
        <v>50806.875000000007</v>
      </c>
      <c r="EA6" s="47">
        <f t="shared" si="0"/>
        <v>59450.400000000009</v>
      </c>
      <c r="EB6" s="47">
        <f t="shared" si="0"/>
        <v>52844.80000000001</v>
      </c>
      <c r="EC6" s="47">
        <f t="shared" si="0"/>
        <v>46239.200000000012</v>
      </c>
      <c r="ED6" s="47">
        <f t="shared" si="0"/>
        <v>52787.774999999994</v>
      </c>
      <c r="EE6" s="47">
        <f t="shared" si="0"/>
        <v>46182.174999999996</v>
      </c>
      <c r="EF6" s="47">
        <f t="shared" si="0"/>
        <v>62716.5</v>
      </c>
      <c r="EG6" s="47">
        <f t="shared" si="0"/>
        <v>73977.75</v>
      </c>
      <c r="EH6" s="47">
        <f t="shared" si="0"/>
        <v>68260.5</v>
      </c>
      <c r="EI6" s="47">
        <f t="shared" si="0"/>
        <v>96500.25</v>
      </c>
      <c r="EJ6" s="47">
        <f t="shared" si="0"/>
        <v>86278.5</v>
      </c>
      <c r="EK6" s="47">
        <f t="shared" si="0"/>
        <v>76056.75</v>
      </c>
      <c r="EL6" s="47">
        <f t="shared" si="0"/>
        <v>65835</v>
      </c>
      <c r="EM6" s="47">
        <f t="shared" si="0"/>
        <v>55613.25</v>
      </c>
      <c r="EN6" s="47">
        <f t="shared" si="0"/>
        <v>62715.599999999991</v>
      </c>
      <c r="EO6" s="47">
        <f t="shared" si="0"/>
        <v>55747.19999999999</v>
      </c>
      <c r="EP6" s="47">
        <f t="shared" si="0"/>
        <v>65169.849999999991</v>
      </c>
      <c r="EQ6" s="47">
        <f t="shared" si="0"/>
        <v>58201.44999999999</v>
      </c>
      <c r="ER6" s="47">
        <f t="shared" si="0"/>
        <v>67624.100000000006</v>
      </c>
      <c r="ES6" s="47">
        <f t="shared" si="0"/>
        <v>60164.850000000006</v>
      </c>
      <c r="ET6" s="47">
        <f t="shared" si="0"/>
        <v>79019.5</v>
      </c>
      <c r="EU6" s="47">
        <f t="shared" si="0"/>
        <v>71560.25</v>
      </c>
      <c r="EV6" s="47">
        <f t="shared" si="0"/>
        <v>90905.75</v>
      </c>
      <c r="EW6" s="47">
        <f t="shared" si="0"/>
        <v>81069.25</v>
      </c>
      <c r="EX6" s="47">
        <f t="shared" si="0"/>
        <v>71232.75</v>
      </c>
      <c r="EY6" s="47">
        <f t="shared" si="0"/>
        <v>84443.249999999985</v>
      </c>
      <c r="EZ6" s="47">
        <f t="shared" si="0"/>
        <v>74606.749999999985</v>
      </c>
      <c r="FA6" s="47">
        <f t="shared" si="0"/>
        <v>65314.949999999983</v>
      </c>
      <c r="FB6" s="47">
        <f t="shared" si="0"/>
        <v>83626.2</v>
      </c>
      <c r="FC6" s="47">
        <f t="shared" si="0"/>
        <v>74334.399999999994</v>
      </c>
      <c r="FD6" s="47">
        <f t="shared" si="0"/>
        <v>83626.199999999983</v>
      </c>
      <c r="FE6" s="47">
        <f t="shared" si="0"/>
        <v>74334.39999999998</v>
      </c>
      <c r="FF6" s="48">
        <f t="shared" si="4"/>
        <v>19.881954310813995</v>
      </c>
      <c r="FG6" s="48">
        <f t="shared" si="5"/>
        <v>18.257660969048814</v>
      </c>
      <c r="FH6" s="48">
        <f t="shared" si="1"/>
        <v>16.742956079505195</v>
      </c>
      <c r="FI6" s="48">
        <f t="shared" si="1"/>
        <v>15.327110932355771</v>
      </c>
      <c r="FJ6" s="48">
        <f t="shared" si="1"/>
        <v>13.320777726289803</v>
      </c>
      <c r="FK6" s="48">
        <f t="shared" si="1"/>
        <v>11.495473643358991</v>
      </c>
      <c r="FL6" s="48">
        <f t="shared" si="1"/>
        <v>9.9182217201113918</v>
      </c>
      <c r="FM6" s="48">
        <f t="shared" si="1"/>
        <v>8.54167502032867</v>
      </c>
      <c r="FN6" s="48">
        <f t="shared" si="1"/>
        <v>7.7961749141080015</v>
      </c>
      <c r="FO6" s="48">
        <f t="shared" si="1"/>
        <v>10.628403795687445</v>
      </c>
      <c r="FP6" s="48">
        <f t="shared" si="1"/>
        <v>11.534439490290671</v>
      </c>
      <c r="FQ6" s="48">
        <f t="shared" si="1"/>
        <v>12.954263287101464</v>
      </c>
      <c r="FR6" s="48">
        <f t="shared" si="1"/>
        <v>15.497861195984283</v>
      </c>
      <c r="FS6" s="48">
        <f t="shared" si="1"/>
        <v>14.227442898849386</v>
      </c>
      <c r="FT6" s="48">
        <f t="shared" si="1"/>
        <v>14.610720293622874</v>
      </c>
      <c r="FU6" s="48">
        <f t="shared" si="1"/>
        <v>15.091779109367586</v>
      </c>
      <c r="FV6" s="48">
        <f t="shared" si="1"/>
        <v>15.713509240043477</v>
      </c>
      <c r="FW6" s="48">
        <f t="shared" si="1"/>
        <v>10.071821822703299</v>
      </c>
      <c r="FX6" s="48">
        <f t="shared" si="1"/>
        <v>7.2711499833066018</v>
      </c>
      <c r="FY6" s="48">
        <f t="shared" si="1"/>
        <v>7.7232503451315742</v>
      </c>
      <c r="FZ6" s="48">
        <f t="shared" si="1"/>
        <v>8.0744557648056201</v>
      </c>
      <c r="GA6" s="48">
        <f t="shared" si="1"/>
        <v>7.6914852549352073</v>
      </c>
      <c r="GB6" s="48">
        <f t="shared" si="1"/>
        <v>9.313117190574939</v>
      </c>
      <c r="GC6" s="48">
        <f t="shared" si="1"/>
        <v>8.5767172366782045</v>
      </c>
      <c r="GD6" s="48">
        <f t="shared" si="1"/>
        <v>7.7852454082631297</v>
      </c>
      <c r="GE6" s="48">
        <f t="shared" si="1"/>
        <v>9.2330709694346051</v>
      </c>
      <c r="GF6" s="48">
        <f t="shared" si="1"/>
        <v>6.7484501433868518</v>
      </c>
      <c r="GG6" s="48">
        <f t="shared" si="1"/>
        <v>7.8695652173913047</v>
      </c>
      <c r="GH6" s="48">
        <f t="shared" si="1"/>
        <v>8.1333333333333329</v>
      </c>
      <c r="GI6" s="48">
        <f t="shared" si="1"/>
        <v>6.6779661016949152</v>
      </c>
      <c r="GJ6" s="48">
        <f t="shared" si="1"/>
        <v>10.25680474787856</v>
      </c>
      <c r="GK6" s="48">
        <f t="shared" si="1"/>
        <v>10.038132302510448</v>
      </c>
      <c r="GL6" s="48">
        <f t="shared" si="1"/>
        <v>9.773749114513306</v>
      </c>
      <c r="GM6" s="48">
        <f t="shared" si="1"/>
        <v>9.4476493886688484</v>
      </c>
      <c r="GN6" s="48">
        <f t="shared" si="1"/>
        <v>7.9807775099018432</v>
      </c>
      <c r="GO6" s="48">
        <f t="shared" si="1"/>
        <v>8.8442539869449259</v>
      </c>
      <c r="GP6" s="48">
        <f t="shared" si="1"/>
        <v>7.7278281632836938</v>
      </c>
      <c r="GQ6" s="48">
        <f t="shared" si="1"/>
        <v>8.882916498416316</v>
      </c>
      <c r="GR6" s="48">
        <f t="shared" si="1"/>
        <v>7.8025873914937813</v>
      </c>
      <c r="GS6" s="48">
        <f t="shared" si="1"/>
        <v>8.3967933445602494</v>
      </c>
      <c r="GT6" s="48">
        <f t="shared" si="1"/>
        <v>6.9571831230215526</v>
      </c>
      <c r="GU6" s="48">
        <f t="shared" si="1"/>
        <v>8.5498698224852063</v>
      </c>
      <c r="GV6" s="48">
        <f t="shared" si="1"/>
        <v>7.2749707721242309</v>
      </c>
      <c r="GW6" s="48">
        <f t="shared" si="1"/>
        <v>9.3714128134882078</v>
      </c>
      <c r="GX6" s="48">
        <f t="shared" si="1"/>
        <v>8.4763674764615775</v>
      </c>
      <c r="GY6" s="48">
        <f t="shared" si="1"/>
        <v>7.5554665768630072</v>
      </c>
      <c r="GZ6" s="48">
        <f t="shared" si="1"/>
        <v>9.0879323704771942</v>
      </c>
      <c r="HA6" s="48">
        <f t="shared" si="6"/>
        <v>8.0293107901590641</v>
      </c>
      <c r="HB6" s="48">
        <f t="shared" si="2"/>
        <v>7.0293107901590632</v>
      </c>
      <c r="HC6" s="48">
        <f t="shared" si="2"/>
        <v>9</v>
      </c>
      <c r="HD6" s="48">
        <f t="shared" si="2"/>
        <v>8</v>
      </c>
      <c r="HE6" s="48">
        <f t="shared" si="2"/>
        <v>8.9999999999999982</v>
      </c>
      <c r="HF6" s="31"/>
    </row>
    <row r="7" spans="1:214" x14ac:dyDescent="0.25">
      <c r="A7" s="29"/>
      <c r="B7" s="13" t="s">
        <v>3</v>
      </c>
      <c r="C7" s="13">
        <v>1461444</v>
      </c>
      <c r="D7" s="13" t="str">
        <f>VLOOKUP(C7,INVENTORY_DATA!$C:$E,2,0)</f>
        <v>PF_0</v>
      </c>
      <c r="E7" s="44">
        <f>VLOOKUP(C7,INVENTORY_DATA!$C:$E,3,0)</f>
        <v>184654.85450346422</v>
      </c>
      <c r="F7" s="45">
        <f>VLOOKUP(VLOOKUP(F$3,KEY!$E:$F,2,0)&amp;$C7,DEMAND_PLAN!$B:$I,5,0)/VLOOKUP(VLOOKUP(F$3,KEY!$E:$F,2,0),KEY!$B:$C,2,0)</f>
        <v>5942</v>
      </c>
      <c r="G7" s="45">
        <f>VLOOKUP(VLOOKUP(G$3,KEY!$E:$F,2,0)&amp;$C7,DEMAND_PLAN!$B:$I,5,0)/VLOOKUP(VLOOKUP(G$3,KEY!$E:$F,2,0),KEY!$B:$C,2,0)</f>
        <v>5942</v>
      </c>
      <c r="H7" s="45">
        <f>VLOOKUP(VLOOKUP(H$3,KEY!$E:$F,2,0)&amp;$C7,DEMAND_PLAN!$B:$I,5,0)/VLOOKUP(VLOOKUP(H$3,KEY!$E:$F,2,0),KEY!$B:$C,2,0)</f>
        <v>5942</v>
      </c>
      <c r="I7" s="45">
        <f>VLOOKUP(VLOOKUP(I$3,KEY!$E:$F,2,0)&amp;$C7,DEMAND_PLAN!$B:$I,5,0)/VLOOKUP(VLOOKUP(I$3,KEY!$E:$F,2,0),KEY!$B:$C,2,0)</f>
        <v>5942</v>
      </c>
      <c r="J7" s="45">
        <f>VLOOKUP(VLOOKUP(J$3,KEY!$E:$F,2,0)&amp;$C7,DEMAND_PLAN!$B:$I,5,0)/VLOOKUP(VLOOKUP(J$3,KEY!$E:$F,2,0),KEY!$B:$C,2,0)</f>
        <v>8160.5</v>
      </c>
      <c r="K7" s="45">
        <f>VLOOKUP(VLOOKUP(K$3,KEY!$E:$F,2,0)&amp;$C7,DEMAND_PLAN!$B:$I,5,0)/VLOOKUP(VLOOKUP(K$3,KEY!$E:$F,2,0),KEY!$B:$C,2,0)</f>
        <v>8160.5</v>
      </c>
      <c r="L7" s="45">
        <f>VLOOKUP(VLOOKUP(L$3,KEY!$E:$F,2,0)&amp;$C7,DEMAND_PLAN!$B:$I,5,0)/VLOOKUP(VLOOKUP(L$3,KEY!$E:$F,2,0),KEY!$B:$C,2,0)</f>
        <v>8160.5</v>
      </c>
      <c r="M7" s="45">
        <f>VLOOKUP(VLOOKUP(M$3,KEY!$E:$F,2,0)&amp;$C7,DEMAND_PLAN!$B:$I,5,0)/VLOOKUP(VLOOKUP(M$3,KEY!$E:$F,2,0),KEY!$B:$C,2,0)</f>
        <v>8160.5</v>
      </c>
      <c r="N7" s="45">
        <f>VLOOKUP(VLOOKUP(N$3,KEY!$E:$F,2,0)&amp;$C7,DEMAND_PLAN!$B:$I,5,0)/VLOOKUP(VLOOKUP(N$3,KEY!$E:$F,2,0),KEY!$B:$C,2,0)</f>
        <v>11990.6</v>
      </c>
      <c r="O7" s="45">
        <f>VLOOKUP(VLOOKUP(O$3,KEY!$E:$F,2,0)&amp;$C7,DEMAND_PLAN!$B:$I,5,0)/VLOOKUP(VLOOKUP(O$3,KEY!$E:$F,2,0),KEY!$B:$C,2,0)</f>
        <v>11990.6</v>
      </c>
      <c r="P7" s="45">
        <f>VLOOKUP(VLOOKUP(P$3,KEY!$E:$F,2,0)&amp;$C7,DEMAND_PLAN!$B:$I,5,0)/VLOOKUP(VLOOKUP(P$3,KEY!$E:$F,2,0),KEY!$B:$C,2,0)</f>
        <v>11990.6</v>
      </c>
      <c r="Q7" s="45">
        <f>VLOOKUP(VLOOKUP(Q$3,KEY!$E:$F,2,0)&amp;$C7,DEMAND_PLAN!$B:$I,5,0)/VLOOKUP(VLOOKUP(Q$3,KEY!$E:$F,2,0),KEY!$B:$C,2,0)</f>
        <v>11990.6</v>
      </c>
      <c r="R7" s="45">
        <f>VLOOKUP(VLOOKUP(R$3,KEY!$E:$F,2,0)&amp;$C7,DEMAND_PLAN!$B:$I,5,0)/VLOOKUP(VLOOKUP(R$3,KEY!$E:$F,2,0),KEY!$B:$C,2,0)</f>
        <v>11990.6</v>
      </c>
      <c r="S7" s="45">
        <f>VLOOKUP(VLOOKUP(S$3,KEY!$E:$F,2,0)&amp;$C7,DEMAND_PLAN!$B:$I,5,0)/VLOOKUP(VLOOKUP(S$3,KEY!$E:$F,2,0),KEY!$B:$C,2,0)</f>
        <v>8325.5</v>
      </c>
      <c r="T7" s="45">
        <f>VLOOKUP(VLOOKUP(T$3,KEY!$E:$F,2,0)&amp;$C7,DEMAND_PLAN!$B:$I,5,0)/VLOOKUP(VLOOKUP(T$3,KEY!$E:$F,2,0),KEY!$B:$C,2,0)</f>
        <v>8325.5</v>
      </c>
      <c r="U7" s="45">
        <f>VLOOKUP(VLOOKUP(U$3,KEY!$E:$F,2,0)&amp;$C7,DEMAND_PLAN!$B:$I,5,0)/VLOOKUP(VLOOKUP(U$3,KEY!$E:$F,2,0),KEY!$B:$C,2,0)</f>
        <v>8325.5</v>
      </c>
      <c r="V7" s="45">
        <f>VLOOKUP(VLOOKUP(V$3,KEY!$E:$F,2,0)&amp;$C7,DEMAND_PLAN!$B:$I,5,0)/VLOOKUP(VLOOKUP(V$3,KEY!$E:$F,2,0),KEY!$B:$C,2,0)</f>
        <v>8325.5</v>
      </c>
      <c r="W7" s="45">
        <f>VLOOKUP(VLOOKUP(W$3,KEY!$E:$F,2,0)&amp;$C7,DEMAND_PLAN!$B:$I,5,0)/VLOOKUP(VLOOKUP(W$3,KEY!$E:$F,2,0),KEY!$B:$C,2,0)</f>
        <v>2558.25</v>
      </c>
      <c r="X7" s="45">
        <f>VLOOKUP(VLOOKUP(X$3,KEY!$E:$F,2,0)&amp;$C7,DEMAND_PLAN!$B:$I,5,0)/VLOOKUP(VLOOKUP(X$3,KEY!$E:$F,2,0),KEY!$B:$C,2,0)</f>
        <v>2558.25</v>
      </c>
      <c r="Y7" s="45">
        <f>VLOOKUP(VLOOKUP(Y$3,KEY!$E:$F,2,0)&amp;$C7,DEMAND_PLAN!$B:$I,5,0)/VLOOKUP(VLOOKUP(Y$3,KEY!$E:$F,2,0),KEY!$B:$C,2,0)</f>
        <v>2558.25</v>
      </c>
      <c r="Z7" s="45">
        <f>VLOOKUP(VLOOKUP(Z$3,KEY!$E:$F,2,0)&amp;$C7,DEMAND_PLAN!$B:$I,5,0)/VLOOKUP(VLOOKUP(Z$3,KEY!$E:$F,2,0),KEY!$B:$C,2,0)</f>
        <v>2558.25</v>
      </c>
      <c r="AA7" s="45">
        <f>VLOOKUP(VLOOKUP(AA$3,KEY!$E:$F,2,0)&amp;$C7,DEMAND_PLAN!$B:$I,5,0)/VLOOKUP(VLOOKUP(AA$3,KEY!$E:$F,2,0),KEY!$B:$C,2,0)</f>
        <v>11975.2</v>
      </c>
      <c r="AB7" s="45">
        <f>VLOOKUP(VLOOKUP(AB$3,KEY!$E:$F,2,0)&amp;$C7,DEMAND_PLAN!$B:$I,5,0)/VLOOKUP(VLOOKUP(AB$3,KEY!$E:$F,2,0),KEY!$B:$C,2,0)</f>
        <v>11975.2</v>
      </c>
      <c r="AC7" s="45">
        <f>VLOOKUP(VLOOKUP(AC$3,KEY!$E:$F,2,0)&amp;$C7,DEMAND_PLAN!$B:$I,5,0)/VLOOKUP(VLOOKUP(AC$3,KEY!$E:$F,2,0),KEY!$B:$C,2,0)</f>
        <v>11975.2</v>
      </c>
      <c r="AD7" s="45">
        <f>VLOOKUP(VLOOKUP(AD$3,KEY!$E:$F,2,0)&amp;$C7,DEMAND_PLAN!$B:$I,5,0)/VLOOKUP(VLOOKUP(AD$3,KEY!$E:$F,2,0),KEY!$B:$C,2,0)</f>
        <v>11975.2</v>
      </c>
      <c r="AE7" s="45">
        <f>VLOOKUP(VLOOKUP(AE$3,KEY!$E:$F,2,0)&amp;$C7,DEMAND_PLAN!$B:$I,5,0)/VLOOKUP(VLOOKUP(AE$3,KEY!$E:$F,2,0),KEY!$B:$C,2,0)</f>
        <v>11975.2</v>
      </c>
      <c r="AF7" s="45">
        <f>VLOOKUP(VLOOKUP(AF$3,KEY!$E:$F,2,0)&amp;$C7,DEMAND_PLAN!$B:$I,5,0)/VLOOKUP(VLOOKUP(AF$3,KEY!$E:$F,2,0),KEY!$B:$C,2,0)</f>
        <v>8149.75</v>
      </c>
      <c r="AG7" s="45">
        <f>VLOOKUP(VLOOKUP(AG$3,KEY!$E:$F,2,0)&amp;$C7,DEMAND_PLAN!$B:$I,5,0)/VLOOKUP(VLOOKUP(AG$3,KEY!$E:$F,2,0),KEY!$B:$C,2,0)</f>
        <v>8149.75</v>
      </c>
      <c r="AH7" s="45">
        <f>VLOOKUP(VLOOKUP(AH$3,KEY!$E:$F,2,0)&amp;$C7,DEMAND_PLAN!$B:$I,5,0)/VLOOKUP(VLOOKUP(AH$3,KEY!$E:$F,2,0),KEY!$B:$C,2,0)</f>
        <v>8149.75</v>
      </c>
      <c r="AI7" s="45">
        <f>VLOOKUP(VLOOKUP(AI$3,KEY!$E:$F,2,0)&amp;$C7,DEMAND_PLAN!$B:$I,5,0)/VLOOKUP(VLOOKUP(AI$3,KEY!$E:$F,2,0),KEY!$B:$C,2,0)</f>
        <v>8149.75</v>
      </c>
      <c r="AJ7" s="45">
        <f>VLOOKUP(VLOOKUP(AJ$3,KEY!$E:$F,2,0)&amp;$C7,DEMAND_PLAN!$B:$I,5,0)/VLOOKUP(VLOOKUP(AJ$3,KEY!$E:$F,2,0),KEY!$B:$C,2,0)</f>
        <v>3400</v>
      </c>
      <c r="AK7" s="45">
        <f>VLOOKUP(VLOOKUP(AK$3,KEY!$E:$F,2,0)&amp;$C7,DEMAND_PLAN!$B:$I,5,0)/VLOOKUP(VLOOKUP(AK$3,KEY!$E:$F,2,0),KEY!$B:$C,2,0)</f>
        <v>3400</v>
      </c>
      <c r="AL7" s="45">
        <f>VLOOKUP(VLOOKUP(AL$3,KEY!$E:$F,2,0)&amp;$C7,DEMAND_PLAN!$B:$I,5,0)/VLOOKUP(VLOOKUP(AL$3,KEY!$E:$F,2,0),KEY!$B:$C,2,0)</f>
        <v>3400</v>
      </c>
      <c r="AM7" s="45">
        <f>VLOOKUP(VLOOKUP(AM$3,KEY!$E:$F,2,0)&amp;$C7,DEMAND_PLAN!$B:$I,5,0)/VLOOKUP(VLOOKUP(AM$3,KEY!$E:$F,2,0),KEY!$B:$C,2,0)</f>
        <v>3400</v>
      </c>
      <c r="AN7" s="45">
        <f>VLOOKUP(VLOOKUP(AN$3,KEY!$E:$F,2,0)&amp;$C7,DEMAND_PLAN!$B:$I,5,0)/VLOOKUP(VLOOKUP(AN$3,KEY!$E:$F,2,0),KEY!$B:$C,2,0)</f>
        <v>12291.6</v>
      </c>
      <c r="AO7" s="45">
        <f>VLOOKUP(VLOOKUP(AO$3,KEY!$E:$F,2,0)&amp;$C7,DEMAND_PLAN!$B:$I,5,0)/VLOOKUP(VLOOKUP(AO$3,KEY!$E:$F,2,0),KEY!$B:$C,2,0)</f>
        <v>12291.6</v>
      </c>
      <c r="AP7" s="45">
        <f>VLOOKUP(VLOOKUP(AP$3,KEY!$E:$F,2,0)&amp;$C7,DEMAND_PLAN!$B:$I,5,0)/VLOOKUP(VLOOKUP(AP$3,KEY!$E:$F,2,0),KEY!$B:$C,2,0)</f>
        <v>12291.6</v>
      </c>
      <c r="AQ7" s="45">
        <f>VLOOKUP(VLOOKUP(AQ$3,KEY!$E:$F,2,0)&amp;$C7,DEMAND_PLAN!$B:$I,5,0)/VLOOKUP(VLOOKUP(AQ$3,KEY!$E:$F,2,0),KEY!$B:$C,2,0)</f>
        <v>12291.6</v>
      </c>
      <c r="AR7" s="45">
        <f>VLOOKUP(VLOOKUP(AR$3,KEY!$E:$F,2,0)&amp;$C7,DEMAND_PLAN!$B:$I,5,0)/VLOOKUP(VLOOKUP(AR$3,KEY!$E:$F,2,0),KEY!$B:$C,2,0)</f>
        <v>12291.6</v>
      </c>
      <c r="AS7" s="45">
        <f>VLOOKUP(VLOOKUP(AS$3,KEY!$E:$F,2,0)&amp;$C7,DEMAND_PLAN!$B:$I,5,0)/VLOOKUP(VLOOKUP(AS$3,KEY!$E:$F,2,0),KEY!$B:$C,2,0)</f>
        <v>8775</v>
      </c>
      <c r="AT7" s="45">
        <f>VLOOKUP(VLOOKUP(AT$3,KEY!$E:$F,2,0)&amp;$C7,DEMAND_PLAN!$B:$I,5,0)/VLOOKUP(VLOOKUP(AT$3,KEY!$E:$F,2,0),KEY!$B:$C,2,0)</f>
        <v>8775</v>
      </c>
      <c r="AU7" s="45">
        <f>VLOOKUP(VLOOKUP(AU$3,KEY!$E:$F,2,0)&amp;$C7,DEMAND_PLAN!$B:$I,5,0)/VLOOKUP(VLOOKUP(AU$3,KEY!$E:$F,2,0),KEY!$B:$C,2,0)</f>
        <v>8775</v>
      </c>
      <c r="AV7" s="45">
        <f>VLOOKUP(VLOOKUP(AV$3,KEY!$E:$F,2,0)&amp;$C7,DEMAND_PLAN!$B:$I,5,0)/VLOOKUP(VLOOKUP(AV$3,KEY!$E:$F,2,0),KEY!$B:$C,2,0)</f>
        <v>8775</v>
      </c>
      <c r="AW7" s="45">
        <f>VLOOKUP(VLOOKUP(AW$3,KEY!$E:$F,2,0)&amp;$C7,DEMAND_PLAN!$B:$I,5,0)/VLOOKUP(VLOOKUP(AW$3,KEY!$E:$F,2,0),KEY!$B:$C,2,0)</f>
        <v>6182</v>
      </c>
      <c r="AX7" s="45">
        <f>VLOOKUP(VLOOKUP(AX$3,KEY!$E:$F,2,0)&amp;$C7,DEMAND_PLAN!$B:$I,5,0)/VLOOKUP(VLOOKUP(AX$3,KEY!$E:$F,2,0),KEY!$B:$C,2,0)</f>
        <v>6182</v>
      </c>
      <c r="AY7" s="45">
        <f>VLOOKUP(VLOOKUP(AY$3,KEY!$E:$F,2,0)&amp;$C7,DEMAND_PLAN!$B:$I,5,0)/VLOOKUP(VLOOKUP(AY$3,KEY!$E:$F,2,0),KEY!$B:$C,2,0)</f>
        <v>6182</v>
      </c>
      <c r="AZ7" s="45">
        <f>VLOOKUP(VLOOKUP(AZ$3,KEY!$E:$F,2,0)&amp;$C7,DEMAND_PLAN!$B:$I,5,0)/VLOOKUP(VLOOKUP(AZ$3,KEY!$E:$F,2,0),KEY!$B:$C,2,0)</f>
        <v>6182</v>
      </c>
      <c r="BA7" s="45">
        <f>VLOOKUP(VLOOKUP(BA$3,KEY!$E:$F,2,0)&amp;$C7,DEMAND_PLAN!$B:$I,5,0)/VLOOKUP(VLOOKUP(BA$3,KEY!$E:$F,2,0),KEY!$B:$C,2,0)</f>
        <v>4455.8</v>
      </c>
      <c r="BB7" s="45">
        <f>VLOOKUP(VLOOKUP(BB$3,KEY!$E:$F,2,0)&amp;$C7,DEMAND_PLAN!$B:$I,5,0)/VLOOKUP(VLOOKUP(BB$3,KEY!$E:$F,2,0),KEY!$B:$C,2,0)</f>
        <v>4455.8</v>
      </c>
      <c r="BC7" s="45">
        <f>VLOOKUP(VLOOKUP(BC$3,KEY!$E:$F,2,0)&amp;$C7,DEMAND_PLAN!$B:$I,5,0)/VLOOKUP(VLOOKUP(BC$3,KEY!$E:$F,2,0),KEY!$B:$C,2,0)</f>
        <v>4455.8</v>
      </c>
      <c r="BD7" s="45">
        <f>VLOOKUP(VLOOKUP(BD$3,KEY!$E:$F,2,0)&amp;$C7,DEMAND_PLAN!$B:$I,5,0)/VLOOKUP(VLOOKUP(BD$3,KEY!$E:$F,2,0),KEY!$B:$C,2,0)</f>
        <v>4455.8</v>
      </c>
      <c r="BE7" s="45">
        <f>VLOOKUP(VLOOKUP(BE$3,KEY!$E:$F,2,0)&amp;$C7,DEMAND_PLAN!$B:$I,5,0)/VLOOKUP(VLOOKUP(BE$3,KEY!$E:$F,2,0),KEY!$B:$C,2,0)</f>
        <v>4455.8</v>
      </c>
      <c r="BF7" s="46">
        <f>IF(FF7&gt;ASSUMPTIONS!$D$6,0,(ASSUMPTIONS!$D$6+2-FF7)*AVERAGE(G7:J7))</f>
        <v>0</v>
      </c>
      <c r="BG7" s="46">
        <f>IF(FG7&gt;ASSUMPTIONS!$D$6,0,(ASSUMPTIONS!$D$6+2-FG7)*AVERAGE(H7:K7))</f>
        <v>0</v>
      </c>
      <c r="BH7" s="46">
        <f>IF(FH7&gt;ASSUMPTIONS!$D$6,0,(ASSUMPTIONS!$D$6+2-FH7)*AVERAGE(I7:L7))</f>
        <v>0</v>
      </c>
      <c r="BI7" s="46">
        <f>IF(FI7&gt;ASSUMPTIONS!$D$6,0,(ASSUMPTIONS!$D$6+2-FI7)*AVERAGE(J7:M7))</f>
        <v>0</v>
      </c>
      <c r="BJ7" s="46">
        <f>IF(FJ7&gt;ASSUMPTIONS!$D$6,0,(ASSUMPTIONS!$D$6+2-FJ7)*AVERAGE(K7:N7))</f>
        <v>0</v>
      </c>
      <c r="BK7" s="46">
        <f>IF(FK7&gt;ASSUMPTIONS!$D$6,0,(ASSUMPTIONS!$D$6+2-FK7)*AVERAGE(L7:O7))</f>
        <v>0</v>
      </c>
      <c r="BL7" s="46">
        <f>IF(FL7&gt;ASSUMPTIONS!$D$6,0,(ASSUMPTIONS!$D$6+2-FL7)*AVERAGE(M7:P7))</f>
        <v>0</v>
      </c>
      <c r="BM7" s="46">
        <f>IF(FM7&gt;ASSUMPTIONS!$D$6,0,(ASSUMPTIONS!$D$6+2-FM7)*AVERAGE(N7:Q7))</f>
        <v>0</v>
      </c>
      <c r="BN7" s="46">
        <f>IF(FN7&gt;ASSUMPTIONS!$D$6,0,(ASSUMPTIONS!$D$6+2-FN7)*AVERAGE(O7:R7))</f>
        <v>0</v>
      </c>
      <c r="BO7" s="46">
        <f>IF(FO7&gt;ASSUMPTIONS!$D$6,0,(ASSUMPTIONS!$D$6+2-FO7)*AVERAGE(P7:S7))</f>
        <v>0</v>
      </c>
      <c r="BP7" s="46">
        <f>IF(FP7&gt;ASSUMPTIONS!$D$6,0,(ASSUMPTIONS!$D$6+2-FP7)*AVERAGE(Q7:T7))</f>
        <v>0</v>
      </c>
      <c r="BQ7" s="46">
        <f>IF(FQ7&gt;ASSUMPTIONS!$D$6,0,(ASSUMPTIONS!$D$6+2-FQ7)*AVERAGE(R7:U7))</f>
        <v>0</v>
      </c>
      <c r="BR7" s="46">
        <f>IF(FR7&gt;ASSUMPTIONS!$D$6,0,(ASSUMPTIONS!$D$6+2-FR7)*AVERAGE(S7:V7))</f>
        <v>0</v>
      </c>
      <c r="BS7" s="46">
        <f>IF(FS7&gt;ASSUMPTIONS!$D$6,0,(ASSUMPTIONS!$D$6+2-FS7)*AVERAGE(T7:W7))</f>
        <v>0</v>
      </c>
      <c r="BT7" s="46">
        <f>IF(FT7&gt;ASSUMPTIONS!$D$6,0,(ASSUMPTIONS!$D$6+2-FT7)*AVERAGE(U7:X7))</f>
        <v>0</v>
      </c>
      <c r="BU7" s="46">
        <f>IF(FU7&gt;ASSUMPTIONS!$D$6,0,(ASSUMPTIONS!$D$6+2-FU7)*AVERAGE(V7:Y7))</f>
        <v>0</v>
      </c>
      <c r="BV7" s="46">
        <f>IF(FV7&gt;ASSUMPTIONS!$D$6,0,(ASSUMPTIONS!$D$6+2-FV7)*AVERAGE(W7:Z7))</f>
        <v>0</v>
      </c>
      <c r="BW7" s="46">
        <f>IF(FW7&gt;ASSUMPTIONS!$D$6,0,(ASSUMPTIONS!$D$6+2-FW7)*AVERAGE(X7:AA7))</f>
        <v>14135.020496535817</v>
      </c>
      <c r="BX7" s="46">
        <f>IF(FX7&gt;ASSUMPTIONS!$D$6,0,(ASSUMPTIONS!$D$6+2-FX7)*AVERAGE(Y7:AB7))</f>
        <v>26100.625000000004</v>
      </c>
      <c r="BY7" s="46">
        <f>IF(FY7&gt;ASSUMPTIONS!$D$6,0,(ASSUMPTIONS!$D$6+2-FY7)*AVERAGE(Z7:AC7))</f>
        <v>26100.625000000018</v>
      </c>
      <c r="BZ7" s="46">
        <f>IF(FZ7&gt;ASSUMPTIONS!$D$6,0,(ASSUMPTIONS!$D$6+2-FZ7)*AVERAGE(AA7:AD7))</f>
        <v>26100.624999999993</v>
      </c>
      <c r="CA7" s="46">
        <f>IF(GA7&gt;ASSUMPTIONS!$D$6,0,(ASSUMPTIONS!$D$6+2-GA7)*AVERAGE(AB7:AE7))</f>
        <v>0</v>
      </c>
      <c r="CB7" s="46">
        <f>IF(GB7&gt;ASSUMPTIONS!$D$6,0,(ASSUMPTIONS!$D$6+2-GB7)*AVERAGE(AC7:AF7))</f>
        <v>0</v>
      </c>
      <c r="CC7" s="46">
        <f>IF(GC7&gt;ASSUMPTIONS!$D$6,0,(ASSUMPTIONS!$D$6+2-GC7)*AVERAGE(AD7:AG7))</f>
        <v>0</v>
      </c>
      <c r="CD7" s="46">
        <f>IF(GD7&gt;ASSUMPTIONS!$D$6,0,(ASSUMPTIONS!$D$6+2-GD7)*AVERAGE(AE7:AH7))</f>
        <v>0</v>
      </c>
      <c r="CE7" s="46">
        <f>IF(GE7&gt;ASSUMPTIONS!$D$6,0,(ASSUMPTIONS!$D$6+2-GE7)*AVERAGE(AF7:AI7))</f>
        <v>0</v>
      </c>
      <c r="CF7" s="46">
        <f>IF(GF7&gt;ASSUMPTIONS!$D$6,0,(ASSUMPTIONS!$D$6+2-GF7)*AVERAGE(AG7:AJ7))</f>
        <v>0</v>
      </c>
      <c r="CG7" s="46">
        <f>IF(GG7&gt;ASSUMPTIONS!$D$6,0,(ASSUMPTIONS!$D$6+2-GG7)*AVERAGE(AH7:AK7))</f>
        <v>0</v>
      </c>
      <c r="CH7" s="46">
        <f>IF(GH7&gt;ASSUMPTIONS!$D$6,0,(ASSUMPTIONS!$D$6+2-GH7)*AVERAGE(AI7:AL7))</f>
        <v>0</v>
      </c>
      <c r="CI7" s="46">
        <f>IF(GI7&gt;ASSUMPTIONS!$D$6,0,(ASSUMPTIONS!$D$6+2-GI7)*AVERAGE(AJ7:AM7))</f>
        <v>0</v>
      </c>
      <c r="CJ7" s="46">
        <f>IF(GJ7&gt;ASSUMPTIONS!$D$6,0,(ASSUMPTIONS!$D$6+2-GJ7)*AVERAGE(AK7:AN7))</f>
        <v>31510.249999999982</v>
      </c>
      <c r="CK7" s="46">
        <f>IF(GK7&gt;ASSUMPTIONS!$D$6,0,(ASSUMPTIONS!$D$6+2-GK7)*AVERAGE(AL7:AO7))</f>
        <v>25628.999999999996</v>
      </c>
      <c r="CL7" s="46">
        <f>IF(GL7&gt;ASSUMPTIONS!$D$6,0,(ASSUMPTIONS!$D$6+2-GL7)*AVERAGE(AM7:AP7))</f>
        <v>25629.000000000007</v>
      </c>
      <c r="CM7" s="46">
        <f>IF(GM7&gt;ASSUMPTIONS!$D$6,0,(ASSUMPTIONS!$D$6+2-GM7)*AVERAGE(AN7:AQ7))</f>
        <v>25629</v>
      </c>
      <c r="CN7" s="46">
        <f>IF(GN7&gt;ASSUMPTIONS!$D$6,0,(ASSUMPTIONS!$D$6+2-GN7)*AVERAGE(AO7:AR7))</f>
        <v>0</v>
      </c>
      <c r="CO7" s="46">
        <f>IF(GO7&gt;ASSUMPTIONS!$D$6,0,(ASSUMPTIONS!$D$6+2-GO7)*AVERAGE(AP7:AS7))</f>
        <v>0</v>
      </c>
      <c r="CP7" s="46">
        <f>IF(GP7&gt;ASSUMPTIONS!$D$6,0,(ASSUMPTIONS!$D$6+2-GP7)*AVERAGE(AQ7:AT7))</f>
        <v>0</v>
      </c>
      <c r="CQ7" s="46">
        <f>IF(GQ7&gt;ASSUMPTIONS!$D$6,0,(ASSUMPTIONS!$D$6+2-GQ7)*AVERAGE(AR7:AU7))</f>
        <v>0</v>
      </c>
      <c r="CR7" s="46">
        <f>IF(GR7&gt;ASSUMPTIONS!$D$6,0,(ASSUMPTIONS!$D$6+2-GR7)*AVERAGE(AS7:AV7))</f>
        <v>0</v>
      </c>
      <c r="CS7" s="46">
        <f>IF(GS7&gt;ASSUMPTIONS!$D$6,0,(ASSUMPTIONS!$D$6+2-GS7)*AVERAGE(AT7:AW7))</f>
        <v>23209.500000000022</v>
      </c>
      <c r="CT7" s="46">
        <f>IF(GT7&gt;ASSUMPTIONS!$D$6,0,(ASSUMPTIONS!$D$6+2-GT7)*AVERAGE(AU7:AX7))</f>
        <v>0</v>
      </c>
      <c r="CU7" s="46">
        <f>IF(GU7&gt;ASSUMPTIONS!$D$6,0,(ASSUMPTIONS!$D$6+2-GU7)*AVERAGE(AV7:AY7))</f>
        <v>0</v>
      </c>
      <c r="CV7" s="46">
        <f>IF(GV7&gt;ASSUMPTIONS!$D$6,0,(ASSUMPTIONS!$D$6+2-GV7)*AVERAGE(AW7:AZ7))</f>
        <v>0</v>
      </c>
      <c r="CW7" s="46">
        <f>IF(GW7&gt;ASSUMPTIONS!$D$6,0,(ASSUMPTIONS!$D$6+2-GW7)*AVERAGE(AX7:BA7))</f>
        <v>0</v>
      </c>
      <c r="CX7" s="46">
        <f>IF(GX7&gt;ASSUMPTIONS!$D$6,0,(ASSUMPTIONS!$D$6+2-GX7)*AVERAGE(AY7:BB7))</f>
        <v>13203.499999999996</v>
      </c>
      <c r="CY7" s="46">
        <f>IF(GY7&gt;ASSUMPTIONS!$D$6,0,(ASSUMPTIONS!$D$6+2-GY7)*AVERAGE(AZ7:BC7))</f>
        <v>0</v>
      </c>
      <c r="CZ7" s="46">
        <f>IF(GZ7&gt;ASSUMPTIONS!$D$6,0,(ASSUMPTIONS!$D$6+2-GZ7)*AVERAGE(BA7:BD7))</f>
        <v>0</v>
      </c>
      <c r="DA7" s="46">
        <f>IF(HA7&gt;ASSUMPTIONS!$D$6,0,(ASSUMPTIONS!$D$6+2-HA7)*AVERAGE($BB7:$BE7))</f>
        <v>9915.0000000000018</v>
      </c>
      <c r="DB7" s="46">
        <f>IF(HB7&gt;ASSUMPTIONS!$D$6,0,(ASSUMPTIONS!$D$6+2-HB7)*AVERAGE($BB7:$BE7))</f>
        <v>0</v>
      </c>
      <c r="DC7" s="46">
        <f>IF(HC7&gt;ASSUMPTIONS!$D$6,0,(ASSUMPTIONS!$D$6+2-HC7)*AVERAGE($BB7:$BE7))</f>
        <v>8911.6</v>
      </c>
      <c r="DD7" s="46">
        <f>IF(HD7&gt;ASSUMPTIONS!$D$6,0,(ASSUMPTIONS!$D$6+2-HD7)*AVERAGE($BB7:$BE7))</f>
        <v>0</v>
      </c>
      <c r="DE7" s="46">
        <f>IF(HE7&gt;ASSUMPTIONS!$D$6,0,(ASSUMPTIONS!$D$6+2-HE7)*AVERAGE($BB7:$BE7))</f>
        <v>8911.6</v>
      </c>
      <c r="DF7" s="47">
        <f t="shared" si="3"/>
        <v>178712.85450346422</v>
      </c>
      <c r="DG7" s="47">
        <f t="shared" si="0"/>
        <v>172770.85450346422</v>
      </c>
      <c r="DH7" s="47">
        <f t="shared" si="0"/>
        <v>166828.85450346422</v>
      </c>
      <c r="DI7" s="47">
        <f t="shared" si="0"/>
        <v>160886.85450346422</v>
      </c>
      <c r="DJ7" s="47">
        <f t="shared" si="0"/>
        <v>152726.35450346422</v>
      </c>
      <c r="DK7" s="47">
        <f t="shared" si="0"/>
        <v>144565.85450346422</v>
      </c>
      <c r="DL7" s="47">
        <f t="shared" si="0"/>
        <v>136405.35450346422</v>
      </c>
      <c r="DM7" s="47">
        <f t="shared" si="0"/>
        <v>128244.85450346422</v>
      </c>
      <c r="DN7" s="47">
        <f t="shared" si="0"/>
        <v>116254.25450346421</v>
      </c>
      <c r="DO7" s="47">
        <f t="shared" si="0"/>
        <v>104263.6545034642</v>
      </c>
      <c r="DP7" s="47">
        <f t="shared" si="0"/>
        <v>92273.054503464198</v>
      </c>
      <c r="DQ7" s="47">
        <f t="shared" si="0"/>
        <v>80282.454503464192</v>
      </c>
      <c r="DR7" s="47">
        <f t="shared" si="0"/>
        <v>68291.854503464187</v>
      </c>
      <c r="DS7" s="47">
        <f t="shared" si="0"/>
        <v>59966.354503464187</v>
      </c>
      <c r="DT7" s="47">
        <f t="shared" si="0"/>
        <v>51640.854503464187</v>
      </c>
      <c r="DU7" s="47">
        <f t="shared" si="0"/>
        <v>43315.354503464187</v>
      </c>
      <c r="DV7" s="47">
        <f t="shared" si="0"/>
        <v>34989.854503464187</v>
      </c>
      <c r="DW7" s="47">
        <f t="shared" si="0"/>
        <v>46566.625</v>
      </c>
      <c r="DX7" s="47">
        <f t="shared" si="0"/>
        <v>70109</v>
      </c>
      <c r="DY7" s="47">
        <f t="shared" si="0"/>
        <v>93651.375000000015</v>
      </c>
      <c r="DZ7" s="47">
        <f t="shared" si="0"/>
        <v>117193.75</v>
      </c>
      <c r="EA7" s="47">
        <f t="shared" si="0"/>
        <v>105218.55</v>
      </c>
      <c r="EB7" s="47">
        <f t="shared" si="0"/>
        <v>93243.35</v>
      </c>
      <c r="EC7" s="47">
        <f t="shared" si="0"/>
        <v>81268.150000000009</v>
      </c>
      <c r="ED7" s="47">
        <f t="shared" si="0"/>
        <v>69292.950000000012</v>
      </c>
      <c r="EE7" s="47">
        <f t="shared" si="0"/>
        <v>57317.750000000015</v>
      </c>
      <c r="EF7" s="47">
        <f t="shared" si="0"/>
        <v>49168.000000000015</v>
      </c>
      <c r="EG7" s="47">
        <f t="shared" si="0"/>
        <v>41018.250000000015</v>
      </c>
      <c r="EH7" s="47">
        <f t="shared" si="0"/>
        <v>32868.500000000015</v>
      </c>
      <c r="EI7" s="47">
        <f t="shared" si="0"/>
        <v>24718.750000000015</v>
      </c>
      <c r="EJ7" s="47">
        <f t="shared" si="0"/>
        <v>52829</v>
      </c>
      <c r="EK7" s="47">
        <f t="shared" si="0"/>
        <v>75058</v>
      </c>
      <c r="EL7" s="47">
        <f t="shared" si="0"/>
        <v>97287</v>
      </c>
      <c r="EM7" s="47">
        <f t="shared" si="0"/>
        <v>119516</v>
      </c>
      <c r="EN7" s="47">
        <f t="shared" si="0"/>
        <v>107224.4</v>
      </c>
      <c r="EO7" s="47">
        <f t="shared" si="0"/>
        <v>94932.799999999988</v>
      </c>
      <c r="EP7" s="47">
        <f t="shared" si="0"/>
        <v>82641.199999999983</v>
      </c>
      <c r="EQ7" s="47">
        <f t="shared" si="0"/>
        <v>70349.599999999977</v>
      </c>
      <c r="ER7" s="47">
        <f t="shared" si="0"/>
        <v>58057.999999999978</v>
      </c>
      <c r="ES7" s="47">
        <f t="shared" si="0"/>
        <v>72492.5</v>
      </c>
      <c r="ET7" s="47">
        <f t="shared" si="0"/>
        <v>63717.5</v>
      </c>
      <c r="EU7" s="47">
        <f t="shared" si="0"/>
        <v>54942.5</v>
      </c>
      <c r="EV7" s="47">
        <f t="shared" si="0"/>
        <v>46167.5</v>
      </c>
      <c r="EW7" s="47">
        <f t="shared" si="0"/>
        <v>39985.5</v>
      </c>
      <c r="EX7" s="47">
        <f t="shared" si="0"/>
        <v>47007</v>
      </c>
      <c r="EY7" s="47">
        <f t="shared" si="0"/>
        <v>40825</v>
      </c>
      <c r="EZ7" s="47">
        <f t="shared" si="0"/>
        <v>34643</v>
      </c>
      <c r="FA7" s="47">
        <f t="shared" si="0"/>
        <v>40102.200000000004</v>
      </c>
      <c r="FB7" s="47">
        <f t="shared" si="0"/>
        <v>35646.400000000001</v>
      </c>
      <c r="FC7" s="47">
        <f t="shared" si="0"/>
        <v>40102.200000000004</v>
      </c>
      <c r="FD7" s="47">
        <f t="shared" si="0"/>
        <v>35646.400000000001</v>
      </c>
      <c r="FE7" s="47">
        <f t="shared" si="0"/>
        <v>40102.200000000004</v>
      </c>
      <c r="FF7" s="48">
        <f t="shared" si="4"/>
        <v>28.42319735300471</v>
      </c>
      <c r="FG7" s="48">
        <f t="shared" si="5"/>
        <v>25.344847297069911</v>
      </c>
      <c r="FH7" s="48">
        <f t="shared" si="1"/>
        <v>22.715447532790666</v>
      </c>
      <c r="FI7" s="48">
        <f t="shared" si="1"/>
        <v>20.443459898715055</v>
      </c>
      <c r="FJ7" s="48">
        <f t="shared" si="1"/>
        <v>17.644923599514613</v>
      </c>
      <c r="FK7" s="48">
        <f t="shared" si="1"/>
        <v>15.158115884836484</v>
      </c>
      <c r="FL7" s="48">
        <f t="shared" si="1"/>
        <v>13.10295221445193</v>
      </c>
      <c r="FM7" s="48">
        <f t="shared" si="1"/>
        <v>11.376024094162444</v>
      </c>
      <c r="FN7" s="48">
        <f t="shared" si="1"/>
        <v>10.695449310581974</v>
      </c>
      <c r="FO7" s="48">
        <f t="shared" si="1"/>
        <v>10.497637960188472</v>
      </c>
      <c r="FP7" s="48">
        <f t="shared" si="1"/>
        <v>10.264140706480497</v>
      </c>
      <c r="FQ7" s="48">
        <f t="shared" si="1"/>
        <v>9.9843433218688187</v>
      </c>
      <c r="FR7" s="48">
        <f t="shared" si="1"/>
        <v>9.6429589218021974</v>
      </c>
      <c r="FS7" s="48">
        <f t="shared" si="1"/>
        <v>9.9208243406552352</v>
      </c>
      <c r="FT7" s="48">
        <f t="shared" si="1"/>
        <v>11.019428873956896</v>
      </c>
      <c r="FU7" s="48">
        <f t="shared" si="1"/>
        <v>12.91001190693</v>
      </c>
      <c r="FV7" s="48">
        <f t="shared" si="1"/>
        <v>16.931634712582504</v>
      </c>
      <c r="FW7" s="48">
        <f t="shared" si="1"/>
        <v>7.1226348165698505</v>
      </c>
      <c r="FX7" s="48">
        <f t="shared" si="1"/>
        <v>6.408199704818883</v>
      </c>
      <c r="FY7" s="48">
        <f t="shared" si="1"/>
        <v>7.2871087482151591</v>
      </c>
      <c r="FZ7" s="48">
        <f t="shared" si="1"/>
        <v>7.8204434998997936</v>
      </c>
      <c r="GA7" s="48">
        <f t="shared" si="1"/>
        <v>9.7863710000668043</v>
      </c>
      <c r="GB7" s="48">
        <f t="shared" si="1"/>
        <v>9.5489701159491638</v>
      </c>
      <c r="GC7" s="48">
        <f t="shared" si="1"/>
        <v>9.2664428979947786</v>
      </c>
      <c r="GD7" s="48">
        <f t="shared" si="1"/>
        <v>8.9245712701221311</v>
      </c>
      <c r="GE7" s="48">
        <f t="shared" si="1"/>
        <v>8.5024632657443497</v>
      </c>
      <c r="GF7" s="48">
        <f t="shared" si="1"/>
        <v>8.2325735881576723</v>
      </c>
      <c r="GG7" s="48">
        <f t="shared" si="1"/>
        <v>8.5141236823307889</v>
      </c>
      <c r="GH7" s="48">
        <f t="shared" si="1"/>
        <v>8.9414297197509534</v>
      </c>
      <c r="GI7" s="48">
        <f t="shared" si="1"/>
        <v>9.6672058823529454</v>
      </c>
      <c r="GJ7" s="48">
        <f t="shared" si="1"/>
        <v>4.3960856497536884</v>
      </c>
      <c r="GK7" s="48">
        <f t="shared" si="1"/>
        <v>6.7334115067934439</v>
      </c>
      <c r="GL7" s="48">
        <f t="shared" si="1"/>
        <v>7.4545869873965849</v>
      </c>
      <c r="GM7" s="48">
        <f t="shared" si="1"/>
        <v>7.9149175046373133</v>
      </c>
      <c r="GN7" s="48">
        <f t="shared" si="1"/>
        <v>9.7233883302417912</v>
      </c>
      <c r="GO7" s="48">
        <f t="shared" si="1"/>
        <v>9.3953883697190346</v>
      </c>
      <c r="GP7" s="48">
        <f t="shared" si="1"/>
        <v>9.0126361159370756</v>
      </c>
      <c r="GQ7" s="48">
        <f t="shared" si="1"/>
        <v>8.5601736040977183</v>
      </c>
      <c r="GR7" s="48">
        <f t="shared" si="1"/>
        <v>8.01704843304843</v>
      </c>
      <c r="GS7" s="48">
        <f t="shared" si="1"/>
        <v>7.1440612791091125</v>
      </c>
      <c r="GT7" s="48">
        <f t="shared" si="1"/>
        <v>9.693454569766665</v>
      </c>
      <c r="GU7" s="48">
        <f t="shared" si="1"/>
        <v>9.3287214962849099</v>
      </c>
      <c r="GV7" s="48">
        <f t="shared" si="1"/>
        <v>8.8874959560012936</v>
      </c>
      <c r="GW7" s="48">
        <f t="shared" si="1"/>
        <v>8.0285021172256084</v>
      </c>
      <c r="GX7" s="48">
        <f t="shared" si="1"/>
        <v>7.5176258248886052</v>
      </c>
      <c r="GY7" s="48">
        <f t="shared" si="1"/>
        <v>9.6180956960315935</v>
      </c>
      <c r="GZ7" s="48">
        <f t="shared" si="1"/>
        <v>9.1622155392970956</v>
      </c>
      <c r="HA7" s="48">
        <f t="shared" si="6"/>
        <v>7.7748103595313971</v>
      </c>
      <c r="HB7" s="48">
        <f t="shared" si="2"/>
        <v>9</v>
      </c>
      <c r="HC7" s="48">
        <f t="shared" si="2"/>
        <v>8</v>
      </c>
      <c r="HD7" s="48">
        <f t="shared" si="2"/>
        <v>9</v>
      </c>
      <c r="HE7" s="48">
        <f t="shared" si="2"/>
        <v>8</v>
      </c>
      <c r="HF7" s="31"/>
    </row>
    <row r="8" spans="1:214" x14ac:dyDescent="0.25">
      <c r="A8" s="29"/>
      <c r="B8" s="13" t="s">
        <v>3</v>
      </c>
      <c r="C8" s="13">
        <v>1136253</v>
      </c>
      <c r="D8" s="13" t="str">
        <f>VLOOKUP(C8,INVENTORY_DATA!$C:$E,2,0)</f>
        <v>PF_3</v>
      </c>
      <c r="E8" s="44">
        <f>VLOOKUP(C8,INVENTORY_DATA!$C:$E,3,0)</f>
        <v>101592.51963048498</v>
      </c>
      <c r="F8" s="45">
        <f>VLOOKUP(VLOOKUP(F$3,KEY!$E:$F,2,0)&amp;$C8,DEMAND_PLAN!$B:$I,5,0)/VLOOKUP(VLOOKUP(F$3,KEY!$E:$F,2,0),KEY!$B:$C,2,0)</f>
        <v>4114.25</v>
      </c>
      <c r="G8" s="45">
        <f>VLOOKUP(VLOOKUP(G$3,KEY!$E:$F,2,0)&amp;$C8,DEMAND_PLAN!$B:$I,5,0)/VLOOKUP(VLOOKUP(G$3,KEY!$E:$F,2,0),KEY!$B:$C,2,0)</f>
        <v>4114.25</v>
      </c>
      <c r="H8" s="45">
        <f>VLOOKUP(VLOOKUP(H$3,KEY!$E:$F,2,0)&amp;$C8,DEMAND_PLAN!$B:$I,5,0)/VLOOKUP(VLOOKUP(H$3,KEY!$E:$F,2,0),KEY!$B:$C,2,0)</f>
        <v>4114.25</v>
      </c>
      <c r="I8" s="45">
        <f>VLOOKUP(VLOOKUP(I$3,KEY!$E:$F,2,0)&amp;$C8,DEMAND_PLAN!$B:$I,5,0)/VLOOKUP(VLOOKUP(I$3,KEY!$E:$F,2,0),KEY!$B:$C,2,0)</f>
        <v>4114.25</v>
      </c>
      <c r="J8" s="45">
        <f>VLOOKUP(VLOOKUP(J$3,KEY!$E:$F,2,0)&amp;$C8,DEMAND_PLAN!$B:$I,5,0)/VLOOKUP(VLOOKUP(J$3,KEY!$E:$F,2,0),KEY!$B:$C,2,0)</f>
        <v>12097.25</v>
      </c>
      <c r="K8" s="45">
        <f>VLOOKUP(VLOOKUP(K$3,KEY!$E:$F,2,0)&amp;$C8,DEMAND_PLAN!$B:$I,5,0)/VLOOKUP(VLOOKUP(K$3,KEY!$E:$F,2,0),KEY!$B:$C,2,0)</f>
        <v>12097.25</v>
      </c>
      <c r="L8" s="45">
        <f>VLOOKUP(VLOOKUP(L$3,KEY!$E:$F,2,0)&amp;$C8,DEMAND_PLAN!$B:$I,5,0)/VLOOKUP(VLOOKUP(L$3,KEY!$E:$F,2,0),KEY!$B:$C,2,0)</f>
        <v>12097.25</v>
      </c>
      <c r="M8" s="45">
        <f>VLOOKUP(VLOOKUP(M$3,KEY!$E:$F,2,0)&amp;$C8,DEMAND_PLAN!$B:$I,5,0)/VLOOKUP(VLOOKUP(M$3,KEY!$E:$F,2,0),KEY!$B:$C,2,0)</f>
        <v>12097.25</v>
      </c>
      <c r="N8" s="45">
        <f>VLOOKUP(VLOOKUP(N$3,KEY!$E:$F,2,0)&amp;$C8,DEMAND_PLAN!$B:$I,5,0)/VLOOKUP(VLOOKUP(N$3,KEY!$E:$F,2,0),KEY!$B:$C,2,0)</f>
        <v>5397.6</v>
      </c>
      <c r="O8" s="45">
        <f>VLOOKUP(VLOOKUP(O$3,KEY!$E:$F,2,0)&amp;$C8,DEMAND_PLAN!$B:$I,5,0)/VLOOKUP(VLOOKUP(O$3,KEY!$E:$F,2,0),KEY!$B:$C,2,0)</f>
        <v>5397.6</v>
      </c>
      <c r="P8" s="45">
        <f>VLOOKUP(VLOOKUP(P$3,KEY!$E:$F,2,0)&amp;$C8,DEMAND_PLAN!$B:$I,5,0)/VLOOKUP(VLOOKUP(P$3,KEY!$E:$F,2,0),KEY!$B:$C,2,0)</f>
        <v>5397.6</v>
      </c>
      <c r="Q8" s="45">
        <f>VLOOKUP(VLOOKUP(Q$3,KEY!$E:$F,2,0)&amp;$C8,DEMAND_PLAN!$B:$I,5,0)/VLOOKUP(VLOOKUP(Q$3,KEY!$E:$F,2,0),KEY!$B:$C,2,0)</f>
        <v>5397.6</v>
      </c>
      <c r="R8" s="45">
        <f>VLOOKUP(VLOOKUP(R$3,KEY!$E:$F,2,0)&amp;$C8,DEMAND_PLAN!$B:$I,5,0)/VLOOKUP(VLOOKUP(R$3,KEY!$E:$F,2,0),KEY!$B:$C,2,0)</f>
        <v>5397.6</v>
      </c>
      <c r="S8" s="45">
        <f>VLOOKUP(VLOOKUP(S$3,KEY!$E:$F,2,0)&amp;$C8,DEMAND_PLAN!$B:$I,5,0)/VLOOKUP(VLOOKUP(S$3,KEY!$E:$F,2,0),KEY!$B:$C,2,0)</f>
        <v>9441.75</v>
      </c>
      <c r="T8" s="45">
        <f>VLOOKUP(VLOOKUP(T$3,KEY!$E:$F,2,0)&amp;$C8,DEMAND_PLAN!$B:$I,5,0)/VLOOKUP(VLOOKUP(T$3,KEY!$E:$F,2,0),KEY!$B:$C,2,0)</f>
        <v>9441.75</v>
      </c>
      <c r="U8" s="45">
        <f>VLOOKUP(VLOOKUP(U$3,KEY!$E:$F,2,0)&amp;$C8,DEMAND_PLAN!$B:$I,5,0)/VLOOKUP(VLOOKUP(U$3,KEY!$E:$F,2,0),KEY!$B:$C,2,0)</f>
        <v>9441.75</v>
      </c>
      <c r="V8" s="45">
        <f>VLOOKUP(VLOOKUP(V$3,KEY!$E:$F,2,0)&amp;$C8,DEMAND_PLAN!$B:$I,5,0)/VLOOKUP(VLOOKUP(V$3,KEY!$E:$F,2,0),KEY!$B:$C,2,0)</f>
        <v>9441.75</v>
      </c>
      <c r="W8" s="45">
        <f>VLOOKUP(VLOOKUP(W$3,KEY!$E:$F,2,0)&amp;$C8,DEMAND_PLAN!$B:$I,5,0)/VLOOKUP(VLOOKUP(W$3,KEY!$E:$F,2,0),KEY!$B:$C,2,0)</f>
        <v>6617</v>
      </c>
      <c r="X8" s="45">
        <f>VLOOKUP(VLOOKUP(X$3,KEY!$E:$F,2,0)&amp;$C8,DEMAND_PLAN!$B:$I,5,0)/VLOOKUP(VLOOKUP(X$3,KEY!$E:$F,2,0),KEY!$B:$C,2,0)</f>
        <v>6617</v>
      </c>
      <c r="Y8" s="45">
        <f>VLOOKUP(VLOOKUP(Y$3,KEY!$E:$F,2,0)&amp;$C8,DEMAND_PLAN!$B:$I,5,0)/VLOOKUP(VLOOKUP(Y$3,KEY!$E:$F,2,0),KEY!$B:$C,2,0)</f>
        <v>6617</v>
      </c>
      <c r="Z8" s="45">
        <f>VLOOKUP(VLOOKUP(Z$3,KEY!$E:$F,2,0)&amp;$C8,DEMAND_PLAN!$B:$I,5,0)/VLOOKUP(VLOOKUP(Z$3,KEY!$E:$F,2,0),KEY!$B:$C,2,0)</f>
        <v>6617</v>
      </c>
      <c r="AA8" s="45">
        <f>VLOOKUP(VLOOKUP(AA$3,KEY!$E:$F,2,0)&amp;$C8,DEMAND_PLAN!$B:$I,5,0)/VLOOKUP(VLOOKUP(AA$3,KEY!$E:$F,2,0),KEY!$B:$C,2,0)</f>
        <v>9109.2000000000007</v>
      </c>
      <c r="AB8" s="45">
        <f>VLOOKUP(VLOOKUP(AB$3,KEY!$E:$F,2,0)&amp;$C8,DEMAND_PLAN!$B:$I,5,0)/VLOOKUP(VLOOKUP(AB$3,KEY!$E:$F,2,0),KEY!$B:$C,2,0)</f>
        <v>9109.2000000000007</v>
      </c>
      <c r="AC8" s="45">
        <f>VLOOKUP(VLOOKUP(AC$3,KEY!$E:$F,2,0)&amp;$C8,DEMAND_PLAN!$B:$I,5,0)/VLOOKUP(VLOOKUP(AC$3,KEY!$E:$F,2,0),KEY!$B:$C,2,0)</f>
        <v>9109.2000000000007</v>
      </c>
      <c r="AD8" s="45">
        <f>VLOOKUP(VLOOKUP(AD$3,KEY!$E:$F,2,0)&amp;$C8,DEMAND_PLAN!$B:$I,5,0)/VLOOKUP(VLOOKUP(AD$3,KEY!$E:$F,2,0),KEY!$B:$C,2,0)</f>
        <v>9109.2000000000007</v>
      </c>
      <c r="AE8" s="45">
        <f>VLOOKUP(VLOOKUP(AE$3,KEY!$E:$F,2,0)&amp;$C8,DEMAND_PLAN!$B:$I,5,0)/VLOOKUP(VLOOKUP(AE$3,KEY!$E:$F,2,0),KEY!$B:$C,2,0)</f>
        <v>9109.2000000000007</v>
      </c>
      <c r="AF8" s="45">
        <f>VLOOKUP(VLOOKUP(AF$3,KEY!$E:$F,2,0)&amp;$C8,DEMAND_PLAN!$B:$I,5,0)/VLOOKUP(VLOOKUP(AF$3,KEY!$E:$F,2,0),KEY!$B:$C,2,0)</f>
        <v>8774.5</v>
      </c>
      <c r="AG8" s="45">
        <f>VLOOKUP(VLOOKUP(AG$3,KEY!$E:$F,2,0)&amp;$C8,DEMAND_PLAN!$B:$I,5,0)/VLOOKUP(VLOOKUP(AG$3,KEY!$E:$F,2,0),KEY!$B:$C,2,0)</f>
        <v>8774.5</v>
      </c>
      <c r="AH8" s="45">
        <f>VLOOKUP(VLOOKUP(AH$3,KEY!$E:$F,2,0)&amp;$C8,DEMAND_PLAN!$B:$I,5,0)/VLOOKUP(VLOOKUP(AH$3,KEY!$E:$F,2,0),KEY!$B:$C,2,0)</f>
        <v>8774.5</v>
      </c>
      <c r="AI8" s="45">
        <f>VLOOKUP(VLOOKUP(AI$3,KEY!$E:$F,2,0)&amp;$C8,DEMAND_PLAN!$B:$I,5,0)/VLOOKUP(VLOOKUP(AI$3,KEY!$E:$F,2,0),KEY!$B:$C,2,0)</f>
        <v>8774.5</v>
      </c>
      <c r="AJ8" s="45">
        <f>VLOOKUP(VLOOKUP(AJ$3,KEY!$E:$F,2,0)&amp;$C8,DEMAND_PLAN!$B:$I,5,0)/VLOOKUP(VLOOKUP(AJ$3,KEY!$E:$F,2,0),KEY!$B:$C,2,0)</f>
        <v>8979.25</v>
      </c>
      <c r="AK8" s="45">
        <f>VLOOKUP(VLOOKUP(AK$3,KEY!$E:$F,2,0)&amp;$C8,DEMAND_PLAN!$B:$I,5,0)/VLOOKUP(VLOOKUP(AK$3,KEY!$E:$F,2,0),KEY!$B:$C,2,0)</f>
        <v>8979.25</v>
      </c>
      <c r="AL8" s="45">
        <f>VLOOKUP(VLOOKUP(AL$3,KEY!$E:$F,2,0)&amp;$C8,DEMAND_PLAN!$B:$I,5,0)/VLOOKUP(VLOOKUP(AL$3,KEY!$E:$F,2,0),KEY!$B:$C,2,0)</f>
        <v>8979.25</v>
      </c>
      <c r="AM8" s="45">
        <f>VLOOKUP(VLOOKUP(AM$3,KEY!$E:$F,2,0)&amp;$C8,DEMAND_PLAN!$B:$I,5,0)/VLOOKUP(VLOOKUP(AM$3,KEY!$E:$F,2,0),KEY!$B:$C,2,0)</f>
        <v>8979.25</v>
      </c>
      <c r="AN8" s="45">
        <f>VLOOKUP(VLOOKUP(AN$3,KEY!$E:$F,2,0)&amp;$C8,DEMAND_PLAN!$B:$I,5,0)/VLOOKUP(VLOOKUP(AN$3,KEY!$E:$F,2,0),KEY!$B:$C,2,0)</f>
        <v>10899.2</v>
      </c>
      <c r="AO8" s="45">
        <f>VLOOKUP(VLOOKUP(AO$3,KEY!$E:$F,2,0)&amp;$C8,DEMAND_PLAN!$B:$I,5,0)/VLOOKUP(VLOOKUP(AO$3,KEY!$E:$F,2,0),KEY!$B:$C,2,0)</f>
        <v>10899.2</v>
      </c>
      <c r="AP8" s="45">
        <f>VLOOKUP(VLOOKUP(AP$3,KEY!$E:$F,2,0)&amp;$C8,DEMAND_PLAN!$B:$I,5,0)/VLOOKUP(VLOOKUP(AP$3,KEY!$E:$F,2,0),KEY!$B:$C,2,0)</f>
        <v>10899.2</v>
      </c>
      <c r="AQ8" s="45">
        <f>VLOOKUP(VLOOKUP(AQ$3,KEY!$E:$F,2,0)&amp;$C8,DEMAND_PLAN!$B:$I,5,0)/VLOOKUP(VLOOKUP(AQ$3,KEY!$E:$F,2,0),KEY!$B:$C,2,0)</f>
        <v>10899.2</v>
      </c>
      <c r="AR8" s="45">
        <f>VLOOKUP(VLOOKUP(AR$3,KEY!$E:$F,2,0)&amp;$C8,DEMAND_PLAN!$B:$I,5,0)/VLOOKUP(VLOOKUP(AR$3,KEY!$E:$F,2,0),KEY!$B:$C,2,0)</f>
        <v>10899.2</v>
      </c>
      <c r="AS8" s="45">
        <f>VLOOKUP(VLOOKUP(AS$3,KEY!$E:$F,2,0)&amp;$C8,DEMAND_PLAN!$B:$I,5,0)/VLOOKUP(VLOOKUP(AS$3,KEY!$E:$F,2,0),KEY!$B:$C,2,0)</f>
        <v>5496.75</v>
      </c>
      <c r="AT8" s="45">
        <f>VLOOKUP(VLOOKUP(AT$3,KEY!$E:$F,2,0)&amp;$C8,DEMAND_PLAN!$B:$I,5,0)/VLOOKUP(VLOOKUP(AT$3,KEY!$E:$F,2,0),KEY!$B:$C,2,0)</f>
        <v>5496.75</v>
      </c>
      <c r="AU8" s="45">
        <f>VLOOKUP(VLOOKUP(AU$3,KEY!$E:$F,2,0)&amp;$C8,DEMAND_PLAN!$B:$I,5,0)/VLOOKUP(VLOOKUP(AU$3,KEY!$E:$F,2,0),KEY!$B:$C,2,0)</f>
        <v>5496.75</v>
      </c>
      <c r="AV8" s="45">
        <f>VLOOKUP(VLOOKUP(AV$3,KEY!$E:$F,2,0)&amp;$C8,DEMAND_PLAN!$B:$I,5,0)/VLOOKUP(VLOOKUP(AV$3,KEY!$E:$F,2,0),KEY!$B:$C,2,0)</f>
        <v>5496.75</v>
      </c>
      <c r="AW8" s="45">
        <f>VLOOKUP(VLOOKUP(AW$3,KEY!$E:$F,2,0)&amp;$C8,DEMAND_PLAN!$B:$I,5,0)/VLOOKUP(VLOOKUP(AW$3,KEY!$E:$F,2,0),KEY!$B:$C,2,0)</f>
        <v>7660.5</v>
      </c>
      <c r="AX8" s="45">
        <f>VLOOKUP(VLOOKUP(AX$3,KEY!$E:$F,2,0)&amp;$C8,DEMAND_PLAN!$B:$I,5,0)/VLOOKUP(VLOOKUP(AX$3,KEY!$E:$F,2,0),KEY!$B:$C,2,0)</f>
        <v>7660.5</v>
      </c>
      <c r="AY8" s="45">
        <f>VLOOKUP(VLOOKUP(AY$3,KEY!$E:$F,2,0)&amp;$C8,DEMAND_PLAN!$B:$I,5,0)/VLOOKUP(VLOOKUP(AY$3,KEY!$E:$F,2,0),KEY!$B:$C,2,0)</f>
        <v>7660.5</v>
      </c>
      <c r="AZ8" s="45">
        <f>VLOOKUP(VLOOKUP(AZ$3,KEY!$E:$F,2,0)&amp;$C8,DEMAND_PLAN!$B:$I,5,0)/VLOOKUP(VLOOKUP(AZ$3,KEY!$E:$F,2,0),KEY!$B:$C,2,0)</f>
        <v>7660.5</v>
      </c>
      <c r="BA8" s="45">
        <f>VLOOKUP(VLOOKUP(BA$3,KEY!$E:$F,2,0)&amp;$C8,DEMAND_PLAN!$B:$I,5,0)/VLOOKUP(VLOOKUP(BA$3,KEY!$E:$F,2,0),KEY!$B:$C,2,0)</f>
        <v>11787.2</v>
      </c>
      <c r="BB8" s="45">
        <f>VLOOKUP(VLOOKUP(BB$3,KEY!$E:$F,2,0)&amp;$C8,DEMAND_PLAN!$B:$I,5,0)/VLOOKUP(VLOOKUP(BB$3,KEY!$E:$F,2,0),KEY!$B:$C,2,0)</f>
        <v>11787.2</v>
      </c>
      <c r="BC8" s="45">
        <f>VLOOKUP(VLOOKUP(BC$3,KEY!$E:$F,2,0)&amp;$C8,DEMAND_PLAN!$B:$I,5,0)/VLOOKUP(VLOOKUP(BC$3,KEY!$E:$F,2,0),KEY!$B:$C,2,0)</f>
        <v>11787.2</v>
      </c>
      <c r="BD8" s="45">
        <f>VLOOKUP(VLOOKUP(BD$3,KEY!$E:$F,2,0)&amp;$C8,DEMAND_PLAN!$B:$I,5,0)/VLOOKUP(VLOOKUP(BD$3,KEY!$E:$F,2,0),KEY!$B:$C,2,0)</f>
        <v>11787.2</v>
      </c>
      <c r="BE8" s="45">
        <f>VLOOKUP(VLOOKUP(BE$3,KEY!$E:$F,2,0)&amp;$C8,DEMAND_PLAN!$B:$I,5,0)/VLOOKUP(VLOOKUP(BE$3,KEY!$E:$F,2,0),KEY!$B:$C,2,0)</f>
        <v>11787.2</v>
      </c>
      <c r="BF8" s="46">
        <f>IF(FF8&gt;ASSUMPTIONS!$D$6,0,(ASSUMPTIONS!$D$6+2-FF8)*AVERAGE(G8:J8))</f>
        <v>0</v>
      </c>
      <c r="BG8" s="46">
        <f>IF(FG8&gt;ASSUMPTIONS!$D$6,0,(ASSUMPTIONS!$D$6+2-FG8)*AVERAGE(H8:K8))</f>
        <v>0</v>
      </c>
      <c r="BH8" s="46">
        <f>IF(FH8&gt;ASSUMPTIONS!$D$6,0,(ASSUMPTIONS!$D$6+2-FH8)*AVERAGE(I8:L8))</f>
        <v>0</v>
      </c>
      <c r="BI8" s="46">
        <f>IF(FI8&gt;ASSUMPTIONS!$D$6,0,(ASSUMPTIONS!$D$6+2-FI8)*AVERAGE(J8:M8))</f>
        <v>31722.730369515019</v>
      </c>
      <c r="BJ8" s="46">
        <f>IF(FJ8&gt;ASSUMPTIONS!$D$6,0,(ASSUMPTIONS!$D$6+2-FJ8)*AVERAGE(K8:N8))</f>
        <v>0</v>
      </c>
      <c r="BK8" s="46">
        <f>IF(FK8&gt;ASSUMPTIONS!$D$6,0,(ASSUMPTIONS!$D$6+2-FK8)*AVERAGE(L8:O8))</f>
        <v>0</v>
      </c>
      <c r="BL8" s="46">
        <f>IF(FL8&gt;ASSUMPTIONS!$D$6,0,(ASSUMPTIONS!$D$6+2-FL8)*AVERAGE(M8:P8))</f>
        <v>0</v>
      </c>
      <c r="BM8" s="46">
        <f>IF(FM8&gt;ASSUMPTIONS!$D$6,0,(ASSUMPTIONS!$D$6+2-FM8)*AVERAGE(N8:Q8))</f>
        <v>0</v>
      </c>
      <c r="BN8" s="46">
        <f>IF(FN8&gt;ASSUMPTIONS!$D$6,0,(ASSUMPTIONS!$D$6+2-FN8)*AVERAGE(O8:R8))</f>
        <v>0</v>
      </c>
      <c r="BO8" s="46">
        <f>IF(FO8&gt;ASSUMPTIONS!$D$6,0,(ASSUMPTIONS!$D$6+2-FO8)*AVERAGE(P8:S8))</f>
        <v>0</v>
      </c>
      <c r="BP8" s="46">
        <f>IF(FP8&gt;ASSUMPTIONS!$D$6,0,(ASSUMPTIONS!$D$6+2-FP8)*AVERAGE(Q8:T8))</f>
        <v>16522.699999999997</v>
      </c>
      <c r="BQ8" s="46">
        <f>IF(FQ8&gt;ASSUMPTIONS!$D$6,0,(ASSUMPTIONS!$D$6+2-FQ8)*AVERAGE(R8:U8))</f>
        <v>0</v>
      </c>
      <c r="BR8" s="46">
        <f>IF(FR8&gt;ASSUMPTIONS!$D$6,0,(ASSUMPTIONS!$D$6+2-FR8)*AVERAGE(S8:V8))</f>
        <v>31015.950000000008</v>
      </c>
      <c r="BS8" s="46">
        <f>IF(FS8&gt;ASSUMPTIONS!$D$6,0,(ASSUMPTIONS!$D$6+2-FS8)*AVERAGE(T8:W8))</f>
        <v>0</v>
      </c>
      <c r="BT8" s="46">
        <f>IF(FT8&gt;ASSUMPTIONS!$D$6,0,(ASSUMPTIONS!$D$6+2-FT8)*AVERAGE(U8:X8))</f>
        <v>0</v>
      </c>
      <c r="BU8" s="46">
        <f>IF(FU8&gt;ASSUMPTIONS!$D$6,0,(ASSUMPTIONS!$D$6+2-FU8)*AVERAGE(V8:Y8))</f>
        <v>0</v>
      </c>
      <c r="BV8" s="46">
        <f>IF(FV8&gt;ASSUMPTIONS!$D$6,0,(ASSUMPTIONS!$D$6+2-FV8)*AVERAGE(W8:Z8))</f>
        <v>0</v>
      </c>
      <c r="BW8" s="46">
        <f>IF(FW8&gt;ASSUMPTIONS!$D$6,0,(ASSUMPTIONS!$D$6+2-FW8)*AVERAGE(X8:AA8))</f>
        <v>21147.599999999991</v>
      </c>
      <c r="BX8" s="46">
        <f>IF(FX8&gt;ASSUMPTIONS!$D$6,0,(ASSUMPTIONS!$D$6+2-FX8)*AVERAGE(Y8:AB8))</f>
        <v>0</v>
      </c>
      <c r="BY8" s="46">
        <f>IF(FY8&gt;ASSUMPTIONS!$D$6,0,(ASSUMPTIONS!$D$6+2-FY8)*AVERAGE(Z8:AC8))</f>
        <v>25695.000000000015</v>
      </c>
      <c r="BZ8" s="46">
        <f>IF(FZ8&gt;ASSUMPTIONS!$D$6,0,(ASSUMPTIONS!$D$6+2-FZ8)*AVERAGE(AA8:AD8))</f>
        <v>0</v>
      </c>
      <c r="CA8" s="46">
        <f>IF(GA8&gt;ASSUMPTIONS!$D$6,0,(ASSUMPTIONS!$D$6+2-GA8)*AVERAGE(AB8:AE8))</f>
        <v>19464.499999999993</v>
      </c>
      <c r="CB8" s="46">
        <f>IF(GB8&gt;ASSUMPTIONS!$D$6,0,(ASSUMPTIONS!$D$6+2-GB8)*AVERAGE(AC8:AF8))</f>
        <v>0</v>
      </c>
      <c r="CC8" s="46">
        <f>IF(GC8&gt;ASSUMPTIONS!$D$6,0,(ASSUMPTIONS!$D$6+2-GC8)*AVERAGE(AD8:AG8))</f>
        <v>0</v>
      </c>
      <c r="CD8" s="46">
        <f>IF(GD8&gt;ASSUMPTIONS!$D$6,0,(ASSUMPTIONS!$D$6+2-GD8)*AVERAGE(AE8:AH8))</f>
        <v>24817.349999999973</v>
      </c>
      <c r="CE8" s="46">
        <f>IF(GE8&gt;ASSUMPTIONS!$D$6,0,(ASSUMPTIONS!$D$6+2-GE8)*AVERAGE(AF8:AI8))</f>
        <v>0</v>
      </c>
      <c r="CF8" s="46">
        <f>IF(GF8&gt;ASSUMPTIONS!$D$6,0,(ASSUMPTIONS!$D$6+2-GF8)*AVERAGE(AG8:AJ8))</f>
        <v>17893.524999999994</v>
      </c>
      <c r="CG8" s="46">
        <f>IF(GG8&gt;ASSUMPTIONS!$D$6,0,(ASSUMPTIONS!$D$6+2-GG8)*AVERAGE(AH8:AK8))</f>
        <v>0</v>
      </c>
      <c r="CH8" s="46">
        <f>IF(GH8&gt;ASSUMPTIONS!$D$6,0,(ASSUMPTIONS!$D$6+2-GH8)*AVERAGE(AI8:AL8))</f>
        <v>18572.75</v>
      </c>
      <c r="CI8" s="46">
        <f>IF(GI8&gt;ASSUMPTIONS!$D$6,0,(ASSUMPTIONS!$D$6+2-GI8)*AVERAGE(AJ8:AM8))</f>
        <v>0</v>
      </c>
      <c r="CJ8" s="46">
        <f>IF(GJ8&gt;ASSUMPTIONS!$D$6,0,(ASSUMPTIONS!$D$6+2-GJ8)*AVERAGE(AK8:AN8))</f>
        <v>22860.749999999993</v>
      </c>
      <c r="CK8" s="46">
        <f>IF(GK8&gt;ASSUMPTIONS!$D$6,0,(ASSUMPTIONS!$D$6+2-GK8)*AVERAGE(AL8:AO8))</f>
        <v>0</v>
      </c>
      <c r="CL8" s="46">
        <f>IF(GL8&gt;ASSUMPTIONS!$D$6,0,(ASSUMPTIONS!$D$6+2-GL8)*AVERAGE(AM8:AP8))</f>
        <v>27558.250000000015</v>
      </c>
      <c r="CM8" s="46">
        <f>IF(GM8&gt;ASSUMPTIONS!$D$6,0,(ASSUMPTIONS!$D$6+2-GM8)*AVERAGE(AN8:AQ8))</f>
        <v>0</v>
      </c>
      <c r="CN8" s="46">
        <f>IF(GN8&gt;ASSUMPTIONS!$D$6,0,(ASSUMPTIONS!$D$6+2-GN8)*AVERAGE(AO8:AR8))</f>
        <v>22758.374999999993</v>
      </c>
      <c r="CO8" s="46">
        <f>IF(GO8&gt;ASSUMPTIONS!$D$6,0,(ASSUMPTIONS!$D$6+2-GO8)*AVERAGE(AP8:AS8))</f>
        <v>0</v>
      </c>
      <c r="CP8" s="46">
        <f>IF(GP8&gt;ASSUMPTIONS!$D$6,0,(ASSUMPTIONS!$D$6+2-GP8)*AVERAGE(AQ8:AT8))</f>
        <v>0</v>
      </c>
      <c r="CQ8" s="46">
        <f>IF(GQ8&gt;ASSUMPTIONS!$D$6,0,(ASSUMPTIONS!$D$6+2-GQ8)*AVERAGE(AR8:AU8))</f>
        <v>0</v>
      </c>
      <c r="CR8" s="46">
        <f>IF(GR8&gt;ASSUMPTIONS!$D$6,0,(ASSUMPTIONS!$D$6+2-GR8)*AVERAGE(AS8:AV8))</f>
        <v>0</v>
      </c>
      <c r="CS8" s="46">
        <f>IF(GS8&gt;ASSUMPTIONS!$D$6,0,(ASSUMPTIONS!$D$6+2-GS8)*AVERAGE(AT8:AW8))</f>
        <v>0</v>
      </c>
      <c r="CT8" s="46">
        <f>IF(GT8&gt;ASSUMPTIONS!$D$6,0,(ASSUMPTIONS!$D$6+2-GT8)*AVERAGE(AU8:AX8))</f>
        <v>16786.999999999971</v>
      </c>
      <c r="CU8" s="46">
        <f>IF(GU8&gt;ASSUMPTIONS!$D$6,0,(ASSUMPTIONS!$D$6+2-GU8)*AVERAGE(AV8:AY8))</f>
        <v>0</v>
      </c>
      <c r="CV8" s="46">
        <f>IF(GV8&gt;ASSUMPTIONS!$D$6,0,(ASSUMPTIONS!$D$6+2-GV8)*AVERAGE(AW8:AZ8))</f>
        <v>21812.25</v>
      </c>
      <c r="CW8" s="46">
        <f>IF(GW8&gt;ASSUMPTIONS!$D$6,0,(ASSUMPTIONS!$D$6+2-GW8)*AVERAGE(AX8:BA8))</f>
        <v>0</v>
      </c>
      <c r="CX8" s="46">
        <f>IF(GX8&gt;ASSUMPTIONS!$D$6,0,(ASSUMPTIONS!$D$6+2-GX8)*AVERAGE(AY8:BB8))</f>
        <v>33790.75</v>
      </c>
      <c r="CY8" s="46">
        <f>IF(GY8&gt;ASSUMPTIONS!$D$6,0,(ASSUMPTIONS!$D$6+2-GY8)*AVERAGE(AZ8:BC8))</f>
        <v>0</v>
      </c>
      <c r="CZ8" s="46">
        <f>IF(GZ8&gt;ASSUMPTIONS!$D$6,0,(ASSUMPTIONS!$D$6+2-GZ8)*AVERAGE(BA8:BD8))</f>
        <v>35954.500000000007</v>
      </c>
      <c r="DA8" s="46">
        <f>IF(HA8&gt;ASSUMPTIONS!$D$6,0,(ASSUMPTIONS!$D$6+2-HA8)*AVERAGE($BB8:$BE8))</f>
        <v>0</v>
      </c>
      <c r="DB8" s="46">
        <f>IF(HB8&gt;ASSUMPTIONS!$D$6,0,(ASSUMPTIONS!$D$6+2-HB8)*AVERAGE($BB8:$BE8))</f>
        <v>0</v>
      </c>
      <c r="DC8" s="46">
        <f>IF(HC8&gt;ASSUMPTIONS!$D$6,0,(ASSUMPTIONS!$D$6+2-HC8)*AVERAGE($BB8:$BE8))</f>
        <v>31234.899999999998</v>
      </c>
      <c r="DD8" s="46">
        <f>IF(HD8&gt;ASSUMPTIONS!$D$6,0,(ASSUMPTIONS!$D$6+2-HD8)*AVERAGE($BB8:$BE8))</f>
        <v>0</v>
      </c>
      <c r="DE8" s="46">
        <f>IF(HE8&gt;ASSUMPTIONS!$D$6,0,(ASSUMPTIONS!$D$6+2-HE8)*AVERAGE($BB8:$BE8))</f>
        <v>23574.400000000001</v>
      </c>
      <c r="DF8" s="47">
        <f t="shared" si="3"/>
        <v>97478.269630484981</v>
      </c>
      <c r="DG8" s="47">
        <f t="shared" si="0"/>
        <v>93364.019630484981</v>
      </c>
      <c r="DH8" s="47">
        <f t="shared" si="0"/>
        <v>89249.769630484981</v>
      </c>
      <c r="DI8" s="47">
        <f t="shared" si="0"/>
        <v>116858.25</v>
      </c>
      <c r="DJ8" s="47">
        <f t="shared" si="0"/>
        <v>104761</v>
      </c>
      <c r="DK8" s="47">
        <f t="shared" si="0"/>
        <v>92663.75</v>
      </c>
      <c r="DL8" s="47">
        <f t="shared" si="0"/>
        <v>80566.5</v>
      </c>
      <c r="DM8" s="47">
        <f t="shared" si="0"/>
        <v>68469.25</v>
      </c>
      <c r="DN8" s="47">
        <f t="shared" si="0"/>
        <v>63071.65</v>
      </c>
      <c r="DO8" s="47">
        <f t="shared" si="0"/>
        <v>57674.05</v>
      </c>
      <c r="DP8" s="47">
        <f t="shared" si="0"/>
        <v>68799.149999999994</v>
      </c>
      <c r="DQ8" s="47">
        <f t="shared" si="0"/>
        <v>63401.549999999996</v>
      </c>
      <c r="DR8" s="47">
        <f t="shared" si="0"/>
        <v>89019.900000000009</v>
      </c>
      <c r="DS8" s="47">
        <f t="shared" si="0"/>
        <v>79578.150000000009</v>
      </c>
      <c r="DT8" s="47">
        <f t="shared" si="0"/>
        <v>70136.400000000009</v>
      </c>
      <c r="DU8" s="47">
        <f t="shared" si="0"/>
        <v>60694.650000000009</v>
      </c>
      <c r="DV8" s="47">
        <f t="shared" si="0"/>
        <v>51252.900000000009</v>
      </c>
      <c r="DW8" s="47">
        <f t="shared" si="0"/>
        <v>65783.5</v>
      </c>
      <c r="DX8" s="47">
        <f t="shared" si="0"/>
        <v>59166.5</v>
      </c>
      <c r="DY8" s="47">
        <f t="shared" si="0"/>
        <v>78244.500000000015</v>
      </c>
      <c r="DZ8" s="47">
        <f t="shared" si="0"/>
        <v>71627.500000000015</v>
      </c>
      <c r="EA8" s="47">
        <f t="shared" si="0"/>
        <v>81982.800000000017</v>
      </c>
      <c r="EB8" s="47">
        <f t="shared" si="0"/>
        <v>72873.60000000002</v>
      </c>
      <c r="EC8" s="47">
        <f t="shared" si="0"/>
        <v>63764.400000000023</v>
      </c>
      <c r="ED8" s="47">
        <f t="shared" si="0"/>
        <v>79472.55</v>
      </c>
      <c r="EE8" s="47">
        <f t="shared" si="0"/>
        <v>70363.350000000006</v>
      </c>
      <c r="EF8" s="47">
        <f t="shared" si="0"/>
        <v>79482.375</v>
      </c>
      <c r="EG8" s="47">
        <f t="shared" si="0"/>
        <v>70707.875</v>
      </c>
      <c r="EH8" s="47">
        <f t="shared" si="0"/>
        <v>80506.125</v>
      </c>
      <c r="EI8" s="47">
        <f t="shared" si="0"/>
        <v>71731.625</v>
      </c>
      <c r="EJ8" s="47">
        <f t="shared" si="0"/>
        <v>85613.125</v>
      </c>
      <c r="EK8" s="47">
        <f t="shared" si="0"/>
        <v>76633.875</v>
      </c>
      <c r="EL8" s="47">
        <f t="shared" si="0"/>
        <v>95212.875000000015</v>
      </c>
      <c r="EM8" s="47">
        <f t="shared" si="0"/>
        <v>86233.625000000015</v>
      </c>
      <c r="EN8" s="47">
        <f t="shared" si="0"/>
        <v>98092.800000000017</v>
      </c>
      <c r="EO8" s="47">
        <f t="shared" si="0"/>
        <v>87193.60000000002</v>
      </c>
      <c r="EP8" s="47">
        <f t="shared" si="0"/>
        <v>76294.400000000023</v>
      </c>
      <c r="EQ8" s="47">
        <f t="shared" si="0"/>
        <v>65395.200000000026</v>
      </c>
      <c r="ER8" s="47">
        <f t="shared" si="0"/>
        <v>54496.000000000029</v>
      </c>
      <c r="ES8" s="47">
        <f t="shared" si="0"/>
        <v>48999.250000000029</v>
      </c>
      <c r="ET8" s="47">
        <f t="shared" si="0"/>
        <v>60289.5</v>
      </c>
      <c r="EU8" s="47">
        <f t="shared" si="0"/>
        <v>54792.75</v>
      </c>
      <c r="EV8" s="47">
        <f t="shared" si="0"/>
        <v>71108.25</v>
      </c>
      <c r="EW8" s="47">
        <f t="shared" si="0"/>
        <v>63447.75</v>
      </c>
      <c r="EX8" s="47">
        <f t="shared" si="0"/>
        <v>89578</v>
      </c>
      <c r="EY8" s="47">
        <f t="shared" si="0"/>
        <v>81917.5</v>
      </c>
      <c r="EZ8" s="47">
        <f t="shared" si="0"/>
        <v>110211.5</v>
      </c>
      <c r="FA8" s="47">
        <f t="shared" si="0"/>
        <v>98424.3</v>
      </c>
      <c r="FB8" s="47">
        <f t="shared" si="0"/>
        <v>86637.1</v>
      </c>
      <c r="FC8" s="47">
        <f t="shared" si="0"/>
        <v>106084.8</v>
      </c>
      <c r="FD8" s="47">
        <f t="shared" si="0"/>
        <v>94297.600000000006</v>
      </c>
      <c r="FE8" s="47">
        <f t="shared" si="0"/>
        <v>106084.80000000002</v>
      </c>
      <c r="FF8" s="48">
        <f t="shared" si="4"/>
        <v>16.627253622010635</v>
      </c>
      <c r="FG8" s="48">
        <f t="shared" si="5"/>
        <v>12.025817429662274</v>
      </c>
      <c r="FH8" s="48">
        <f t="shared" si="1"/>
        <v>9.2425896778186392</v>
      </c>
      <c r="FI8" s="48">
        <f t="shared" si="1"/>
        <v>7.3776907669499252</v>
      </c>
      <c r="FJ8" s="48">
        <f t="shared" si="1"/>
        <v>11.212288030396254</v>
      </c>
      <c r="FK8" s="48">
        <f t="shared" si="1"/>
        <v>11.976210141841744</v>
      </c>
      <c r="FL8" s="48">
        <f t="shared" si="1"/>
        <v>13.101956341540578</v>
      </c>
      <c r="FM8" s="48">
        <f t="shared" si="1"/>
        <v>14.926356158292574</v>
      </c>
      <c r="FN8" s="48">
        <f t="shared" si="1"/>
        <v>12.685128575663256</v>
      </c>
      <c r="FO8" s="48">
        <f t="shared" si="1"/>
        <v>9.8416629119684167</v>
      </c>
      <c r="FP8" s="48">
        <f t="shared" si="1"/>
        <v>7.7731234858669689</v>
      </c>
      <c r="FQ8" s="48">
        <f t="shared" si="1"/>
        <v>8.1605380328175112</v>
      </c>
      <c r="FR8" s="48">
        <f t="shared" si="1"/>
        <v>6.7150210501231227</v>
      </c>
      <c r="FS8" s="48">
        <f t="shared" si="1"/>
        <v>10.19051721054025</v>
      </c>
      <c r="FT8" s="48">
        <f t="shared" si="1"/>
        <v>9.9108772476064466</v>
      </c>
      <c r="FU8" s="48">
        <f t="shared" si="1"/>
        <v>9.5773049645390085</v>
      </c>
      <c r="FV8" s="48">
        <f t="shared" si="1"/>
        <v>9.1725328698806123</v>
      </c>
      <c r="FW8" s="48">
        <f t="shared" si="1"/>
        <v>7.0790809455735815</v>
      </c>
      <c r="FX8" s="48">
        <f t="shared" si="1"/>
        <v>8.3661024277956528</v>
      </c>
      <c r="FY8" s="48">
        <f t="shared" si="1"/>
        <v>6.9721251686571639</v>
      </c>
      <c r="FZ8" s="48">
        <f t="shared" si="1"/>
        <v>8.5896126992491109</v>
      </c>
      <c r="GA8" s="48">
        <f t="shared" si="1"/>
        <v>7.8632042330830378</v>
      </c>
      <c r="GB8" s="48">
        <f t="shared" si="1"/>
        <v>9.0834383595414128</v>
      </c>
      <c r="GC8" s="48">
        <f t="shared" si="1"/>
        <v>8.1497229320554485</v>
      </c>
      <c r="GD8" s="48">
        <f t="shared" si="1"/>
        <v>7.1983676095809832</v>
      </c>
      <c r="GE8" s="48">
        <f t="shared" si="1"/>
        <v>9.0572169354379177</v>
      </c>
      <c r="GF8" s="48">
        <f t="shared" si="1"/>
        <v>7.9725630439554998</v>
      </c>
      <c r="GG8" s="48">
        <f t="shared" si="1"/>
        <v>8.9538689009364223</v>
      </c>
      <c r="GH8" s="48">
        <f t="shared" si="1"/>
        <v>7.919733424805214</v>
      </c>
      <c r="GI8" s="48">
        <f t="shared" si="1"/>
        <v>8.9657961411030982</v>
      </c>
      <c r="GJ8" s="48">
        <f t="shared" si="1"/>
        <v>7.5832354352028908</v>
      </c>
      <c r="GK8" s="48">
        <f t="shared" si="1"/>
        <v>8.6136620309933623</v>
      </c>
      <c r="GL8" s="48">
        <f t="shared" si="1"/>
        <v>7.3550544246986025</v>
      </c>
      <c r="GM8" s="48">
        <f t="shared" si="1"/>
        <v>8.7357673040223141</v>
      </c>
      <c r="GN8" s="48">
        <f t="shared" si="1"/>
        <v>7.9119224346741053</v>
      </c>
      <c r="GO8" s="48">
        <f t="shared" si="1"/>
        <v>10.273016820550684</v>
      </c>
      <c r="GP8" s="48">
        <f t="shared" si="1"/>
        <v>10.635992424958605</v>
      </c>
      <c r="GQ8" s="48">
        <f t="shared" si="1"/>
        <v>11.142158750905917</v>
      </c>
      <c r="GR8" s="48">
        <f t="shared" si="1"/>
        <v>11.897066448355851</v>
      </c>
      <c r="GS8" s="48">
        <f t="shared" si="1"/>
        <v>9.02597227829364</v>
      </c>
      <c r="GT8" s="48">
        <f t="shared" si="1"/>
        <v>7.4482509642972552</v>
      </c>
      <c r="GU8" s="48">
        <f t="shared" si="1"/>
        <v>8.4681467435674591</v>
      </c>
      <c r="GV8" s="48">
        <f t="shared" si="1"/>
        <v>7.1526336401018211</v>
      </c>
      <c r="GW8" s="48">
        <f t="shared" si="1"/>
        <v>8.1807200154161652</v>
      </c>
      <c r="GX8" s="48">
        <f t="shared" si="1"/>
        <v>6.5249618206780235</v>
      </c>
      <c r="GY8" s="48">
        <f t="shared" si="1"/>
        <v>8.3285567185237337</v>
      </c>
      <c r="GZ8" s="48">
        <f t="shared" si="1"/>
        <v>6.9496996742228854</v>
      </c>
      <c r="HA8" s="48">
        <f t="shared" si="6"/>
        <v>9.3501001085923701</v>
      </c>
      <c r="HB8" s="48">
        <f t="shared" si="2"/>
        <v>8.3501001085923718</v>
      </c>
      <c r="HC8" s="48">
        <f t="shared" si="2"/>
        <v>7.3501001085923718</v>
      </c>
      <c r="HD8" s="48">
        <f t="shared" si="2"/>
        <v>9</v>
      </c>
      <c r="HE8" s="48">
        <f t="shared" si="2"/>
        <v>8</v>
      </c>
      <c r="HF8" s="31"/>
    </row>
    <row r="9" spans="1:214" x14ac:dyDescent="0.25">
      <c r="A9" s="29"/>
      <c r="B9" s="13" t="s">
        <v>3</v>
      </c>
      <c r="C9" s="13">
        <v>1950549</v>
      </c>
      <c r="D9" s="13" t="str">
        <f>VLOOKUP(C9,INVENTORY_DATA!$C:$E,2,0)</f>
        <v>PF_1</v>
      </c>
      <c r="E9" s="44">
        <f>VLOOKUP(C9,INVENTORY_DATA!$C:$E,3,0)</f>
        <v>93795.226327944576</v>
      </c>
      <c r="F9" s="45">
        <f>VLOOKUP(VLOOKUP(F$3,KEY!$E:$F,2,0)&amp;$C9,DEMAND_PLAN!$B:$I,5,0)/VLOOKUP(VLOOKUP(F$3,KEY!$E:$F,2,0),KEY!$B:$C,2,0)</f>
        <v>3601.75</v>
      </c>
      <c r="G9" s="45">
        <f>VLOOKUP(VLOOKUP(G$3,KEY!$E:$F,2,0)&amp;$C9,DEMAND_PLAN!$B:$I,5,0)/VLOOKUP(VLOOKUP(G$3,KEY!$E:$F,2,0),KEY!$B:$C,2,0)</f>
        <v>3601.75</v>
      </c>
      <c r="H9" s="45">
        <f>VLOOKUP(VLOOKUP(H$3,KEY!$E:$F,2,0)&amp;$C9,DEMAND_PLAN!$B:$I,5,0)/VLOOKUP(VLOOKUP(H$3,KEY!$E:$F,2,0),KEY!$B:$C,2,0)</f>
        <v>3601.75</v>
      </c>
      <c r="I9" s="45">
        <f>VLOOKUP(VLOOKUP(I$3,KEY!$E:$F,2,0)&amp;$C9,DEMAND_PLAN!$B:$I,5,0)/VLOOKUP(VLOOKUP(I$3,KEY!$E:$F,2,0),KEY!$B:$C,2,0)</f>
        <v>3601.75</v>
      </c>
      <c r="J9" s="45">
        <f>VLOOKUP(VLOOKUP(J$3,KEY!$E:$F,2,0)&amp;$C9,DEMAND_PLAN!$B:$I,5,0)/VLOOKUP(VLOOKUP(J$3,KEY!$E:$F,2,0),KEY!$B:$C,2,0)</f>
        <v>10510.75</v>
      </c>
      <c r="K9" s="45">
        <f>VLOOKUP(VLOOKUP(K$3,KEY!$E:$F,2,0)&amp;$C9,DEMAND_PLAN!$B:$I,5,0)/VLOOKUP(VLOOKUP(K$3,KEY!$E:$F,2,0),KEY!$B:$C,2,0)</f>
        <v>10510.75</v>
      </c>
      <c r="L9" s="45">
        <f>VLOOKUP(VLOOKUP(L$3,KEY!$E:$F,2,0)&amp;$C9,DEMAND_PLAN!$B:$I,5,0)/VLOOKUP(VLOOKUP(L$3,KEY!$E:$F,2,0),KEY!$B:$C,2,0)</f>
        <v>10510.75</v>
      </c>
      <c r="M9" s="45">
        <f>VLOOKUP(VLOOKUP(M$3,KEY!$E:$F,2,0)&amp;$C9,DEMAND_PLAN!$B:$I,5,0)/VLOOKUP(VLOOKUP(M$3,KEY!$E:$F,2,0),KEY!$B:$C,2,0)</f>
        <v>10510.75</v>
      </c>
      <c r="N9" s="45">
        <f>VLOOKUP(VLOOKUP(N$3,KEY!$E:$F,2,0)&amp;$C9,DEMAND_PLAN!$B:$I,5,0)/VLOOKUP(VLOOKUP(N$3,KEY!$E:$F,2,0),KEY!$B:$C,2,0)</f>
        <v>6348.8</v>
      </c>
      <c r="O9" s="45">
        <f>VLOOKUP(VLOOKUP(O$3,KEY!$E:$F,2,0)&amp;$C9,DEMAND_PLAN!$B:$I,5,0)/VLOOKUP(VLOOKUP(O$3,KEY!$E:$F,2,0),KEY!$B:$C,2,0)</f>
        <v>6348.8</v>
      </c>
      <c r="P9" s="45">
        <f>VLOOKUP(VLOOKUP(P$3,KEY!$E:$F,2,0)&amp;$C9,DEMAND_PLAN!$B:$I,5,0)/VLOOKUP(VLOOKUP(P$3,KEY!$E:$F,2,0),KEY!$B:$C,2,0)</f>
        <v>6348.8</v>
      </c>
      <c r="Q9" s="45">
        <f>VLOOKUP(VLOOKUP(Q$3,KEY!$E:$F,2,0)&amp;$C9,DEMAND_PLAN!$B:$I,5,0)/VLOOKUP(VLOOKUP(Q$3,KEY!$E:$F,2,0),KEY!$B:$C,2,0)</f>
        <v>6348.8</v>
      </c>
      <c r="R9" s="45">
        <f>VLOOKUP(VLOOKUP(R$3,KEY!$E:$F,2,0)&amp;$C9,DEMAND_PLAN!$B:$I,5,0)/VLOOKUP(VLOOKUP(R$3,KEY!$E:$F,2,0),KEY!$B:$C,2,0)</f>
        <v>6348.8</v>
      </c>
      <c r="S9" s="45">
        <f>VLOOKUP(VLOOKUP(S$3,KEY!$E:$F,2,0)&amp;$C9,DEMAND_PLAN!$B:$I,5,0)/VLOOKUP(VLOOKUP(S$3,KEY!$E:$F,2,0),KEY!$B:$C,2,0)</f>
        <v>3102.75</v>
      </c>
      <c r="T9" s="45">
        <f>VLOOKUP(VLOOKUP(T$3,KEY!$E:$F,2,0)&amp;$C9,DEMAND_PLAN!$B:$I,5,0)/VLOOKUP(VLOOKUP(T$3,KEY!$E:$F,2,0),KEY!$B:$C,2,0)</f>
        <v>3102.75</v>
      </c>
      <c r="U9" s="45">
        <f>VLOOKUP(VLOOKUP(U$3,KEY!$E:$F,2,0)&amp;$C9,DEMAND_PLAN!$B:$I,5,0)/VLOOKUP(VLOOKUP(U$3,KEY!$E:$F,2,0),KEY!$B:$C,2,0)</f>
        <v>3102.75</v>
      </c>
      <c r="V9" s="45">
        <f>VLOOKUP(VLOOKUP(V$3,KEY!$E:$F,2,0)&amp;$C9,DEMAND_PLAN!$B:$I,5,0)/VLOOKUP(VLOOKUP(V$3,KEY!$E:$F,2,0),KEY!$B:$C,2,0)</f>
        <v>3102.75</v>
      </c>
      <c r="W9" s="45">
        <f>VLOOKUP(VLOOKUP(W$3,KEY!$E:$F,2,0)&amp;$C9,DEMAND_PLAN!$B:$I,5,0)/VLOOKUP(VLOOKUP(W$3,KEY!$E:$F,2,0),KEY!$B:$C,2,0)</f>
        <v>9451.5</v>
      </c>
      <c r="X9" s="45">
        <f>VLOOKUP(VLOOKUP(X$3,KEY!$E:$F,2,0)&amp;$C9,DEMAND_PLAN!$B:$I,5,0)/VLOOKUP(VLOOKUP(X$3,KEY!$E:$F,2,0),KEY!$B:$C,2,0)</f>
        <v>9451.5</v>
      </c>
      <c r="Y9" s="45">
        <f>VLOOKUP(VLOOKUP(Y$3,KEY!$E:$F,2,0)&amp;$C9,DEMAND_PLAN!$B:$I,5,0)/VLOOKUP(VLOOKUP(Y$3,KEY!$E:$F,2,0),KEY!$B:$C,2,0)</f>
        <v>9451.5</v>
      </c>
      <c r="Z9" s="45">
        <f>VLOOKUP(VLOOKUP(Z$3,KEY!$E:$F,2,0)&amp;$C9,DEMAND_PLAN!$B:$I,5,0)/VLOOKUP(VLOOKUP(Z$3,KEY!$E:$F,2,0),KEY!$B:$C,2,0)</f>
        <v>9451.5</v>
      </c>
      <c r="AA9" s="45">
        <f>VLOOKUP(VLOOKUP(AA$3,KEY!$E:$F,2,0)&amp;$C9,DEMAND_PLAN!$B:$I,5,0)/VLOOKUP(VLOOKUP(AA$3,KEY!$E:$F,2,0),KEY!$B:$C,2,0)</f>
        <v>9775.7999999999993</v>
      </c>
      <c r="AB9" s="45">
        <f>VLOOKUP(VLOOKUP(AB$3,KEY!$E:$F,2,0)&amp;$C9,DEMAND_PLAN!$B:$I,5,0)/VLOOKUP(VLOOKUP(AB$3,KEY!$E:$F,2,0),KEY!$B:$C,2,0)</f>
        <v>9775.7999999999993</v>
      </c>
      <c r="AC9" s="45">
        <f>VLOOKUP(VLOOKUP(AC$3,KEY!$E:$F,2,0)&amp;$C9,DEMAND_PLAN!$B:$I,5,0)/VLOOKUP(VLOOKUP(AC$3,KEY!$E:$F,2,0),KEY!$B:$C,2,0)</f>
        <v>9775.7999999999993</v>
      </c>
      <c r="AD9" s="45">
        <f>VLOOKUP(VLOOKUP(AD$3,KEY!$E:$F,2,0)&amp;$C9,DEMAND_PLAN!$B:$I,5,0)/VLOOKUP(VLOOKUP(AD$3,KEY!$E:$F,2,0),KEY!$B:$C,2,0)</f>
        <v>9775.7999999999993</v>
      </c>
      <c r="AE9" s="45">
        <f>VLOOKUP(VLOOKUP(AE$3,KEY!$E:$F,2,0)&amp;$C9,DEMAND_PLAN!$B:$I,5,0)/VLOOKUP(VLOOKUP(AE$3,KEY!$E:$F,2,0),KEY!$B:$C,2,0)</f>
        <v>9775.7999999999993</v>
      </c>
      <c r="AF9" s="45">
        <f>VLOOKUP(VLOOKUP(AF$3,KEY!$E:$F,2,0)&amp;$C9,DEMAND_PLAN!$B:$I,5,0)/VLOOKUP(VLOOKUP(AF$3,KEY!$E:$F,2,0),KEY!$B:$C,2,0)</f>
        <v>12123</v>
      </c>
      <c r="AG9" s="45">
        <f>VLOOKUP(VLOOKUP(AG$3,KEY!$E:$F,2,0)&amp;$C9,DEMAND_PLAN!$B:$I,5,0)/VLOOKUP(VLOOKUP(AG$3,KEY!$E:$F,2,0),KEY!$B:$C,2,0)</f>
        <v>12123</v>
      </c>
      <c r="AH9" s="45">
        <f>VLOOKUP(VLOOKUP(AH$3,KEY!$E:$F,2,0)&amp;$C9,DEMAND_PLAN!$B:$I,5,0)/VLOOKUP(VLOOKUP(AH$3,KEY!$E:$F,2,0),KEY!$B:$C,2,0)</f>
        <v>12123</v>
      </c>
      <c r="AI9" s="45">
        <f>VLOOKUP(VLOOKUP(AI$3,KEY!$E:$F,2,0)&amp;$C9,DEMAND_PLAN!$B:$I,5,0)/VLOOKUP(VLOOKUP(AI$3,KEY!$E:$F,2,0),KEY!$B:$C,2,0)</f>
        <v>12123</v>
      </c>
      <c r="AJ9" s="45">
        <f>VLOOKUP(VLOOKUP(AJ$3,KEY!$E:$F,2,0)&amp;$C9,DEMAND_PLAN!$B:$I,5,0)/VLOOKUP(VLOOKUP(AJ$3,KEY!$E:$F,2,0),KEY!$B:$C,2,0)</f>
        <v>4590.5</v>
      </c>
      <c r="AK9" s="45">
        <f>VLOOKUP(VLOOKUP(AK$3,KEY!$E:$F,2,0)&amp;$C9,DEMAND_PLAN!$B:$I,5,0)/VLOOKUP(VLOOKUP(AK$3,KEY!$E:$F,2,0),KEY!$B:$C,2,0)</f>
        <v>4590.5</v>
      </c>
      <c r="AL9" s="45">
        <f>VLOOKUP(VLOOKUP(AL$3,KEY!$E:$F,2,0)&amp;$C9,DEMAND_PLAN!$B:$I,5,0)/VLOOKUP(VLOOKUP(AL$3,KEY!$E:$F,2,0),KEY!$B:$C,2,0)</f>
        <v>4590.5</v>
      </c>
      <c r="AM9" s="45">
        <f>VLOOKUP(VLOOKUP(AM$3,KEY!$E:$F,2,0)&amp;$C9,DEMAND_PLAN!$B:$I,5,0)/VLOOKUP(VLOOKUP(AM$3,KEY!$E:$F,2,0),KEY!$B:$C,2,0)</f>
        <v>4590.5</v>
      </c>
      <c r="AN9" s="45">
        <f>VLOOKUP(VLOOKUP(AN$3,KEY!$E:$F,2,0)&amp;$C9,DEMAND_PLAN!$B:$I,5,0)/VLOOKUP(VLOOKUP(AN$3,KEY!$E:$F,2,0),KEY!$B:$C,2,0)</f>
        <v>6195</v>
      </c>
      <c r="AO9" s="45">
        <f>VLOOKUP(VLOOKUP(AO$3,KEY!$E:$F,2,0)&amp;$C9,DEMAND_PLAN!$B:$I,5,0)/VLOOKUP(VLOOKUP(AO$3,KEY!$E:$F,2,0),KEY!$B:$C,2,0)</f>
        <v>6195</v>
      </c>
      <c r="AP9" s="45">
        <f>VLOOKUP(VLOOKUP(AP$3,KEY!$E:$F,2,0)&amp;$C9,DEMAND_PLAN!$B:$I,5,0)/VLOOKUP(VLOOKUP(AP$3,KEY!$E:$F,2,0),KEY!$B:$C,2,0)</f>
        <v>6195</v>
      </c>
      <c r="AQ9" s="45">
        <f>VLOOKUP(VLOOKUP(AQ$3,KEY!$E:$F,2,0)&amp;$C9,DEMAND_PLAN!$B:$I,5,0)/VLOOKUP(VLOOKUP(AQ$3,KEY!$E:$F,2,0),KEY!$B:$C,2,0)</f>
        <v>6195</v>
      </c>
      <c r="AR9" s="45">
        <f>VLOOKUP(VLOOKUP(AR$3,KEY!$E:$F,2,0)&amp;$C9,DEMAND_PLAN!$B:$I,5,0)/VLOOKUP(VLOOKUP(AR$3,KEY!$E:$F,2,0),KEY!$B:$C,2,0)</f>
        <v>6195</v>
      </c>
      <c r="AS9" s="45">
        <f>VLOOKUP(VLOOKUP(AS$3,KEY!$E:$F,2,0)&amp;$C9,DEMAND_PLAN!$B:$I,5,0)/VLOOKUP(VLOOKUP(AS$3,KEY!$E:$F,2,0),KEY!$B:$C,2,0)</f>
        <v>4315.75</v>
      </c>
      <c r="AT9" s="45">
        <f>VLOOKUP(VLOOKUP(AT$3,KEY!$E:$F,2,0)&amp;$C9,DEMAND_PLAN!$B:$I,5,0)/VLOOKUP(VLOOKUP(AT$3,KEY!$E:$F,2,0),KEY!$B:$C,2,0)</f>
        <v>4315.75</v>
      </c>
      <c r="AU9" s="45">
        <f>VLOOKUP(VLOOKUP(AU$3,KEY!$E:$F,2,0)&amp;$C9,DEMAND_PLAN!$B:$I,5,0)/VLOOKUP(VLOOKUP(AU$3,KEY!$E:$F,2,0),KEY!$B:$C,2,0)</f>
        <v>4315.75</v>
      </c>
      <c r="AV9" s="45">
        <f>VLOOKUP(VLOOKUP(AV$3,KEY!$E:$F,2,0)&amp;$C9,DEMAND_PLAN!$B:$I,5,0)/VLOOKUP(VLOOKUP(AV$3,KEY!$E:$F,2,0),KEY!$B:$C,2,0)</f>
        <v>4315.75</v>
      </c>
      <c r="AW9" s="45">
        <f>VLOOKUP(VLOOKUP(AW$3,KEY!$E:$F,2,0)&amp;$C9,DEMAND_PLAN!$B:$I,5,0)/VLOOKUP(VLOOKUP(AW$3,KEY!$E:$F,2,0),KEY!$B:$C,2,0)</f>
        <v>9724.5</v>
      </c>
      <c r="AX9" s="45">
        <f>VLOOKUP(VLOOKUP(AX$3,KEY!$E:$F,2,0)&amp;$C9,DEMAND_PLAN!$B:$I,5,0)/VLOOKUP(VLOOKUP(AX$3,KEY!$E:$F,2,0),KEY!$B:$C,2,0)</f>
        <v>9724.5</v>
      </c>
      <c r="AY9" s="45">
        <f>VLOOKUP(VLOOKUP(AY$3,KEY!$E:$F,2,0)&amp;$C9,DEMAND_PLAN!$B:$I,5,0)/VLOOKUP(VLOOKUP(AY$3,KEY!$E:$F,2,0),KEY!$B:$C,2,0)</f>
        <v>9724.5</v>
      </c>
      <c r="AZ9" s="45">
        <f>VLOOKUP(VLOOKUP(AZ$3,KEY!$E:$F,2,0)&amp;$C9,DEMAND_PLAN!$B:$I,5,0)/VLOOKUP(VLOOKUP(AZ$3,KEY!$E:$F,2,0),KEY!$B:$C,2,0)</f>
        <v>9724.5</v>
      </c>
      <c r="BA9" s="45">
        <f>VLOOKUP(VLOOKUP(BA$3,KEY!$E:$F,2,0)&amp;$C9,DEMAND_PLAN!$B:$I,5,0)/VLOOKUP(VLOOKUP(BA$3,KEY!$E:$F,2,0),KEY!$B:$C,2,0)</f>
        <v>10353.4</v>
      </c>
      <c r="BB9" s="45">
        <f>VLOOKUP(VLOOKUP(BB$3,KEY!$E:$F,2,0)&amp;$C9,DEMAND_PLAN!$B:$I,5,0)/VLOOKUP(VLOOKUP(BB$3,KEY!$E:$F,2,0),KEY!$B:$C,2,0)</f>
        <v>10353.4</v>
      </c>
      <c r="BC9" s="45">
        <f>VLOOKUP(VLOOKUP(BC$3,KEY!$E:$F,2,0)&amp;$C9,DEMAND_PLAN!$B:$I,5,0)/VLOOKUP(VLOOKUP(BC$3,KEY!$E:$F,2,0),KEY!$B:$C,2,0)</f>
        <v>10353.4</v>
      </c>
      <c r="BD9" s="45">
        <f>VLOOKUP(VLOOKUP(BD$3,KEY!$E:$F,2,0)&amp;$C9,DEMAND_PLAN!$B:$I,5,0)/VLOOKUP(VLOOKUP(BD$3,KEY!$E:$F,2,0),KEY!$B:$C,2,0)</f>
        <v>10353.4</v>
      </c>
      <c r="BE9" s="45">
        <f>VLOOKUP(VLOOKUP(BE$3,KEY!$E:$F,2,0)&amp;$C9,DEMAND_PLAN!$B:$I,5,0)/VLOOKUP(VLOOKUP(BE$3,KEY!$E:$F,2,0),KEY!$B:$C,2,0)</f>
        <v>10353.4</v>
      </c>
      <c r="BF9" s="46">
        <f>IF(FF9&gt;ASSUMPTIONS!$D$6,0,(ASSUMPTIONS!$D$6+2-FF9)*AVERAGE(G9:J9))</f>
        <v>0</v>
      </c>
      <c r="BG9" s="46">
        <f>IF(FG9&gt;ASSUMPTIONS!$D$6,0,(ASSUMPTIONS!$D$6+2-FG9)*AVERAGE(H9:K9))</f>
        <v>0</v>
      </c>
      <c r="BH9" s="46">
        <f>IF(FH9&gt;ASSUMPTIONS!$D$6,0,(ASSUMPTIONS!$D$6+2-FH9)*AVERAGE(I9:L9))</f>
        <v>0</v>
      </c>
      <c r="BI9" s="46">
        <f>IF(FI9&gt;ASSUMPTIONS!$D$6,0,(ASSUMPTIONS!$D$6+2-FI9)*AVERAGE(J9:M9))</f>
        <v>22117.523672055424</v>
      </c>
      <c r="BJ9" s="46">
        <f>IF(FJ9&gt;ASSUMPTIONS!$D$6,0,(ASSUMPTIONS!$D$6+2-FJ9)*AVERAGE(K9:N9))</f>
        <v>0</v>
      </c>
      <c r="BK9" s="46">
        <f>IF(FK9&gt;ASSUMPTIONS!$D$6,0,(ASSUMPTIONS!$D$6+2-FK9)*AVERAGE(L9:O9))</f>
        <v>0</v>
      </c>
      <c r="BL9" s="46">
        <f>IF(FL9&gt;ASSUMPTIONS!$D$6,0,(ASSUMPTIONS!$D$6+2-FL9)*AVERAGE(M9:P9))</f>
        <v>0</v>
      </c>
      <c r="BM9" s="46">
        <f>IF(FM9&gt;ASSUMPTIONS!$D$6,0,(ASSUMPTIONS!$D$6+2-FM9)*AVERAGE(N9:Q9))</f>
        <v>0</v>
      </c>
      <c r="BN9" s="46">
        <f>IF(FN9&gt;ASSUMPTIONS!$D$6,0,(ASSUMPTIONS!$D$6+2-FN9)*AVERAGE(O9:R9))</f>
        <v>0</v>
      </c>
      <c r="BO9" s="46">
        <f>IF(FO9&gt;ASSUMPTIONS!$D$6,0,(ASSUMPTIONS!$D$6+2-FO9)*AVERAGE(P9:S9))</f>
        <v>0</v>
      </c>
      <c r="BP9" s="46">
        <f>IF(FP9&gt;ASSUMPTIONS!$D$6,0,(ASSUMPTIONS!$D$6+2-FP9)*AVERAGE(Q9:T9))</f>
        <v>0</v>
      </c>
      <c r="BQ9" s="46">
        <f>IF(FQ9&gt;ASSUMPTIONS!$D$6,0,(ASSUMPTIONS!$D$6+2-FQ9)*AVERAGE(R9:U9))</f>
        <v>0</v>
      </c>
      <c r="BR9" s="46">
        <f>IF(FR9&gt;ASSUMPTIONS!$D$6,0,(ASSUMPTIONS!$D$6+2-FR9)*AVERAGE(S9:V9))</f>
        <v>0</v>
      </c>
      <c r="BS9" s="46">
        <f>IF(FS9&gt;ASSUMPTIONS!$D$6,0,(ASSUMPTIONS!$D$6+2-FS9)*AVERAGE(T9:W9))</f>
        <v>19180.625000000011</v>
      </c>
      <c r="BT9" s="46">
        <f>IF(FT9&gt;ASSUMPTIONS!$D$6,0,(ASSUMPTIONS!$D$6+2-FT9)*AVERAGE(U9:X9))</f>
        <v>18974.625</v>
      </c>
      <c r="BU9" s="46">
        <f>IF(FU9&gt;ASSUMPTIONS!$D$6,0,(ASSUMPTIONS!$D$6+2-FU9)*AVERAGE(V9:Y9))</f>
        <v>18974.625000000004</v>
      </c>
      <c r="BV9" s="46">
        <f>IF(FV9&gt;ASSUMPTIONS!$D$6,0,(ASSUMPTIONS!$D$6+2-FV9)*AVERAGE(W9:Z9))</f>
        <v>18974.624999999996</v>
      </c>
      <c r="BW9" s="46">
        <f>IF(FW9&gt;ASSUMPTIONS!$D$6,0,(ASSUMPTIONS!$D$6+2-FW9)*AVERAGE(X9:AA9))</f>
        <v>0</v>
      </c>
      <c r="BX9" s="46">
        <f>IF(FX9&gt;ASSUMPTIONS!$D$6,0,(ASSUMPTIONS!$D$6+2-FX9)*AVERAGE(Y9:AB9))</f>
        <v>0</v>
      </c>
      <c r="BY9" s="46">
        <f>IF(FY9&gt;ASSUMPTIONS!$D$6,0,(ASSUMPTIONS!$D$6+2-FY9)*AVERAGE(Z9:AC9))</f>
        <v>24437.999999999985</v>
      </c>
      <c r="BZ9" s="46">
        <f>IF(FZ9&gt;ASSUMPTIONS!$D$6,0,(ASSUMPTIONS!$D$6+2-FZ9)*AVERAGE(AA9:AD9))</f>
        <v>0</v>
      </c>
      <c r="CA9" s="46">
        <f>IF(GA9&gt;ASSUMPTIONS!$D$6,0,(ASSUMPTIONS!$D$6+2-GA9)*AVERAGE(AB9:AE9))</f>
        <v>19713.750000000007</v>
      </c>
      <c r="CB9" s="46">
        <f>IF(GB9&gt;ASSUMPTIONS!$D$6,0,(ASSUMPTIONS!$D$6+2-GB9)*AVERAGE(AC9:AF9))</f>
        <v>0</v>
      </c>
      <c r="CC9" s="46">
        <f>IF(GC9&gt;ASSUMPTIONS!$D$6,0,(ASSUMPTIONS!$D$6+2-GC9)*AVERAGE(AD9:AG9))</f>
        <v>31287.600000000013</v>
      </c>
      <c r="CD9" s="46">
        <f>IF(GD9&gt;ASSUMPTIONS!$D$6,0,(ASSUMPTIONS!$D$6+2-GD9)*AVERAGE(AE9:AH9))</f>
        <v>0</v>
      </c>
      <c r="CE9" s="46">
        <f>IF(GE9&gt;ASSUMPTIONS!$D$6,0,(ASSUMPTIONS!$D$6+2-GE9)*AVERAGE(AF9:AI9))</f>
        <v>31287.600000000017</v>
      </c>
      <c r="CF9" s="46">
        <f>IF(GF9&gt;ASSUMPTIONS!$D$6,0,(ASSUMPTIONS!$D$6+2-GF9)*AVERAGE(AG9:AJ9))</f>
        <v>0</v>
      </c>
      <c r="CG9" s="46">
        <f>IF(GG9&gt;ASSUMPTIONS!$D$6,0,(ASSUMPTIONS!$D$6+2-GG9)*AVERAGE(AH9:AK9))</f>
        <v>0</v>
      </c>
      <c r="CH9" s="46">
        <f>IF(GH9&gt;ASSUMPTIONS!$D$6,0,(ASSUMPTIONS!$D$6+2-GH9)*AVERAGE(AI9:AL9))</f>
        <v>0</v>
      </c>
      <c r="CI9" s="46">
        <f>IF(GI9&gt;ASSUMPTIONS!$D$6,0,(ASSUMPTIONS!$D$6+2-GI9)*AVERAGE(AJ9:AM9))</f>
        <v>0</v>
      </c>
      <c r="CJ9" s="46">
        <f>IF(GJ9&gt;ASSUMPTIONS!$D$6,0,(ASSUMPTIONS!$D$6+2-GJ9)*AVERAGE(AK9:AN9))</f>
        <v>0</v>
      </c>
      <c r="CK9" s="46">
        <f>IF(GK9&gt;ASSUMPTIONS!$D$6,0,(ASSUMPTIONS!$D$6+2-GK9)*AVERAGE(AL9:AO9))</f>
        <v>0</v>
      </c>
      <c r="CL9" s="46">
        <f>IF(GL9&gt;ASSUMPTIONS!$D$6,0,(ASSUMPTIONS!$D$6+2-GL9)*AVERAGE(AM9:AP9))</f>
        <v>0</v>
      </c>
      <c r="CM9" s="46">
        <f>IF(GM9&gt;ASSUMPTIONS!$D$6,0,(ASSUMPTIONS!$D$6+2-GM9)*AVERAGE(AN9:AQ9))</f>
        <v>12759.300000000005</v>
      </c>
      <c r="CN9" s="46">
        <f>IF(GN9&gt;ASSUMPTIONS!$D$6,0,(ASSUMPTIONS!$D$6+2-GN9)*AVERAGE(AO9:AR9))</f>
        <v>0</v>
      </c>
      <c r="CO9" s="46">
        <f>IF(GO9&gt;ASSUMPTIONS!$D$6,0,(ASSUMPTIONS!$D$6+2-GO9)*AVERAGE(AP9:AS9))</f>
        <v>0</v>
      </c>
      <c r="CP9" s="46">
        <f>IF(GP9&gt;ASSUMPTIONS!$D$6,0,(ASSUMPTIONS!$D$6+2-GP9)*AVERAGE(AQ9:AT9))</f>
        <v>0</v>
      </c>
      <c r="CQ9" s="46">
        <f>IF(GQ9&gt;ASSUMPTIONS!$D$6,0,(ASSUMPTIONS!$D$6+2-GQ9)*AVERAGE(AR9:AU9))</f>
        <v>0</v>
      </c>
      <c r="CR9" s="46">
        <f>IF(GR9&gt;ASSUMPTIONS!$D$6,0,(ASSUMPTIONS!$D$6+2-GR9)*AVERAGE(AS9:AV9))</f>
        <v>10578.000000000002</v>
      </c>
      <c r="CS9" s="46">
        <f>IF(GS9&gt;ASSUMPTIONS!$D$6,0,(ASSUMPTIONS!$D$6+2-GS9)*AVERAGE(AT9:AW9))</f>
        <v>19716.875</v>
      </c>
      <c r="CT9" s="46">
        <f>IF(GT9&gt;ASSUMPTIONS!$D$6,0,(ASSUMPTIONS!$D$6+2-GT9)*AVERAGE(AU9:AX9))</f>
        <v>17837.624999999996</v>
      </c>
      <c r="CU9" s="46">
        <f>IF(GU9&gt;ASSUMPTIONS!$D$6,0,(ASSUMPTIONS!$D$6+2-GU9)*AVERAGE(AV9:AY9))</f>
        <v>17837.625000000004</v>
      </c>
      <c r="CV9" s="46">
        <f>IF(GV9&gt;ASSUMPTIONS!$D$6,0,(ASSUMPTIONS!$D$6+2-GV9)*AVERAGE(AW9:AZ9))</f>
        <v>0</v>
      </c>
      <c r="CW9" s="46">
        <f>IF(GW9&gt;ASSUMPTIONS!$D$6,0,(ASSUMPTIONS!$D$6+2-GW9)*AVERAGE(AX9:BA9))</f>
        <v>23725.625</v>
      </c>
      <c r="CX9" s="46">
        <f>IF(GX9&gt;ASSUMPTIONS!$D$6,0,(ASSUMPTIONS!$D$6+2-GX9)*AVERAGE(AY9:BB9))</f>
        <v>0</v>
      </c>
      <c r="CY9" s="46">
        <f>IF(GY9&gt;ASSUMPTIONS!$D$6,0,(ASSUMPTIONS!$D$6+2-GY9)*AVERAGE(AZ9:BC9))</f>
        <v>22593.500000000015</v>
      </c>
      <c r="CZ9" s="46">
        <f>IF(GZ9&gt;ASSUMPTIONS!$D$6,0,(ASSUMPTIONS!$D$6+2-GZ9)*AVERAGE(BA9:BD9))</f>
        <v>0</v>
      </c>
      <c r="DA9" s="46">
        <f>IF(HA9&gt;ASSUMPTIONS!$D$6,0,(ASSUMPTIONS!$D$6+2-HA9)*AVERAGE($BB9:$BE9))</f>
        <v>21021.249999999982</v>
      </c>
      <c r="DB9" s="46">
        <f>IF(HB9&gt;ASSUMPTIONS!$D$6,0,(ASSUMPTIONS!$D$6+2-HB9)*AVERAGE($BB9:$BE9))</f>
        <v>0</v>
      </c>
      <c r="DC9" s="46">
        <f>IF(HC9&gt;ASSUMPTIONS!$D$6,0,(ASSUMPTIONS!$D$6+2-HC9)*AVERAGE($BB9:$BE9))</f>
        <v>20706.799999999981</v>
      </c>
      <c r="DD9" s="46">
        <f>IF(HD9&gt;ASSUMPTIONS!$D$6,0,(ASSUMPTIONS!$D$6+2-HD9)*AVERAGE($BB9:$BE9))</f>
        <v>0</v>
      </c>
      <c r="DE9" s="46">
        <f>IF(HE9&gt;ASSUMPTIONS!$D$6,0,(ASSUMPTIONS!$D$6+2-HE9)*AVERAGE($BB9:$BE9))</f>
        <v>20706.799999999981</v>
      </c>
      <c r="DF9" s="47">
        <f t="shared" si="3"/>
        <v>90193.476327944576</v>
      </c>
      <c r="DG9" s="47">
        <f t="shared" ref="DG9:FE13" si="7">DF9-G9+BG9</f>
        <v>86591.726327944576</v>
      </c>
      <c r="DH9" s="47">
        <f t="shared" si="7"/>
        <v>82989.976327944576</v>
      </c>
      <c r="DI9" s="47">
        <f t="shared" si="7"/>
        <v>101505.75</v>
      </c>
      <c r="DJ9" s="47">
        <f t="shared" si="7"/>
        <v>90995</v>
      </c>
      <c r="DK9" s="47">
        <f t="shared" si="7"/>
        <v>80484.25</v>
      </c>
      <c r="DL9" s="47">
        <f t="shared" si="7"/>
        <v>69973.5</v>
      </c>
      <c r="DM9" s="47">
        <f t="shared" si="7"/>
        <v>59462.75</v>
      </c>
      <c r="DN9" s="47">
        <f t="shared" si="7"/>
        <v>53113.95</v>
      </c>
      <c r="DO9" s="47">
        <f t="shared" si="7"/>
        <v>46765.149999999994</v>
      </c>
      <c r="DP9" s="47">
        <f t="shared" si="7"/>
        <v>40416.349999999991</v>
      </c>
      <c r="DQ9" s="47">
        <f t="shared" si="7"/>
        <v>34067.549999999988</v>
      </c>
      <c r="DR9" s="47">
        <f t="shared" si="7"/>
        <v>27718.749999999989</v>
      </c>
      <c r="DS9" s="47">
        <f t="shared" si="7"/>
        <v>43796.625</v>
      </c>
      <c r="DT9" s="47">
        <f t="shared" si="7"/>
        <v>59668.5</v>
      </c>
      <c r="DU9" s="47">
        <f t="shared" si="7"/>
        <v>75540.375</v>
      </c>
      <c r="DV9" s="47">
        <f t="shared" si="7"/>
        <v>91412.25</v>
      </c>
      <c r="DW9" s="47">
        <f t="shared" si="7"/>
        <v>81960.75</v>
      </c>
      <c r="DX9" s="47">
        <f t="shared" si="7"/>
        <v>72509.25</v>
      </c>
      <c r="DY9" s="47">
        <f t="shared" si="7"/>
        <v>87495.749999999985</v>
      </c>
      <c r="DZ9" s="47">
        <f t="shared" si="7"/>
        <v>78044.249999999985</v>
      </c>
      <c r="EA9" s="47">
        <f t="shared" si="7"/>
        <v>87982.199999999983</v>
      </c>
      <c r="EB9" s="47">
        <f t="shared" si="7"/>
        <v>78206.39999999998</v>
      </c>
      <c r="EC9" s="47">
        <f t="shared" si="7"/>
        <v>99718.199999999983</v>
      </c>
      <c r="ED9" s="47">
        <f t="shared" si="7"/>
        <v>89942.39999999998</v>
      </c>
      <c r="EE9" s="47">
        <f t="shared" si="7"/>
        <v>111454.2</v>
      </c>
      <c r="EF9" s="47">
        <f t="shared" si="7"/>
        <v>99331.199999999997</v>
      </c>
      <c r="EG9" s="47">
        <f t="shared" si="7"/>
        <v>87208.2</v>
      </c>
      <c r="EH9" s="47">
        <f t="shared" si="7"/>
        <v>75085.2</v>
      </c>
      <c r="EI9" s="47">
        <f t="shared" si="7"/>
        <v>62962.2</v>
      </c>
      <c r="EJ9" s="47">
        <f t="shared" si="7"/>
        <v>58371.7</v>
      </c>
      <c r="EK9" s="47">
        <f t="shared" si="7"/>
        <v>53781.2</v>
      </c>
      <c r="EL9" s="47">
        <f t="shared" si="7"/>
        <v>49190.7</v>
      </c>
      <c r="EM9" s="47">
        <f t="shared" si="7"/>
        <v>57359.5</v>
      </c>
      <c r="EN9" s="47">
        <f t="shared" si="7"/>
        <v>51164.5</v>
      </c>
      <c r="EO9" s="47">
        <f t="shared" si="7"/>
        <v>44969.5</v>
      </c>
      <c r="EP9" s="47">
        <f t="shared" si="7"/>
        <v>38774.5</v>
      </c>
      <c r="EQ9" s="47">
        <f t="shared" si="7"/>
        <v>32579.5</v>
      </c>
      <c r="ER9" s="47">
        <f t="shared" si="7"/>
        <v>36962.5</v>
      </c>
      <c r="ES9" s="47">
        <f t="shared" si="7"/>
        <v>52363.625</v>
      </c>
      <c r="ET9" s="47">
        <f t="shared" si="7"/>
        <v>65885.5</v>
      </c>
      <c r="EU9" s="47">
        <f t="shared" si="7"/>
        <v>79407.375</v>
      </c>
      <c r="EV9" s="47">
        <f t="shared" si="7"/>
        <v>75091.625</v>
      </c>
      <c r="EW9" s="47">
        <f t="shared" si="7"/>
        <v>89092.75</v>
      </c>
      <c r="EX9" s="47">
        <f t="shared" si="7"/>
        <v>79368.25</v>
      </c>
      <c r="EY9" s="47">
        <f t="shared" si="7"/>
        <v>92237.250000000015</v>
      </c>
      <c r="EZ9" s="47">
        <f t="shared" si="7"/>
        <v>82512.750000000015</v>
      </c>
      <c r="FA9" s="47">
        <f t="shared" si="7"/>
        <v>93180.6</v>
      </c>
      <c r="FB9" s="47">
        <f t="shared" si="7"/>
        <v>82827.200000000012</v>
      </c>
      <c r="FC9" s="47">
        <f t="shared" si="7"/>
        <v>93180.6</v>
      </c>
      <c r="FD9" s="47">
        <f t="shared" si="7"/>
        <v>82827.200000000012</v>
      </c>
      <c r="FE9" s="47">
        <f t="shared" si="7"/>
        <v>93180.6</v>
      </c>
      <c r="FF9" s="48">
        <f t="shared" si="4"/>
        <v>17.600905672348389</v>
      </c>
      <c r="FG9" s="48">
        <f t="shared" si="5"/>
        <v>12.782069275882314</v>
      </c>
      <c r="FH9" s="48">
        <f t="shared" si="1"/>
        <v>9.8584535012175749</v>
      </c>
      <c r="FI9" s="48">
        <f t="shared" si="1"/>
        <v>7.8957235523577838</v>
      </c>
      <c r="FJ9" s="48">
        <f t="shared" si="1"/>
        <v>10.71836709911684</v>
      </c>
      <c r="FK9" s="48">
        <f t="shared" si="1"/>
        <v>10.794475534637639</v>
      </c>
      <c r="FL9" s="48">
        <f t="shared" si="1"/>
        <v>10.89201766746794</v>
      </c>
      <c r="FM9" s="48">
        <f t="shared" si="1"/>
        <v>11.021531628024194</v>
      </c>
      <c r="FN9" s="48">
        <f t="shared" si="1"/>
        <v>9.3659825478830641</v>
      </c>
      <c r="FO9" s="48">
        <f t="shared" si="1"/>
        <v>9.5920520652034043</v>
      </c>
      <c r="FP9" s="48">
        <f t="shared" si="1"/>
        <v>9.8957631287989791</v>
      </c>
      <c r="FQ9" s="48">
        <f t="shared" si="1"/>
        <v>10.325406126952393</v>
      </c>
      <c r="FR9" s="48">
        <f t="shared" si="1"/>
        <v>10.97979211989364</v>
      </c>
      <c r="FS9" s="48">
        <f t="shared" si="1"/>
        <v>5.9102599981343014</v>
      </c>
      <c r="FT9" s="48">
        <f t="shared" si="1"/>
        <v>6.9771790429535816</v>
      </c>
      <c r="FU9" s="48">
        <f t="shared" si="1"/>
        <v>7.5872493622296924</v>
      </c>
      <c r="FV9" s="48">
        <f t="shared" si="1"/>
        <v>7.9924218378035237</v>
      </c>
      <c r="FW9" s="48">
        <f t="shared" si="1"/>
        <v>9.589460350429972</v>
      </c>
      <c r="FX9" s="48">
        <f t="shared" si="1"/>
        <v>8.5254559922610049</v>
      </c>
      <c r="FY9" s="48">
        <f t="shared" si="1"/>
        <v>7.4792477352374629</v>
      </c>
      <c r="FZ9" s="48">
        <f t="shared" si="1"/>
        <v>8.9502393665991526</v>
      </c>
      <c r="GA9" s="48">
        <f t="shared" si="1"/>
        <v>7.9834131221997167</v>
      </c>
      <c r="GB9" s="48">
        <f t="shared" si="1"/>
        <v>8.4903595622720154</v>
      </c>
      <c r="GC9" s="48">
        <f t="shared" si="1"/>
        <v>7.1425283577182297</v>
      </c>
      <c r="GD9" s="48">
        <f t="shared" si="1"/>
        <v>8.6439382118895285</v>
      </c>
      <c r="GE9" s="48">
        <f t="shared" si="1"/>
        <v>7.4191536748329607</v>
      </c>
      <c r="GF9" s="48">
        <f t="shared" si="1"/>
        <v>10.884332084131886</v>
      </c>
      <c r="GG9" s="48">
        <f t="shared" si="1"/>
        <v>11.886343375115924</v>
      </c>
      <c r="GH9" s="48">
        <f t="shared" si="1"/>
        <v>13.471308579041882</v>
      </c>
      <c r="GI9" s="48">
        <f t="shared" si="1"/>
        <v>16.35664960243982</v>
      </c>
      <c r="GJ9" s="48">
        <f t="shared" si="1"/>
        <v>12.61356772594095</v>
      </c>
      <c r="GK9" s="48">
        <f t="shared" si="1"/>
        <v>10.824106439200778</v>
      </c>
      <c r="GL9" s="48">
        <f t="shared" ref="GL9:GZ25" si="8">EK9/AVERAGE(AM9:AP9)</f>
        <v>9.2824232486893479</v>
      </c>
      <c r="GM9" s="48">
        <f t="shared" si="8"/>
        <v>7.9403874092009676</v>
      </c>
      <c r="GN9" s="48">
        <f t="shared" si="8"/>
        <v>9.2589991928974982</v>
      </c>
      <c r="GO9" s="48">
        <f t="shared" si="8"/>
        <v>8.9367378797637631</v>
      </c>
      <c r="GP9" s="48">
        <f t="shared" si="8"/>
        <v>8.556858454439503</v>
      </c>
      <c r="GQ9" s="48">
        <f t="shared" si="8"/>
        <v>8.1023913071869824</v>
      </c>
      <c r="GR9" s="48">
        <f t="shared" si="8"/>
        <v>7.5489775821120313</v>
      </c>
      <c r="GS9" s="48">
        <f t="shared" si="8"/>
        <v>6.5213316131308785</v>
      </c>
      <c r="GT9" s="48">
        <f t="shared" si="8"/>
        <v>7.4590730222040209</v>
      </c>
      <c r="GU9" s="48">
        <f t="shared" si="8"/>
        <v>7.8694506446098371</v>
      </c>
      <c r="GV9" s="48">
        <f t="shared" si="8"/>
        <v>8.1657026068178311</v>
      </c>
      <c r="GW9" s="48">
        <f t="shared" si="8"/>
        <v>7.5990401473426958</v>
      </c>
      <c r="GX9" s="48">
        <f t="shared" si="8"/>
        <v>8.8747080122921211</v>
      </c>
      <c r="GY9" s="48">
        <f t="shared" si="8"/>
        <v>7.7841200254016814</v>
      </c>
      <c r="GZ9" s="48">
        <f t="shared" si="8"/>
        <v>8.9088850039600533</v>
      </c>
      <c r="HA9" s="48">
        <f t="shared" si="6"/>
        <v>7.9696283346533523</v>
      </c>
      <c r="HB9" s="48">
        <f t="shared" si="2"/>
        <v>9</v>
      </c>
      <c r="HC9" s="48">
        <f t="shared" si="2"/>
        <v>8.0000000000000018</v>
      </c>
      <c r="HD9" s="48">
        <f t="shared" si="2"/>
        <v>9</v>
      </c>
      <c r="HE9" s="48">
        <f t="shared" si="2"/>
        <v>8.0000000000000018</v>
      </c>
      <c r="HF9" s="31"/>
    </row>
    <row r="10" spans="1:214" x14ac:dyDescent="0.25">
      <c r="A10" s="29"/>
      <c r="B10" s="13" t="s">
        <v>3</v>
      </c>
      <c r="C10" s="13">
        <v>1705422</v>
      </c>
      <c r="D10" s="13" t="str">
        <f>VLOOKUP(C10,INVENTORY_DATA!$C:$E,2,0)</f>
        <v>PF_4</v>
      </c>
      <c r="E10" s="44">
        <f>VLOOKUP(C10,INVENTORY_DATA!$C:$E,3,0)</f>
        <v>76127.009237875289</v>
      </c>
      <c r="F10" s="45">
        <f>VLOOKUP(VLOOKUP(F$3,KEY!$E:$F,2,0)&amp;$C10,DEMAND_PLAN!$B:$I,5,0)/VLOOKUP(VLOOKUP(F$3,KEY!$E:$F,2,0),KEY!$B:$C,2,0)</f>
        <v>2733.25</v>
      </c>
      <c r="G10" s="45">
        <f>VLOOKUP(VLOOKUP(G$3,KEY!$E:$F,2,0)&amp;$C10,DEMAND_PLAN!$B:$I,5,0)/VLOOKUP(VLOOKUP(G$3,KEY!$E:$F,2,0),KEY!$B:$C,2,0)</f>
        <v>2733.25</v>
      </c>
      <c r="H10" s="45">
        <f>VLOOKUP(VLOOKUP(H$3,KEY!$E:$F,2,0)&amp;$C10,DEMAND_PLAN!$B:$I,5,0)/VLOOKUP(VLOOKUP(H$3,KEY!$E:$F,2,0),KEY!$B:$C,2,0)</f>
        <v>2733.25</v>
      </c>
      <c r="I10" s="45">
        <f>VLOOKUP(VLOOKUP(I$3,KEY!$E:$F,2,0)&amp;$C10,DEMAND_PLAN!$B:$I,5,0)/VLOOKUP(VLOOKUP(I$3,KEY!$E:$F,2,0),KEY!$B:$C,2,0)</f>
        <v>2733.25</v>
      </c>
      <c r="J10" s="45">
        <f>VLOOKUP(VLOOKUP(J$3,KEY!$E:$F,2,0)&amp;$C10,DEMAND_PLAN!$B:$I,5,0)/VLOOKUP(VLOOKUP(J$3,KEY!$E:$F,2,0),KEY!$B:$C,2,0)</f>
        <v>7848.75</v>
      </c>
      <c r="K10" s="45">
        <f>VLOOKUP(VLOOKUP(K$3,KEY!$E:$F,2,0)&amp;$C10,DEMAND_PLAN!$B:$I,5,0)/VLOOKUP(VLOOKUP(K$3,KEY!$E:$F,2,0),KEY!$B:$C,2,0)</f>
        <v>7848.75</v>
      </c>
      <c r="L10" s="45">
        <f>VLOOKUP(VLOOKUP(L$3,KEY!$E:$F,2,0)&amp;$C10,DEMAND_PLAN!$B:$I,5,0)/VLOOKUP(VLOOKUP(L$3,KEY!$E:$F,2,0),KEY!$B:$C,2,0)</f>
        <v>7848.75</v>
      </c>
      <c r="M10" s="45">
        <f>VLOOKUP(VLOOKUP(M$3,KEY!$E:$F,2,0)&amp;$C10,DEMAND_PLAN!$B:$I,5,0)/VLOOKUP(VLOOKUP(M$3,KEY!$E:$F,2,0),KEY!$B:$C,2,0)</f>
        <v>7848.75</v>
      </c>
      <c r="N10" s="45">
        <f>VLOOKUP(VLOOKUP(N$3,KEY!$E:$F,2,0)&amp;$C10,DEMAND_PLAN!$B:$I,5,0)/VLOOKUP(VLOOKUP(N$3,KEY!$E:$F,2,0),KEY!$B:$C,2,0)</f>
        <v>5367</v>
      </c>
      <c r="O10" s="45">
        <f>VLOOKUP(VLOOKUP(O$3,KEY!$E:$F,2,0)&amp;$C10,DEMAND_PLAN!$B:$I,5,0)/VLOOKUP(VLOOKUP(O$3,KEY!$E:$F,2,0),KEY!$B:$C,2,0)</f>
        <v>5367</v>
      </c>
      <c r="P10" s="45">
        <f>VLOOKUP(VLOOKUP(P$3,KEY!$E:$F,2,0)&amp;$C10,DEMAND_PLAN!$B:$I,5,0)/VLOOKUP(VLOOKUP(P$3,KEY!$E:$F,2,0),KEY!$B:$C,2,0)</f>
        <v>5367</v>
      </c>
      <c r="Q10" s="45">
        <f>VLOOKUP(VLOOKUP(Q$3,KEY!$E:$F,2,0)&amp;$C10,DEMAND_PLAN!$B:$I,5,0)/VLOOKUP(VLOOKUP(Q$3,KEY!$E:$F,2,0),KEY!$B:$C,2,0)</f>
        <v>5367</v>
      </c>
      <c r="R10" s="45">
        <f>VLOOKUP(VLOOKUP(R$3,KEY!$E:$F,2,0)&amp;$C10,DEMAND_PLAN!$B:$I,5,0)/VLOOKUP(VLOOKUP(R$3,KEY!$E:$F,2,0),KEY!$B:$C,2,0)</f>
        <v>5367</v>
      </c>
      <c r="S10" s="45">
        <f>VLOOKUP(VLOOKUP(S$3,KEY!$E:$F,2,0)&amp;$C10,DEMAND_PLAN!$B:$I,5,0)/VLOOKUP(VLOOKUP(S$3,KEY!$E:$F,2,0),KEY!$B:$C,2,0)</f>
        <v>4106.75</v>
      </c>
      <c r="T10" s="45">
        <f>VLOOKUP(VLOOKUP(T$3,KEY!$E:$F,2,0)&amp;$C10,DEMAND_PLAN!$B:$I,5,0)/VLOOKUP(VLOOKUP(T$3,KEY!$E:$F,2,0),KEY!$B:$C,2,0)</f>
        <v>4106.75</v>
      </c>
      <c r="U10" s="45">
        <f>VLOOKUP(VLOOKUP(U$3,KEY!$E:$F,2,0)&amp;$C10,DEMAND_PLAN!$B:$I,5,0)/VLOOKUP(VLOOKUP(U$3,KEY!$E:$F,2,0),KEY!$B:$C,2,0)</f>
        <v>4106.75</v>
      </c>
      <c r="V10" s="45">
        <f>VLOOKUP(VLOOKUP(V$3,KEY!$E:$F,2,0)&amp;$C10,DEMAND_PLAN!$B:$I,5,0)/VLOOKUP(VLOOKUP(V$3,KEY!$E:$F,2,0),KEY!$B:$C,2,0)</f>
        <v>4106.75</v>
      </c>
      <c r="W10" s="45">
        <f>VLOOKUP(VLOOKUP(W$3,KEY!$E:$F,2,0)&amp;$C10,DEMAND_PLAN!$B:$I,5,0)/VLOOKUP(VLOOKUP(W$3,KEY!$E:$F,2,0),KEY!$B:$C,2,0)</f>
        <v>5057.25</v>
      </c>
      <c r="X10" s="45">
        <f>VLOOKUP(VLOOKUP(X$3,KEY!$E:$F,2,0)&amp;$C10,DEMAND_PLAN!$B:$I,5,0)/VLOOKUP(VLOOKUP(X$3,KEY!$E:$F,2,0),KEY!$B:$C,2,0)</f>
        <v>5057.25</v>
      </c>
      <c r="Y10" s="45">
        <f>VLOOKUP(VLOOKUP(Y$3,KEY!$E:$F,2,0)&amp;$C10,DEMAND_PLAN!$B:$I,5,0)/VLOOKUP(VLOOKUP(Y$3,KEY!$E:$F,2,0),KEY!$B:$C,2,0)</f>
        <v>5057.25</v>
      </c>
      <c r="Z10" s="45">
        <f>VLOOKUP(VLOOKUP(Z$3,KEY!$E:$F,2,0)&amp;$C10,DEMAND_PLAN!$B:$I,5,0)/VLOOKUP(VLOOKUP(Z$3,KEY!$E:$F,2,0),KEY!$B:$C,2,0)</f>
        <v>5057.25</v>
      </c>
      <c r="AA10" s="45">
        <f>VLOOKUP(VLOOKUP(AA$3,KEY!$E:$F,2,0)&amp;$C10,DEMAND_PLAN!$B:$I,5,0)/VLOOKUP(VLOOKUP(AA$3,KEY!$E:$F,2,0),KEY!$B:$C,2,0)</f>
        <v>4734.2</v>
      </c>
      <c r="AB10" s="45">
        <f>VLOOKUP(VLOOKUP(AB$3,KEY!$E:$F,2,0)&amp;$C10,DEMAND_PLAN!$B:$I,5,0)/VLOOKUP(VLOOKUP(AB$3,KEY!$E:$F,2,0),KEY!$B:$C,2,0)</f>
        <v>4734.2</v>
      </c>
      <c r="AC10" s="45">
        <f>VLOOKUP(VLOOKUP(AC$3,KEY!$E:$F,2,0)&amp;$C10,DEMAND_PLAN!$B:$I,5,0)/VLOOKUP(VLOOKUP(AC$3,KEY!$E:$F,2,0),KEY!$B:$C,2,0)</f>
        <v>4734.2</v>
      </c>
      <c r="AD10" s="45">
        <f>VLOOKUP(VLOOKUP(AD$3,KEY!$E:$F,2,0)&amp;$C10,DEMAND_PLAN!$B:$I,5,0)/VLOOKUP(VLOOKUP(AD$3,KEY!$E:$F,2,0),KEY!$B:$C,2,0)</f>
        <v>4734.2</v>
      </c>
      <c r="AE10" s="45">
        <f>VLOOKUP(VLOOKUP(AE$3,KEY!$E:$F,2,0)&amp;$C10,DEMAND_PLAN!$B:$I,5,0)/VLOOKUP(VLOOKUP(AE$3,KEY!$E:$F,2,0),KEY!$B:$C,2,0)</f>
        <v>4734.2</v>
      </c>
      <c r="AF10" s="45">
        <f>VLOOKUP(VLOOKUP(AF$3,KEY!$E:$F,2,0)&amp;$C10,DEMAND_PLAN!$B:$I,5,0)/VLOOKUP(VLOOKUP(AF$3,KEY!$E:$F,2,0),KEY!$B:$C,2,0)</f>
        <v>12215.75</v>
      </c>
      <c r="AG10" s="45">
        <f>VLOOKUP(VLOOKUP(AG$3,KEY!$E:$F,2,0)&amp;$C10,DEMAND_PLAN!$B:$I,5,0)/VLOOKUP(VLOOKUP(AG$3,KEY!$E:$F,2,0),KEY!$B:$C,2,0)</f>
        <v>12215.75</v>
      </c>
      <c r="AH10" s="45">
        <f>VLOOKUP(VLOOKUP(AH$3,KEY!$E:$F,2,0)&amp;$C10,DEMAND_PLAN!$B:$I,5,0)/VLOOKUP(VLOOKUP(AH$3,KEY!$E:$F,2,0),KEY!$B:$C,2,0)</f>
        <v>12215.75</v>
      </c>
      <c r="AI10" s="45">
        <f>VLOOKUP(VLOOKUP(AI$3,KEY!$E:$F,2,0)&amp;$C10,DEMAND_PLAN!$B:$I,5,0)/VLOOKUP(VLOOKUP(AI$3,KEY!$E:$F,2,0),KEY!$B:$C,2,0)</f>
        <v>12215.75</v>
      </c>
      <c r="AJ10" s="45">
        <f>VLOOKUP(VLOOKUP(AJ$3,KEY!$E:$F,2,0)&amp;$C10,DEMAND_PLAN!$B:$I,5,0)/VLOOKUP(VLOOKUP(AJ$3,KEY!$E:$F,2,0),KEY!$B:$C,2,0)</f>
        <v>10334.5</v>
      </c>
      <c r="AK10" s="45">
        <f>VLOOKUP(VLOOKUP(AK$3,KEY!$E:$F,2,0)&amp;$C10,DEMAND_PLAN!$B:$I,5,0)/VLOOKUP(VLOOKUP(AK$3,KEY!$E:$F,2,0),KEY!$B:$C,2,0)</f>
        <v>10334.5</v>
      </c>
      <c r="AL10" s="45">
        <f>VLOOKUP(VLOOKUP(AL$3,KEY!$E:$F,2,0)&amp;$C10,DEMAND_PLAN!$B:$I,5,0)/VLOOKUP(VLOOKUP(AL$3,KEY!$E:$F,2,0),KEY!$B:$C,2,0)</f>
        <v>10334.5</v>
      </c>
      <c r="AM10" s="45">
        <f>VLOOKUP(VLOOKUP(AM$3,KEY!$E:$F,2,0)&amp;$C10,DEMAND_PLAN!$B:$I,5,0)/VLOOKUP(VLOOKUP(AM$3,KEY!$E:$F,2,0),KEY!$B:$C,2,0)</f>
        <v>10334.5</v>
      </c>
      <c r="AN10" s="45">
        <f>VLOOKUP(VLOOKUP(AN$3,KEY!$E:$F,2,0)&amp;$C10,DEMAND_PLAN!$B:$I,5,0)/VLOOKUP(VLOOKUP(AN$3,KEY!$E:$F,2,0),KEY!$B:$C,2,0)</f>
        <v>9448.6</v>
      </c>
      <c r="AO10" s="45">
        <f>VLOOKUP(VLOOKUP(AO$3,KEY!$E:$F,2,0)&amp;$C10,DEMAND_PLAN!$B:$I,5,0)/VLOOKUP(VLOOKUP(AO$3,KEY!$E:$F,2,0),KEY!$B:$C,2,0)</f>
        <v>9448.6</v>
      </c>
      <c r="AP10" s="45">
        <f>VLOOKUP(VLOOKUP(AP$3,KEY!$E:$F,2,0)&amp;$C10,DEMAND_PLAN!$B:$I,5,0)/VLOOKUP(VLOOKUP(AP$3,KEY!$E:$F,2,0),KEY!$B:$C,2,0)</f>
        <v>9448.6</v>
      </c>
      <c r="AQ10" s="45">
        <f>VLOOKUP(VLOOKUP(AQ$3,KEY!$E:$F,2,0)&amp;$C10,DEMAND_PLAN!$B:$I,5,0)/VLOOKUP(VLOOKUP(AQ$3,KEY!$E:$F,2,0),KEY!$B:$C,2,0)</f>
        <v>9448.6</v>
      </c>
      <c r="AR10" s="45">
        <f>VLOOKUP(VLOOKUP(AR$3,KEY!$E:$F,2,0)&amp;$C10,DEMAND_PLAN!$B:$I,5,0)/VLOOKUP(VLOOKUP(AR$3,KEY!$E:$F,2,0),KEY!$B:$C,2,0)</f>
        <v>9448.6</v>
      </c>
      <c r="AS10" s="45">
        <f>VLOOKUP(VLOOKUP(AS$3,KEY!$E:$F,2,0)&amp;$C10,DEMAND_PLAN!$B:$I,5,0)/VLOOKUP(VLOOKUP(AS$3,KEY!$E:$F,2,0),KEY!$B:$C,2,0)</f>
        <v>5045.25</v>
      </c>
      <c r="AT10" s="45">
        <f>VLOOKUP(VLOOKUP(AT$3,KEY!$E:$F,2,0)&amp;$C10,DEMAND_PLAN!$B:$I,5,0)/VLOOKUP(VLOOKUP(AT$3,KEY!$E:$F,2,0),KEY!$B:$C,2,0)</f>
        <v>5045.25</v>
      </c>
      <c r="AU10" s="45">
        <f>VLOOKUP(VLOOKUP(AU$3,KEY!$E:$F,2,0)&amp;$C10,DEMAND_PLAN!$B:$I,5,0)/VLOOKUP(VLOOKUP(AU$3,KEY!$E:$F,2,0),KEY!$B:$C,2,0)</f>
        <v>5045.25</v>
      </c>
      <c r="AV10" s="45">
        <f>VLOOKUP(VLOOKUP(AV$3,KEY!$E:$F,2,0)&amp;$C10,DEMAND_PLAN!$B:$I,5,0)/VLOOKUP(VLOOKUP(AV$3,KEY!$E:$F,2,0),KEY!$B:$C,2,0)</f>
        <v>5045.25</v>
      </c>
      <c r="AW10" s="45">
        <f>VLOOKUP(VLOOKUP(AW$3,KEY!$E:$F,2,0)&amp;$C10,DEMAND_PLAN!$B:$I,5,0)/VLOOKUP(VLOOKUP(AW$3,KEY!$E:$F,2,0),KEY!$B:$C,2,0)</f>
        <v>8177.75</v>
      </c>
      <c r="AX10" s="45">
        <f>VLOOKUP(VLOOKUP(AX$3,KEY!$E:$F,2,0)&amp;$C10,DEMAND_PLAN!$B:$I,5,0)/VLOOKUP(VLOOKUP(AX$3,KEY!$E:$F,2,0),KEY!$B:$C,2,0)</f>
        <v>8177.75</v>
      </c>
      <c r="AY10" s="45">
        <f>VLOOKUP(VLOOKUP(AY$3,KEY!$E:$F,2,0)&amp;$C10,DEMAND_PLAN!$B:$I,5,0)/VLOOKUP(VLOOKUP(AY$3,KEY!$E:$F,2,0),KEY!$B:$C,2,0)</f>
        <v>8177.75</v>
      </c>
      <c r="AZ10" s="45">
        <f>VLOOKUP(VLOOKUP(AZ$3,KEY!$E:$F,2,0)&amp;$C10,DEMAND_PLAN!$B:$I,5,0)/VLOOKUP(VLOOKUP(AZ$3,KEY!$E:$F,2,0),KEY!$B:$C,2,0)</f>
        <v>8177.75</v>
      </c>
      <c r="BA10" s="45">
        <f>VLOOKUP(VLOOKUP(BA$3,KEY!$E:$F,2,0)&amp;$C10,DEMAND_PLAN!$B:$I,5,0)/VLOOKUP(VLOOKUP(BA$3,KEY!$E:$F,2,0),KEY!$B:$C,2,0)</f>
        <v>9970.4</v>
      </c>
      <c r="BB10" s="45">
        <f>VLOOKUP(VLOOKUP(BB$3,KEY!$E:$F,2,0)&amp;$C10,DEMAND_PLAN!$B:$I,5,0)/VLOOKUP(VLOOKUP(BB$3,KEY!$E:$F,2,0),KEY!$B:$C,2,0)</f>
        <v>9970.4</v>
      </c>
      <c r="BC10" s="45">
        <f>VLOOKUP(VLOOKUP(BC$3,KEY!$E:$F,2,0)&amp;$C10,DEMAND_PLAN!$B:$I,5,0)/VLOOKUP(VLOOKUP(BC$3,KEY!$E:$F,2,0),KEY!$B:$C,2,0)</f>
        <v>9970.4</v>
      </c>
      <c r="BD10" s="45">
        <f>VLOOKUP(VLOOKUP(BD$3,KEY!$E:$F,2,0)&amp;$C10,DEMAND_PLAN!$B:$I,5,0)/VLOOKUP(VLOOKUP(BD$3,KEY!$E:$F,2,0),KEY!$B:$C,2,0)</f>
        <v>9970.4</v>
      </c>
      <c r="BE10" s="45">
        <f>VLOOKUP(VLOOKUP(BE$3,KEY!$E:$F,2,0)&amp;$C10,DEMAND_PLAN!$B:$I,5,0)/VLOOKUP(VLOOKUP(BE$3,KEY!$E:$F,2,0),KEY!$B:$C,2,0)</f>
        <v>9970.4</v>
      </c>
      <c r="BF10" s="46">
        <f>IF(FF10&gt;ASSUMPTIONS!$D$6,0,(ASSUMPTIONS!$D$6+2-FF10)*AVERAGE(G10:J10))</f>
        <v>0</v>
      </c>
      <c r="BG10" s="46">
        <f>IF(FG10&gt;ASSUMPTIONS!$D$6,0,(ASSUMPTIONS!$D$6+2-FG10)*AVERAGE(H10:K10))</f>
        <v>0</v>
      </c>
      <c r="BH10" s="46">
        <f>IF(FH10&gt;ASSUMPTIONS!$D$6,0,(ASSUMPTIONS!$D$6+2-FH10)*AVERAGE(I10:L10))</f>
        <v>0</v>
      </c>
      <c r="BI10" s="46">
        <f>IF(FI10&gt;ASSUMPTIONS!$D$6,0,(ASSUMPTIONS!$D$6+2-FI10)*AVERAGE(J10:M10))</f>
        <v>0</v>
      </c>
      <c r="BJ10" s="46">
        <f>IF(FJ10&gt;ASSUMPTIONS!$D$6,0,(ASSUMPTIONS!$D$6+2-FJ10)*AVERAGE(K10:N10))</f>
        <v>0</v>
      </c>
      <c r="BK10" s="46">
        <f>IF(FK10&gt;ASSUMPTIONS!$D$6,0,(ASSUMPTIONS!$D$6+2-FK10)*AVERAGE(L10:O10))</f>
        <v>0</v>
      </c>
      <c r="BL10" s="46">
        <f>IF(FL10&gt;ASSUMPTIONS!$D$6,0,(ASSUMPTIONS!$D$6+2-FL10)*AVERAGE(M10:P10))</f>
        <v>0</v>
      </c>
      <c r="BM10" s="46">
        <f>IF(FM10&gt;ASSUMPTIONS!$D$6,0,(ASSUMPTIONS!$D$6+2-FM10)*AVERAGE(N10:Q10))</f>
        <v>12022.240762124709</v>
      </c>
      <c r="BN10" s="46">
        <f>IF(FN10&gt;ASSUMPTIONS!$D$6,0,(ASSUMPTIONS!$D$6+2-FN10)*AVERAGE(O10:R10))</f>
        <v>0</v>
      </c>
      <c r="BO10" s="46">
        <f>IF(FO10&gt;ASSUMPTIONS!$D$6,0,(ASSUMPTIONS!$D$6+2-FO10)*AVERAGE(P10:S10))</f>
        <v>0</v>
      </c>
      <c r="BP10" s="46">
        <f>IF(FP10&gt;ASSUMPTIONS!$D$6,0,(ASSUMPTIONS!$D$6+2-FP10)*AVERAGE(Q10:T10))</f>
        <v>12281.5</v>
      </c>
      <c r="BQ10" s="46">
        <f>IF(FQ10&gt;ASSUMPTIONS!$D$6,0,(ASSUMPTIONS!$D$6+2-FQ10)*AVERAGE(R10:U10))</f>
        <v>0</v>
      </c>
      <c r="BR10" s="46">
        <f>IF(FR10&gt;ASSUMPTIONS!$D$6,0,(ASSUMPTIONS!$D$6+2-FR10)*AVERAGE(S10:V10))</f>
        <v>0</v>
      </c>
      <c r="BS10" s="46">
        <f>IF(FS10&gt;ASSUMPTIONS!$D$6,0,(ASSUMPTIONS!$D$6+2-FS10)*AVERAGE(T10:W10))</f>
        <v>12176.000000000002</v>
      </c>
      <c r="BT10" s="46">
        <f>IF(FT10&gt;ASSUMPTIONS!$D$6,0,(ASSUMPTIONS!$D$6+2-FT10)*AVERAGE(U10:X10))</f>
        <v>0</v>
      </c>
      <c r="BU10" s="46">
        <f>IF(FU10&gt;ASSUMPTIONS!$D$6,0,(ASSUMPTIONS!$D$6+2-FU10)*AVERAGE(V10:Y10))</f>
        <v>12966.000000000002</v>
      </c>
      <c r="BV10" s="46">
        <f>IF(FV10&gt;ASSUMPTIONS!$D$6,0,(ASSUMPTIONS!$D$6+2-FV10)*AVERAGE(W10:Z10))</f>
        <v>0</v>
      </c>
      <c r="BW10" s="46">
        <f>IF(FW10&gt;ASSUMPTIONS!$D$6,0,(ASSUMPTIONS!$D$6+2-FW10)*AVERAGE(X10:AA10))</f>
        <v>0</v>
      </c>
      <c r="BX10" s="46">
        <f>IF(FX10&gt;ASSUMPTIONS!$D$6,0,(ASSUMPTIONS!$D$6+2-FX10)*AVERAGE(Y10:AB10))</f>
        <v>14031.750000000005</v>
      </c>
      <c r="BY10" s="46">
        <f>IF(FY10&gt;ASSUMPTIONS!$D$6,0,(ASSUMPTIONS!$D$6+2-FY10)*AVERAGE(Z10:AC10))</f>
        <v>0</v>
      </c>
      <c r="BZ10" s="46">
        <f>IF(FZ10&gt;ASSUMPTIONS!$D$6,0,(ASSUMPTIONS!$D$6+2-FZ10)*AVERAGE(AA10:AD10))</f>
        <v>0</v>
      </c>
      <c r="CA10" s="46">
        <f>IF(GA10&gt;ASSUMPTIONS!$D$6,0,(ASSUMPTIONS!$D$6+2-GA10)*AVERAGE(AB10:AE10))</f>
        <v>13556.499999999991</v>
      </c>
      <c r="CB10" s="46">
        <f>IF(GB10&gt;ASSUMPTIONS!$D$6,0,(ASSUMPTIONS!$D$6+2-GB10)*AVERAGE(AC10:AF10))</f>
        <v>23438.075000000001</v>
      </c>
      <c r="CC10" s="46">
        <f>IF(GC10&gt;ASSUMPTIONS!$D$6,0,(ASSUMPTIONS!$D$6+2-GC10)*AVERAGE(AD10:AG10))</f>
        <v>23438.074999999997</v>
      </c>
      <c r="CD10" s="46">
        <f>IF(GD10&gt;ASSUMPTIONS!$D$6,0,(ASSUMPTIONS!$D$6+2-GD10)*AVERAGE(AE10:AH10))</f>
        <v>23438.07499999999</v>
      </c>
      <c r="CE10" s="46">
        <f>IF(GE10&gt;ASSUMPTIONS!$D$6,0,(ASSUMPTIONS!$D$6+2-GE10)*AVERAGE(AF10:AI10))</f>
        <v>0</v>
      </c>
      <c r="CF10" s="46">
        <f>IF(GF10&gt;ASSUMPTIONS!$D$6,0,(ASSUMPTIONS!$D$6+2-GF10)*AVERAGE(AG10:AJ10))</f>
        <v>0</v>
      </c>
      <c r="CG10" s="46">
        <f>IF(GG10&gt;ASSUMPTIONS!$D$6,0,(ASSUMPTIONS!$D$6+2-GG10)*AVERAGE(AH10:AK10))</f>
        <v>30981.775000000005</v>
      </c>
      <c r="CH10" s="46">
        <f>IF(GH10&gt;ASSUMPTIONS!$D$6,0,(ASSUMPTIONS!$D$6+2-GH10)*AVERAGE(AI10:AL10))</f>
        <v>0</v>
      </c>
      <c r="CI10" s="46">
        <f>IF(GI10&gt;ASSUMPTIONS!$D$6,0,(ASSUMPTIONS!$D$6+2-GI10)*AVERAGE(AJ10:AM10))</f>
        <v>0</v>
      </c>
      <c r="CJ10" s="46">
        <f>IF(GJ10&gt;ASSUMPTIONS!$D$6,0,(ASSUMPTIONS!$D$6+2-GJ10)*AVERAGE(AK10:AN10))</f>
        <v>25026.249999999996</v>
      </c>
      <c r="CK10" s="46">
        <f>IF(GK10&gt;ASSUMPTIONS!$D$6,0,(ASSUMPTIONS!$D$6+2-GK10)*AVERAGE(AL10:AO10))</f>
        <v>0</v>
      </c>
      <c r="CL10" s="46">
        <f>IF(GL10&gt;ASSUMPTIONS!$D$6,0,(ASSUMPTIONS!$D$6+2-GL10)*AVERAGE(AM10:AP10))</f>
        <v>0</v>
      </c>
      <c r="CM10" s="46">
        <f>IF(GM10&gt;ASSUMPTIONS!$D$6,0,(ASSUMPTIONS!$D$6+2-GM10)*AVERAGE(AN10:AQ10))</f>
        <v>24359.250000000007</v>
      </c>
      <c r="CN10" s="46">
        <f>IF(GN10&gt;ASSUMPTIONS!$D$6,0,(ASSUMPTIONS!$D$6+2-GN10)*AVERAGE(AO10:AR10))</f>
        <v>0</v>
      </c>
      <c r="CO10" s="46">
        <f>IF(GO10&gt;ASSUMPTIONS!$D$6,0,(ASSUMPTIONS!$D$6+2-GO10)*AVERAGE(AP10:AS10))</f>
        <v>0</v>
      </c>
      <c r="CP10" s="46">
        <f>IF(GP10&gt;ASSUMPTIONS!$D$6,0,(ASSUMPTIONS!$D$6+2-GP10)*AVERAGE(AQ10:AT10))</f>
        <v>0</v>
      </c>
      <c r="CQ10" s="46">
        <f>IF(GQ10&gt;ASSUMPTIONS!$D$6,0,(ASSUMPTIONS!$D$6+2-GQ10)*AVERAGE(AR10:AU10))</f>
        <v>0</v>
      </c>
      <c r="CR10" s="46">
        <f>IF(GR10&gt;ASSUMPTIONS!$D$6,0,(ASSUMPTIONS!$D$6+2-GR10)*AVERAGE(AS10:AV10))</f>
        <v>0</v>
      </c>
      <c r="CS10" s="46">
        <f>IF(GS10&gt;ASSUMPTIONS!$D$6,0,(ASSUMPTIONS!$D$6+2-GS10)*AVERAGE(AT10:AW10))</f>
        <v>21375.25</v>
      </c>
      <c r="CT10" s="46">
        <f>IF(GT10&gt;ASSUMPTIONS!$D$6,0,(ASSUMPTIONS!$D$6+2-GT10)*AVERAGE(AU10:AX10))</f>
        <v>0</v>
      </c>
      <c r="CU10" s="46">
        <f>IF(GU10&gt;ASSUMPTIONS!$D$6,0,(ASSUMPTIONS!$D$6+2-GU10)*AVERAGE(AV10:AY10))</f>
        <v>25753</v>
      </c>
      <c r="CV10" s="46">
        <f>IF(GV10&gt;ASSUMPTIONS!$D$6,0,(ASSUMPTIONS!$D$6+2-GV10)*AVERAGE(AW10:AZ10))</f>
        <v>0</v>
      </c>
      <c r="CW10" s="46">
        <f>IF(GW10&gt;ASSUMPTIONS!$D$6,0,(ASSUMPTIONS!$D$6+2-GW10)*AVERAGE(AX10:BA10))</f>
        <v>22403.375000000004</v>
      </c>
      <c r="CX10" s="46">
        <f>IF(GX10&gt;ASSUMPTIONS!$D$6,0,(ASSUMPTIONS!$D$6+2-GX10)*AVERAGE(AY10:BB10))</f>
        <v>0</v>
      </c>
      <c r="CY10" s="46">
        <f>IF(GY10&gt;ASSUMPTIONS!$D$6,0,(ASSUMPTIONS!$D$6+2-GY10)*AVERAGE(AZ10:BC10))</f>
        <v>25318.750000000011</v>
      </c>
      <c r="CZ10" s="46">
        <f>IF(GZ10&gt;ASSUMPTIONS!$D$6,0,(ASSUMPTIONS!$D$6+2-GZ10)*AVERAGE(BA10:BD10))</f>
        <v>0</v>
      </c>
      <c r="DA10" s="46">
        <f>IF(HA10&gt;ASSUMPTIONS!$D$6,0,(ASSUMPTIONS!$D$6+2-HA10)*AVERAGE($BB10:$BE10))</f>
        <v>20837.124999999978</v>
      </c>
      <c r="DB10" s="46">
        <f>IF(HB10&gt;ASSUMPTIONS!$D$6,0,(ASSUMPTIONS!$D$6+2-HB10)*AVERAGE($BB10:$BE10))</f>
        <v>0</v>
      </c>
      <c r="DC10" s="46">
        <f>IF(HC10&gt;ASSUMPTIONS!$D$6,0,(ASSUMPTIONS!$D$6+2-HC10)*AVERAGE($BB10:$BE10))</f>
        <v>19940.799999999981</v>
      </c>
      <c r="DD10" s="46">
        <f>IF(HD10&gt;ASSUMPTIONS!$D$6,0,(ASSUMPTIONS!$D$6+2-HD10)*AVERAGE($BB10:$BE10))</f>
        <v>0</v>
      </c>
      <c r="DE10" s="46">
        <f>IF(HE10&gt;ASSUMPTIONS!$D$6,0,(ASSUMPTIONS!$D$6+2-HE10)*AVERAGE($BB10:$BE10))</f>
        <v>19940.799999999981</v>
      </c>
      <c r="DF10" s="47">
        <f t="shared" si="3"/>
        <v>73393.759237875289</v>
      </c>
      <c r="DG10" s="47">
        <f t="shared" si="7"/>
        <v>70660.509237875289</v>
      </c>
      <c r="DH10" s="47">
        <f t="shared" si="7"/>
        <v>67927.259237875289</v>
      </c>
      <c r="DI10" s="47">
        <f t="shared" si="7"/>
        <v>65194.009237875289</v>
      </c>
      <c r="DJ10" s="47">
        <f t="shared" si="7"/>
        <v>57345.259237875289</v>
      </c>
      <c r="DK10" s="47">
        <f t="shared" si="7"/>
        <v>49496.509237875289</v>
      </c>
      <c r="DL10" s="47">
        <f t="shared" si="7"/>
        <v>41647.759237875289</v>
      </c>
      <c r="DM10" s="47">
        <f t="shared" si="7"/>
        <v>45821.25</v>
      </c>
      <c r="DN10" s="47">
        <f t="shared" si="7"/>
        <v>40454.25</v>
      </c>
      <c r="DO10" s="47">
        <f t="shared" si="7"/>
        <v>35087.25</v>
      </c>
      <c r="DP10" s="47">
        <f t="shared" si="7"/>
        <v>42001.75</v>
      </c>
      <c r="DQ10" s="47">
        <f t="shared" si="7"/>
        <v>36634.75</v>
      </c>
      <c r="DR10" s="47">
        <f t="shared" si="7"/>
        <v>31267.75</v>
      </c>
      <c r="DS10" s="47">
        <f t="shared" si="7"/>
        <v>39337</v>
      </c>
      <c r="DT10" s="47">
        <f t="shared" si="7"/>
        <v>35230.25</v>
      </c>
      <c r="DU10" s="47">
        <f t="shared" si="7"/>
        <v>44089.5</v>
      </c>
      <c r="DV10" s="47">
        <f t="shared" si="7"/>
        <v>39982.75</v>
      </c>
      <c r="DW10" s="47">
        <f t="shared" si="7"/>
        <v>34925.5</v>
      </c>
      <c r="DX10" s="47">
        <f t="shared" si="7"/>
        <v>43900.000000000007</v>
      </c>
      <c r="DY10" s="47">
        <f t="shared" si="7"/>
        <v>38842.750000000007</v>
      </c>
      <c r="DZ10" s="47">
        <f t="shared" si="7"/>
        <v>33785.500000000007</v>
      </c>
      <c r="EA10" s="47">
        <f t="shared" si="7"/>
        <v>42607.799999999996</v>
      </c>
      <c r="EB10" s="47">
        <f t="shared" si="7"/>
        <v>61311.675000000003</v>
      </c>
      <c r="EC10" s="47">
        <f t="shared" si="7"/>
        <v>80015.55</v>
      </c>
      <c r="ED10" s="47">
        <f t="shared" si="7"/>
        <v>98719.424999999988</v>
      </c>
      <c r="EE10" s="47">
        <f t="shared" si="7"/>
        <v>93985.224999999991</v>
      </c>
      <c r="EF10" s="47">
        <f t="shared" si="7"/>
        <v>81769.474999999991</v>
      </c>
      <c r="EG10" s="47">
        <f t="shared" si="7"/>
        <v>100535.5</v>
      </c>
      <c r="EH10" s="47">
        <f t="shared" si="7"/>
        <v>88319.75</v>
      </c>
      <c r="EI10" s="47">
        <f t="shared" si="7"/>
        <v>76104</v>
      </c>
      <c r="EJ10" s="47">
        <f t="shared" si="7"/>
        <v>90795.75</v>
      </c>
      <c r="EK10" s="47">
        <f t="shared" si="7"/>
        <v>80461.25</v>
      </c>
      <c r="EL10" s="47">
        <f t="shared" si="7"/>
        <v>70126.75</v>
      </c>
      <c r="EM10" s="47">
        <f t="shared" si="7"/>
        <v>84151.5</v>
      </c>
      <c r="EN10" s="47">
        <f t="shared" si="7"/>
        <v>74702.899999999994</v>
      </c>
      <c r="EO10" s="47">
        <f t="shared" si="7"/>
        <v>65254.299999999996</v>
      </c>
      <c r="EP10" s="47">
        <f t="shared" si="7"/>
        <v>55805.7</v>
      </c>
      <c r="EQ10" s="47">
        <f t="shared" si="7"/>
        <v>46357.1</v>
      </c>
      <c r="ER10" s="47">
        <f t="shared" si="7"/>
        <v>36908.5</v>
      </c>
      <c r="ES10" s="47">
        <f t="shared" si="7"/>
        <v>53238.5</v>
      </c>
      <c r="ET10" s="47">
        <f t="shared" si="7"/>
        <v>48193.25</v>
      </c>
      <c r="EU10" s="47">
        <f t="shared" si="7"/>
        <v>68901</v>
      </c>
      <c r="EV10" s="47">
        <f t="shared" si="7"/>
        <v>63855.75</v>
      </c>
      <c r="EW10" s="47">
        <f t="shared" si="7"/>
        <v>78081.375</v>
      </c>
      <c r="EX10" s="47">
        <f t="shared" si="7"/>
        <v>69903.625</v>
      </c>
      <c r="EY10" s="47">
        <f t="shared" si="7"/>
        <v>87044.625000000015</v>
      </c>
      <c r="EZ10" s="47">
        <f t="shared" si="7"/>
        <v>78866.875000000015</v>
      </c>
      <c r="FA10" s="47">
        <f t="shared" si="7"/>
        <v>89733.6</v>
      </c>
      <c r="FB10" s="47">
        <f t="shared" si="7"/>
        <v>79763.200000000012</v>
      </c>
      <c r="FC10" s="47">
        <f t="shared" si="7"/>
        <v>89733.6</v>
      </c>
      <c r="FD10" s="47">
        <f t="shared" si="7"/>
        <v>79763.200000000012</v>
      </c>
      <c r="FE10" s="47">
        <f t="shared" si="7"/>
        <v>89733.6</v>
      </c>
      <c r="FF10" s="48">
        <f t="shared" si="4"/>
        <v>18.974236654609538</v>
      </c>
      <c r="FG10" s="48">
        <f t="shared" si="5"/>
        <v>13.871434367392798</v>
      </c>
      <c r="FH10" s="48">
        <f t="shared" si="5"/>
        <v>10.75522886476155</v>
      </c>
      <c r="FI10" s="48">
        <f t="shared" si="5"/>
        <v>8.654532153256925</v>
      </c>
      <c r="FJ10" s="48">
        <f t="shared" si="5"/>
        <v>9.0192571555083276</v>
      </c>
      <c r="FK10" s="48">
        <f t="shared" si="5"/>
        <v>8.6783208274786201</v>
      </c>
      <c r="FL10" s="48">
        <f t="shared" si="5"/>
        <v>8.266726665267953</v>
      </c>
      <c r="FM10" s="48">
        <f t="shared" si="5"/>
        <v>7.7599700461850736</v>
      </c>
      <c r="FN10" s="48">
        <f t="shared" si="5"/>
        <v>8.5375908328675241</v>
      </c>
      <c r="FO10" s="48">
        <f t="shared" si="5"/>
        <v>8.0076703245042129</v>
      </c>
      <c r="FP10" s="48">
        <f t="shared" si="5"/>
        <v>7.4072568940493468</v>
      </c>
      <c r="FQ10" s="48">
        <f t="shared" si="5"/>
        <v>9.4987632334025918</v>
      </c>
      <c r="FR10" s="48">
        <f t="shared" si="5"/>
        <v>8.9206184939428983</v>
      </c>
      <c r="FS10" s="48">
        <f t="shared" si="5"/>
        <v>7.1972953531865915</v>
      </c>
      <c r="FT10" s="48">
        <f t="shared" si="5"/>
        <v>8.5851156700130939</v>
      </c>
      <c r="FU10" s="48">
        <f t="shared" si="5"/>
        <v>7.3097492024794457</v>
      </c>
      <c r="FV10" s="48">
        <f t="shared" si="5"/>
        <v>8.718078006821889</v>
      </c>
      <c r="FW10" s="48">
        <f t="shared" ref="FW10:GK26" si="9">DV10/AVERAGE(X10:AA10)</f>
        <v>8.034331443613592</v>
      </c>
      <c r="FX10" s="48">
        <f t="shared" si="9"/>
        <v>7.1338770049379807</v>
      </c>
      <c r="FY10" s="48">
        <f t="shared" si="9"/>
        <v>9.1174126485927989</v>
      </c>
      <c r="FZ10" s="48">
        <f t="shared" si="9"/>
        <v>8.2047125174263886</v>
      </c>
      <c r="GA10" s="48">
        <f t="shared" si="9"/>
        <v>7.136475011617593</v>
      </c>
      <c r="GB10" s="48">
        <f t="shared" si="9"/>
        <v>6.4512431699935835</v>
      </c>
      <c r="GC10" s="48">
        <f t="shared" si="9"/>
        <v>7.2344372697264596</v>
      </c>
      <c r="GD10" s="48">
        <f t="shared" si="9"/>
        <v>7.734436565175943</v>
      </c>
      <c r="GE10" s="48">
        <f t="shared" si="9"/>
        <v>8.0813232916521702</v>
      </c>
      <c r="GF10" s="48">
        <f t="shared" si="9"/>
        <v>8.0018496543870743</v>
      </c>
      <c r="GG10" s="48">
        <f t="shared" si="9"/>
        <v>7.2522011951087011</v>
      </c>
      <c r="GH10" s="48">
        <f t="shared" si="9"/>
        <v>9.3046964026446553</v>
      </c>
      <c r="GI10" s="48">
        <f t="shared" si="9"/>
        <v>8.546107697518023</v>
      </c>
      <c r="GJ10" s="48">
        <f t="shared" si="9"/>
        <v>7.5253447905053141</v>
      </c>
      <c r="GK10" s="48">
        <f t="shared" si="9"/>
        <v>9.1791225844281232</v>
      </c>
      <c r="GL10" s="48">
        <f t="shared" si="8"/>
        <v>8.3206438419557252</v>
      </c>
      <c r="GM10" s="48">
        <f t="shared" si="8"/>
        <v>7.4219196494718789</v>
      </c>
      <c r="GN10" s="48">
        <f t="shared" si="8"/>
        <v>8.9062400778951378</v>
      </c>
      <c r="GO10" s="48">
        <f t="shared" si="8"/>
        <v>8.948853060925007</v>
      </c>
      <c r="GP10" s="48">
        <f t="shared" si="8"/>
        <v>9.004412216215842</v>
      </c>
      <c r="GQ10" s="48">
        <f t="shared" si="8"/>
        <v>9.0798739848724903</v>
      </c>
      <c r="GR10" s="48">
        <f t="shared" si="8"/>
        <v>9.1882661909717065</v>
      </c>
      <c r="GS10" s="48">
        <f t="shared" si="8"/>
        <v>6.3325540995560514</v>
      </c>
      <c r="GT10" s="48">
        <f t="shared" si="8"/>
        <v>8.0524086818422447</v>
      </c>
      <c r="GU10" s="48">
        <f t="shared" si="8"/>
        <v>6.5173352266004025</v>
      </c>
      <c r="GV10" s="48">
        <f t="shared" si="8"/>
        <v>8.4254226407019051</v>
      </c>
      <c r="GW10" s="48">
        <f t="shared" si="8"/>
        <v>7.4027820245104499</v>
      </c>
      <c r="GX10" s="48">
        <f t="shared" si="8"/>
        <v>8.6048853464402697</v>
      </c>
      <c r="GY10" s="48">
        <f t="shared" si="8"/>
        <v>7.3410923640583414</v>
      </c>
      <c r="GZ10" s="48">
        <f t="shared" si="8"/>
        <v>8.7303042004332845</v>
      </c>
      <c r="HA10" s="48">
        <f t="shared" si="6"/>
        <v>7.9101014001444296</v>
      </c>
      <c r="HB10" s="48">
        <f t="shared" si="2"/>
        <v>9.0000000000000018</v>
      </c>
      <c r="HC10" s="48">
        <f t="shared" si="2"/>
        <v>8.0000000000000018</v>
      </c>
      <c r="HD10" s="48">
        <f t="shared" si="2"/>
        <v>9.0000000000000018</v>
      </c>
      <c r="HE10" s="48">
        <f t="shared" si="2"/>
        <v>8.0000000000000018</v>
      </c>
      <c r="HF10" s="31"/>
    </row>
    <row r="11" spans="1:214" x14ac:dyDescent="0.25">
      <c r="A11" s="29"/>
      <c r="B11" s="13" t="s">
        <v>3</v>
      </c>
      <c r="C11" s="13">
        <v>1915675</v>
      </c>
      <c r="D11" s="13" t="str">
        <f>VLOOKUP(C11,INVENTORY_DATA!$C:$E,2,0)</f>
        <v>PF_2</v>
      </c>
      <c r="E11" s="44">
        <f>VLOOKUP(C11,INVENTORY_DATA!$C:$E,3,0)</f>
        <v>86846.281755196294</v>
      </c>
      <c r="F11" s="45">
        <f>VLOOKUP(VLOOKUP(F$3,KEY!$E:$F,2,0)&amp;$C11,DEMAND_PLAN!$B:$I,5,0)/VLOOKUP(VLOOKUP(F$3,KEY!$E:$F,2,0),KEY!$B:$C,2,0)</f>
        <v>6620.5</v>
      </c>
      <c r="G11" s="45">
        <f>VLOOKUP(VLOOKUP(G$3,KEY!$E:$F,2,0)&amp;$C11,DEMAND_PLAN!$B:$I,5,0)/VLOOKUP(VLOOKUP(G$3,KEY!$E:$F,2,0),KEY!$B:$C,2,0)</f>
        <v>6620.5</v>
      </c>
      <c r="H11" s="45">
        <f>VLOOKUP(VLOOKUP(H$3,KEY!$E:$F,2,0)&amp;$C11,DEMAND_PLAN!$B:$I,5,0)/VLOOKUP(VLOOKUP(H$3,KEY!$E:$F,2,0),KEY!$B:$C,2,0)</f>
        <v>6620.5</v>
      </c>
      <c r="I11" s="45">
        <f>VLOOKUP(VLOOKUP(I$3,KEY!$E:$F,2,0)&amp;$C11,DEMAND_PLAN!$B:$I,5,0)/VLOOKUP(VLOOKUP(I$3,KEY!$E:$F,2,0),KEY!$B:$C,2,0)</f>
        <v>6620.5</v>
      </c>
      <c r="J11" s="45">
        <f>VLOOKUP(VLOOKUP(J$3,KEY!$E:$F,2,0)&amp;$C11,DEMAND_PLAN!$B:$I,5,0)/VLOOKUP(VLOOKUP(J$3,KEY!$E:$F,2,0),KEY!$B:$C,2,0)</f>
        <v>5443.5</v>
      </c>
      <c r="K11" s="45">
        <f>VLOOKUP(VLOOKUP(K$3,KEY!$E:$F,2,0)&amp;$C11,DEMAND_PLAN!$B:$I,5,0)/VLOOKUP(VLOOKUP(K$3,KEY!$E:$F,2,0),KEY!$B:$C,2,0)</f>
        <v>5443.5</v>
      </c>
      <c r="L11" s="45">
        <f>VLOOKUP(VLOOKUP(L$3,KEY!$E:$F,2,0)&amp;$C11,DEMAND_PLAN!$B:$I,5,0)/VLOOKUP(VLOOKUP(L$3,KEY!$E:$F,2,0),KEY!$B:$C,2,0)</f>
        <v>5443.5</v>
      </c>
      <c r="M11" s="45">
        <f>VLOOKUP(VLOOKUP(M$3,KEY!$E:$F,2,0)&amp;$C11,DEMAND_PLAN!$B:$I,5,0)/VLOOKUP(VLOOKUP(M$3,KEY!$E:$F,2,0),KEY!$B:$C,2,0)</f>
        <v>5443.5</v>
      </c>
      <c r="N11" s="45">
        <f>VLOOKUP(VLOOKUP(N$3,KEY!$E:$F,2,0)&amp;$C11,DEMAND_PLAN!$B:$I,5,0)/VLOOKUP(VLOOKUP(N$3,KEY!$E:$F,2,0),KEY!$B:$C,2,0)</f>
        <v>9832.7999999999993</v>
      </c>
      <c r="O11" s="45">
        <f>VLOOKUP(VLOOKUP(O$3,KEY!$E:$F,2,0)&amp;$C11,DEMAND_PLAN!$B:$I,5,0)/VLOOKUP(VLOOKUP(O$3,KEY!$E:$F,2,0),KEY!$B:$C,2,0)</f>
        <v>9832.7999999999993</v>
      </c>
      <c r="P11" s="45">
        <f>VLOOKUP(VLOOKUP(P$3,KEY!$E:$F,2,0)&amp;$C11,DEMAND_PLAN!$B:$I,5,0)/VLOOKUP(VLOOKUP(P$3,KEY!$E:$F,2,0),KEY!$B:$C,2,0)</f>
        <v>9832.7999999999993</v>
      </c>
      <c r="Q11" s="45">
        <f>VLOOKUP(VLOOKUP(Q$3,KEY!$E:$F,2,0)&amp;$C11,DEMAND_PLAN!$B:$I,5,0)/VLOOKUP(VLOOKUP(Q$3,KEY!$E:$F,2,0),KEY!$B:$C,2,0)</f>
        <v>9832.7999999999993</v>
      </c>
      <c r="R11" s="45">
        <f>VLOOKUP(VLOOKUP(R$3,KEY!$E:$F,2,0)&amp;$C11,DEMAND_PLAN!$B:$I,5,0)/VLOOKUP(VLOOKUP(R$3,KEY!$E:$F,2,0),KEY!$B:$C,2,0)</f>
        <v>9832.7999999999993</v>
      </c>
      <c r="S11" s="45">
        <f>VLOOKUP(VLOOKUP(S$3,KEY!$E:$F,2,0)&amp;$C11,DEMAND_PLAN!$B:$I,5,0)/VLOOKUP(VLOOKUP(S$3,KEY!$E:$F,2,0),KEY!$B:$C,2,0)</f>
        <v>8873.75</v>
      </c>
      <c r="T11" s="45">
        <f>VLOOKUP(VLOOKUP(T$3,KEY!$E:$F,2,0)&amp;$C11,DEMAND_PLAN!$B:$I,5,0)/VLOOKUP(VLOOKUP(T$3,KEY!$E:$F,2,0),KEY!$B:$C,2,0)</f>
        <v>8873.75</v>
      </c>
      <c r="U11" s="45">
        <f>VLOOKUP(VLOOKUP(U$3,KEY!$E:$F,2,0)&amp;$C11,DEMAND_PLAN!$B:$I,5,0)/VLOOKUP(VLOOKUP(U$3,KEY!$E:$F,2,0),KEY!$B:$C,2,0)</f>
        <v>8873.75</v>
      </c>
      <c r="V11" s="45">
        <f>VLOOKUP(VLOOKUP(V$3,KEY!$E:$F,2,0)&amp;$C11,DEMAND_PLAN!$B:$I,5,0)/VLOOKUP(VLOOKUP(V$3,KEY!$E:$F,2,0),KEY!$B:$C,2,0)</f>
        <v>8873.75</v>
      </c>
      <c r="W11" s="45">
        <f>VLOOKUP(VLOOKUP(W$3,KEY!$E:$F,2,0)&amp;$C11,DEMAND_PLAN!$B:$I,5,0)/VLOOKUP(VLOOKUP(W$3,KEY!$E:$F,2,0),KEY!$B:$C,2,0)</f>
        <v>5785.25</v>
      </c>
      <c r="X11" s="45">
        <f>VLOOKUP(VLOOKUP(X$3,KEY!$E:$F,2,0)&amp;$C11,DEMAND_PLAN!$B:$I,5,0)/VLOOKUP(VLOOKUP(X$3,KEY!$E:$F,2,0),KEY!$B:$C,2,0)</f>
        <v>5785.25</v>
      </c>
      <c r="Y11" s="45">
        <f>VLOOKUP(VLOOKUP(Y$3,KEY!$E:$F,2,0)&amp;$C11,DEMAND_PLAN!$B:$I,5,0)/VLOOKUP(VLOOKUP(Y$3,KEY!$E:$F,2,0),KEY!$B:$C,2,0)</f>
        <v>5785.25</v>
      </c>
      <c r="Z11" s="45">
        <f>VLOOKUP(VLOOKUP(Z$3,KEY!$E:$F,2,0)&amp;$C11,DEMAND_PLAN!$B:$I,5,0)/VLOOKUP(VLOOKUP(Z$3,KEY!$E:$F,2,0),KEY!$B:$C,2,0)</f>
        <v>5785.25</v>
      </c>
      <c r="AA11" s="45">
        <f>VLOOKUP(VLOOKUP(AA$3,KEY!$E:$F,2,0)&amp;$C11,DEMAND_PLAN!$B:$I,5,0)/VLOOKUP(VLOOKUP(AA$3,KEY!$E:$F,2,0),KEY!$B:$C,2,0)</f>
        <v>6604.2</v>
      </c>
      <c r="AB11" s="45">
        <f>VLOOKUP(VLOOKUP(AB$3,KEY!$E:$F,2,0)&amp;$C11,DEMAND_PLAN!$B:$I,5,0)/VLOOKUP(VLOOKUP(AB$3,KEY!$E:$F,2,0),KEY!$B:$C,2,0)</f>
        <v>6604.2</v>
      </c>
      <c r="AC11" s="45">
        <f>VLOOKUP(VLOOKUP(AC$3,KEY!$E:$F,2,0)&amp;$C11,DEMAND_PLAN!$B:$I,5,0)/VLOOKUP(VLOOKUP(AC$3,KEY!$E:$F,2,0),KEY!$B:$C,2,0)</f>
        <v>6604.2</v>
      </c>
      <c r="AD11" s="45">
        <f>VLOOKUP(VLOOKUP(AD$3,KEY!$E:$F,2,0)&amp;$C11,DEMAND_PLAN!$B:$I,5,0)/VLOOKUP(VLOOKUP(AD$3,KEY!$E:$F,2,0),KEY!$B:$C,2,0)</f>
        <v>6604.2</v>
      </c>
      <c r="AE11" s="45">
        <f>VLOOKUP(VLOOKUP(AE$3,KEY!$E:$F,2,0)&amp;$C11,DEMAND_PLAN!$B:$I,5,0)/VLOOKUP(VLOOKUP(AE$3,KEY!$E:$F,2,0),KEY!$B:$C,2,0)</f>
        <v>6604.2</v>
      </c>
      <c r="AF11" s="45">
        <f>VLOOKUP(VLOOKUP(AF$3,KEY!$E:$F,2,0)&amp;$C11,DEMAND_PLAN!$B:$I,5,0)/VLOOKUP(VLOOKUP(AF$3,KEY!$E:$F,2,0),KEY!$B:$C,2,0)</f>
        <v>6136.5</v>
      </c>
      <c r="AG11" s="45">
        <f>VLOOKUP(VLOOKUP(AG$3,KEY!$E:$F,2,0)&amp;$C11,DEMAND_PLAN!$B:$I,5,0)/VLOOKUP(VLOOKUP(AG$3,KEY!$E:$F,2,0),KEY!$B:$C,2,0)</f>
        <v>6136.5</v>
      </c>
      <c r="AH11" s="45">
        <f>VLOOKUP(VLOOKUP(AH$3,KEY!$E:$F,2,0)&amp;$C11,DEMAND_PLAN!$B:$I,5,0)/VLOOKUP(VLOOKUP(AH$3,KEY!$E:$F,2,0),KEY!$B:$C,2,0)</f>
        <v>6136.5</v>
      </c>
      <c r="AI11" s="45">
        <f>VLOOKUP(VLOOKUP(AI$3,KEY!$E:$F,2,0)&amp;$C11,DEMAND_PLAN!$B:$I,5,0)/VLOOKUP(VLOOKUP(AI$3,KEY!$E:$F,2,0),KEY!$B:$C,2,0)</f>
        <v>6136.5</v>
      </c>
      <c r="AJ11" s="45">
        <f>VLOOKUP(VLOOKUP(AJ$3,KEY!$E:$F,2,0)&amp;$C11,DEMAND_PLAN!$B:$I,5,0)/VLOOKUP(VLOOKUP(AJ$3,KEY!$E:$F,2,0),KEY!$B:$C,2,0)</f>
        <v>10782.75</v>
      </c>
      <c r="AK11" s="45">
        <f>VLOOKUP(VLOOKUP(AK$3,KEY!$E:$F,2,0)&amp;$C11,DEMAND_PLAN!$B:$I,5,0)/VLOOKUP(VLOOKUP(AK$3,KEY!$E:$F,2,0),KEY!$B:$C,2,0)</f>
        <v>10782.75</v>
      </c>
      <c r="AL11" s="45">
        <f>VLOOKUP(VLOOKUP(AL$3,KEY!$E:$F,2,0)&amp;$C11,DEMAND_PLAN!$B:$I,5,0)/VLOOKUP(VLOOKUP(AL$3,KEY!$E:$F,2,0),KEY!$B:$C,2,0)</f>
        <v>10782.75</v>
      </c>
      <c r="AM11" s="45">
        <f>VLOOKUP(VLOOKUP(AM$3,KEY!$E:$F,2,0)&amp;$C11,DEMAND_PLAN!$B:$I,5,0)/VLOOKUP(VLOOKUP(AM$3,KEY!$E:$F,2,0),KEY!$B:$C,2,0)</f>
        <v>10782.75</v>
      </c>
      <c r="AN11" s="45">
        <f>VLOOKUP(VLOOKUP(AN$3,KEY!$E:$F,2,0)&amp;$C11,DEMAND_PLAN!$B:$I,5,0)/VLOOKUP(VLOOKUP(AN$3,KEY!$E:$F,2,0),KEY!$B:$C,2,0)</f>
        <v>4873.3999999999996</v>
      </c>
      <c r="AO11" s="45">
        <f>VLOOKUP(VLOOKUP(AO$3,KEY!$E:$F,2,0)&amp;$C11,DEMAND_PLAN!$B:$I,5,0)/VLOOKUP(VLOOKUP(AO$3,KEY!$E:$F,2,0),KEY!$B:$C,2,0)</f>
        <v>4873.3999999999996</v>
      </c>
      <c r="AP11" s="45">
        <f>VLOOKUP(VLOOKUP(AP$3,KEY!$E:$F,2,0)&amp;$C11,DEMAND_PLAN!$B:$I,5,0)/VLOOKUP(VLOOKUP(AP$3,KEY!$E:$F,2,0),KEY!$B:$C,2,0)</f>
        <v>4873.3999999999996</v>
      </c>
      <c r="AQ11" s="45">
        <f>VLOOKUP(VLOOKUP(AQ$3,KEY!$E:$F,2,0)&amp;$C11,DEMAND_PLAN!$B:$I,5,0)/VLOOKUP(VLOOKUP(AQ$3,KEY!$E:$F,2,0),KEY!$B:$C,2,0)</f>
        <v>4873.3999999999996</v>
      </c>
      <c r="AR11" s="45">
        <f>VLOOKUP(VLOOKUP(AR$3,KEY!$E:$F,2,0)&amp;$C11,DEMAND_PLAN!$B:$I,5,0)/VLOOKUP(VLOOKUP(AR$3,KEY!$E:$F,2,0),KEY!$B:$C,2,0)</f>
        <v>4873.3999999999996</v>
      </c>
      <c r="AS11" s="45">
        <f>VLOOKUP(VLOOKUP(AS$3,KEY!$E:$F,2,0)&amp;$C11,DEMAND_PLAN!$B:$I,5,0)/VLOOKUP(VLOOKUP(AS$3,KEY!$E:$F,2,0),KEY!$B:$C,2,0)</f>
        <v>6299</v>
      </c>
      <c r="AT11" s="45">
        <f>VLOOKUP(VLOOKUP(AT$3,KEY!$E:$F,2,0)&amp;$C11,DEMAND_PLAN!$B:$I,5,0)/VLOOKUP(VLOOKUP(AT$3,KEY!$E:$F,2,0),KEY!$B:$C,2,0)</f>
        <v>6299</v>
      </c>
      <c r="AU11" s="45">
        <f>VLOOKUP(VLOOKUP(AU$3,KEY!$E:$F,2,0)&amp;$C11,DEMAND_PLAN!$B:$I,5,0)/VLOOKUP(VLOOKUP(AU$3,KEY!$E:$F,2,0),KEY!$B:$C,2,0)</f>
        <v>6299</v>
      </c>
      <c r="AV11" s="45">
        <f>VLOOKUP(VLOOKUP(AV$3,KEY!$E:$F,2,0)&amp;$C11,DEMAND_PLAN!$B:$I,5,0)/VLOOKUP(VLOOKUP(AV$3,KEY!$E:$F,2,0),KEY!$B:$C,2,0)</f>
        <v>6299</v>
      </c>
      <c r="AW11" s="45">
        <f>VLOOKUP(VLOOKUP(AW$3,KEY!$E:$F,2,0)&amp;$C11,DEMAND_PLAN!$B:$I,5,0)/VLOOKUP(VLOOKUP(AW$3,KEY!$E:$F,2,0),KEY!$B:$C,2,0)</f>
        <v>2876.25</v>
      </c>
      <c r="AX11" s="45">
        <f>VLOOKUP(VLOOKUP(AX$3,KEY!$E:$F,2,0)&amp;$C11,DEMAND_PLAN!$B:$I,5,0)/VLOOKUP(VLOOKUP(AX$3,KEY!$E:$F,2,0),KEY!$B:$C,2,0)</f>
        <v>2876.25</v>
      </c>
      <c r="AY11" s="45">
        <f>VLOOKUP(VLOOKUP(AY$3,KEY!$E:$F,2,0)&amp;$C11,DEMAND_PLAN!$B:$I,5,0)/VLOOKUP(VLOOKUP(AY$3,KEY!$E:$F,2,0),KEY!$B:$C,2,0)</f>
        <v>2876.25</v>
      </c>
      <c r="AZ11" s="45">
        <f>VLOOKUP(VLOOKUP(AZ$3,KEY!$E:$F,2,0)&amp;$C11,DEMAND_PLAN!$B:$I,5,0)/VLOOKUP(VLOOKUP(AZ$3,KEY!$E:$F,2,0),KEY!$B:$C,2,0)</f>
        <v>2876.25</v>
      </c>
      <c r="BA11" s="45">
        <f>VLOOKUP(VLOOKUP(BA$3,KEY!$E:$F,2,0)&amp;$C11,DEMAND_PLAN!$B:$I,5,0)/VLOOKUP(VLOOKUP(BA$3,KEY!$E:$F,2,0),KEY!$B:$C,2,0)</f>
        <v>4439.2</v>
      </c>
      <c r="BB11" s="45">
        <f>VLOOKUP(VLOOKUP(BB$3,KEY!$E:$F,2,0)&amp;$C11,DEMAND_PLAN!$B:$I,5,0)/VLOOKUP(VLOOKUP(BB$3,KEY!$E:$F,2,0),KEY!$B:$C,2,0)</f>
        <v>4439.2</v>
      </c>
      <c r="BC11" s="45">
        <f>VLOOKUP(VLOOKUP(BC$3,KEY!$E:$F,2,0)&amp;$C11,DEMAND_PLAN!$B:$I,5,0)/VLOOKUP(VLOOKUP(BC$3,KEY!$E:$F,2,0),KEY!$B:$C,2,0)</f>
        <v>4439.2</v>
      </c>
      <c r="BD11" s="45">
        <f>VLOOKUP(VLOOKUP(BD$3,KEY!$E:$F,2,0)&amp;$C11,DEMAND_PLAN!$B:$I,5,0)/VLOOKUP(VLOOKUP(BD$3,KEY!$E:$F,2,0),KEY!$B:$C,2,0)</f>
        <v>4439.2</v>
      </c>
      <c r="BE11" s="45">
        <f>VLOOKUP(VLOOKUP(BE$3,KEY!$E:$F,2,0)&amp;$C11,DEMAND_PLAN!$B:$I,5,0)/VLOOKUP(VLOOKUP(BE$3,KEY!$E:$F,2,0),KEY!$B:$C,2,0)</f>
        <v>4439.2</v>
      </c>
      <c r="BF11" s="46">
        <f>IF(FF11&gt;ASSUMPTIONS!$D$6,0,(ASSUMPTIONS!$D$6+2-FF11)*AVERAGE(G11:J11))</f>
        <v>0</v>
      </c>
      <c r="BG11" s="46">
        <f>IF(FG11&gt;ASSUMPTIONS!$D$6,0,(ASSUMPTIONS!$D$6+2-FG11)*AVERAGE(H11:K11))</f>
        <v>0</v>
      </c>
      <c r="BH11" s="46">
        <f>IF(FH11&gt;ASSUMPTIONS!$D$6,0,(ASSUMPTIONS!$D$6+2-FH11)*AVERAGE(I11:L11))</f>
        <v>0</v>
      </c>
      <c r="BI11" s="46">
        <f>IF(FI11&gt;ASSUMPTIONS!$D$6,0,(ASSUMPTIONS!$D$6+2-FI11)*AVERAGE(J11:M11))</f>
        <v>0</v>
      </c>
      <c r="BJ11" s="46">
        <f>IF(FJ11&gt;ASSUMPTIONS!$D$6,0,(ASSUMPTIONS!$D$6+2-FJ11)*AVERAGE(K11:N11))</f>
        <v>0</v>
      </c>
      <c r="BK11" s="46">
        <f>IF(FK11&gt;ASSUMPTIONS!$D$6,0,(ASSUMPTIONS!$D$6+2-FK11)*AVERAGE(L11:O11))</f>
        <v>21460.718244803702</v>
      </c>
      <c r="BL11" s="46">
        <f>IF(FL11&gt;ASSUMPTIONS!$D$6,0,(ASSUMPTIONS!$D$6+2-FL11)*AVERAGE(M11:P11))</f>
        <v>0</v>
      </c>
      <c r="BM11" s="46">
        <f>IF(FM11&gt;ASSUMPTIONS!$D$6,0,(ASSUMPTIONS!$D$6+2-FM11)*AVERAGE(N11:Q11))</f>
        <v>32833.499999999993</v>
      </c>
      <c r="BN11" s="46">
        <f>IF(FN11&gt;ASSUMPTIONS!$D$6,0,(ASSUMPTIONS!$D$6+2-FN11)*AVERAGE(O11:R11))</f>
        <v>0</v>
      </c>
      <c r="BO11" s="46">
        <f>IF(FO11&gt;ASSUMPTIONS!$D$6,0,(ASSUMPTIONS!$D$6+2-FO11)*AVERAGE(P11:S11))</f>
        <v>0</v>
      </c>
      <c r="BP11" s="46">
        <f>IF(FP11&gt;ASSUMPTIONS!$D$6,0,(ASSUMPTIONS!$D$6+2-FP11)*AVERAGE(Q11:T11))</f>
        <v>20313.850000000006</v>
      </c>
      <c r="BQ11" s="46">
        <f>IF(FQ11&gt;ASSUMPTIONS!$D$6,0,(ASSUMPTIONS!$D$6+2-FQ11)*AVERAGE(R11:U11))</f>
        <v>0</v>
      </c>
      <c r="BR11" s="46">
        <f>IF(FR11&gt;ASSUMPTIONS!$D$6,0,(ASSUMPTIONS!$D$6+2-FR11)*AVERAGE(S11:V11))</f>
        <v>0</v>
      </c>
      <c r="BS11" s="46">
        <f>IF(FS11&gt;ASSUMPTIONS!$D$6,0,(ASSUMPTIONS!$D$6+2-FS11)*AVERAGE(T11:W11))</f>
        <v>16981.900000000005</v>
      </c>
      <c r="BT11" s="46">
        <f>IF(FT11&gt;ASSUMPTIONS!$D$6,0,(ASSUMPTIONS!$D$6+2-FT11)*AVERAGE(U11:X11))</f>
        <v>0</v>
      </c>
      <c r="BU11" s="46">
        <f>IF(FU11&gt;ASSUMPTIONS!$D$6,0,(ASSUMPTIONS!$D$6+2-FU11)*AVERAGE(V11:Y11))</f>
        <v>0</v>
      </c>
      <c r="BV11" s="46">
        <f>IF(FV11&gt;ASSUMPTIONS!$D$6,0,(ASSUMPTIONS!$D$6+2-FV11)*AVERAGE(W11:Z11))</f>
        <v>0</v>
      </c>
      <c r="BW11" s="46">
        <f>IF(FW11&gt;ASSUMPTIONS!$D$6,0,(ASSUMPTIONS!$D$6+2-FW11)*AVERAGE(X11:AA11))</f>
        <v>14378.625000000004</v>
      </c>
      <c r="BX11" s="46">
        <f>IF(FX11&gt;ASSUMPTIONS!$D$6,0,(ASSUMPTIONS!$D$6+2-FX11)*AVERAGE(Y11:AB11))</f>
        <v>0</v>
      </c>
      <c r="BY11" s="46">
        <f>IF(FY11&gt;ASSUMPTIONS!$D$6,0,(ASSUMPTIONS!$D$6+2-FY11)*AVERAGE(Z11:AC11))</f>
        <v>15665.250000000007</v>
      </c>
      <c r="BZ11" s="46">
        <f>IF(FZ11&gt;ASSUMPTIONS!$D$6,0,(ASSUMPTIONS!$D$6+2-FZ11)*AVERAGE(AA11:AD11))</f>
        <v>0</v>
      </c>
      <c r="CA11" s="46">
        <f>IF(GA11&gt;ASSUMPTIONS!$D$6,0,(ASSUMPTIONS!$D$6+2-GA11)*AVERAGE(AB11:AE11))</f>
        <v>13617.874999999989</v>
      </c>
      <c r="CB11" s="46">
        <f>IF(GB11&gt;ASSUMPTIONS!$D$6,0,(ASSUMPTIONS!$D$6+2-GB11)*AVERAGE(AC11:AF11))</f>
        <v>0</v>
      </c>
      <c r="CC11" s="46">
        <f>IF(GC11&gt;ASSUMPTIONS!$D$6,0,(ASSUMPTIONS!$D$6+2-GC11)*AVERAGE(AD11:AG11))</f>
        <v>0</v>
      </c>
      <c r="CD11" s="46">
        <f>IF(GD11&gt;ASSUMPTIONS!$D$6,0,(ASSUMPTIONS!$D$6+2-GD11)*AVERAGE(AE11:AH11))</f>
        <v>16304.849999999991</v>
      </c>
      <c r="CE11" s="46">
        <f>IF(GE11&gt;ASSUMPTIONS!$D$6,0,(ASSUMPTIONS!$D$6+2-GE11)*AVERAGE(AF11:AI11))</f>
        <v>0</v>
      </c>
      <c r="CF11" s="46">
        <f>IF(GF11&gt;ASSUMPTIONS!$D$6,0,(ASSUMPTIONS!$D$6+2-GF11)*AVERAGE(AG11:AJ11))</f>
        <v>23654.774999999994</v>
      </c>
      <c r="CG11" s="46">
        <f>IF(GG11&gt;ASSUMPTIONS!$D$6,0,(ASSUMPTIONS!$D$6+2-GG11)*AVERAGE(AH11:AK11))</f>
        <v>17752.125</v>
      </c>
      <c r="CH11" s="46">
        <f>IF(GH11&gt;ASSUMPTIONS!$D$6,0,(ASSUMPTIONS!$D$6+2-GH11)*AVERAGE(AI11:AL11))</f>
        <v>0</v>
      </c>
      <c r="CI11" s="46">
        <f>IF(GI11&gt;ASSUMPTIONS!$D$6,0,(ASSUMPTIONS!$D$6+2-GI11)*AVERAGE(AJ11:AM11))</f>
        <v>35504.25</v>
      </c>
      <c r="CJ11" s="46">
        <f>IF(GJ11&gt;ASSUMPTIONS!$D$6,0,(ASSUMPTIONS!$D$6+2-GJ11)*AVERAGE(AK11:AN11))</f>
        <v>0</v>
      </c>
      <c r="CK11" s="46">
        <f>IF(GK11&gt;ASSUMPTIONS!$D$6,0,(ASSUMPTIONS!$D$6+2-GK11)*AVERAGE(AL11:AO11))</f>
        <v>0</v>
      </c>
      <c r="CL11" s="46">
        <f>IF(GL11&gt;ASSUMPTIONS!$D$6,0,(ASSUMPTIONS!$D$6+2-GL11)*AVERAGE(AM11:AP11))</f>
        <v>0</v>
      </c>
      <c r="CM11" s="46">
        <f>IF(GM11&gt;ASSUMPTIONS!$D$6,0,(ASSUMPTIONS!$D$6+2-GM11)*AVERAGE(AN11:AQ11))</f>
        <v>0</v>
      </c>
      <c r="CN11" s="46">
        <f>IF(GN11&gt;ASSUMPTIONS!$D$6,0,(ASSUMPTIONS!$D$6+2-GN11)*AVERAGE(AO11:AR11))</f>
        <v>0</v>
      </c>
      <c r="CO11" s="46">
        <f>IF(GO11&gt;ASSUMPTIONS!$D$6,0,(ASSUMPTIONS!$D$6+2-GO11)*AVERAGE(AP11:AS11))</f>
        <v>0</v>
      </c>
      <c r="CP11" s="46">
        <f>IF(GP11&gt;ASSUMPTIONS!$D$6,0,(ASSUMPTIONS!$D$6+2-GP11)*AVERAGE(AQ11:AT11))</f>
        <v>0</v>
      </c>
      <c r="CQ11" s="46">
        <f>IF(GQ11&gt;ASSUMPTIONS!$D$6,0,(ASSUMPTIONS!$D$6+2-GQ11)*AVERAGE(AR11:AU11))</f>
        <v>15486.200000000008</v>
      </c>
      <c r="CR11" s="46">
        <f>IF(GR11&gt;ASSUMPTIONS!$D$6,0,(ASSUMPTIONS!$D$6+2-GR11)*AVERAGE(AS11:AV11))</f>
        <v>0</v>
      </c>
      <c r="CS11" s="46">
        <f>IF(GS11&gt;ASSUMPTIONS!$D$6,0,(ASSUMPTIONS!$D$6+2-GS11)*AVERAGE(AT11:AW11))</f>
        <v>0</v>
      </c>
      <c r="CT11" s="46">
        <f>IF(GT11&gt;ASSUMPTIONS!$D$6,0,(ASSUMPTIONS!$D$6+2-GT11)*AVERAGE(AU11:AX11))</f>
        <v>0</v>
      </c>
      <c r="CU11" s="46">
        <f>IF(GU11&gt;ASSUMPTIONS!$D$6,0,(ASSUMPTIONS!$D$6+2-GU11)*AVERAGE(AV11:AY11))</f>
        <v>0</v>
      </c>
      <c r="CV11" s="46">
        <f>IF(GV11&gt;ASSUMPTIONS!$D$6,0,(ASSUMPTIONS!$D$6+2-GV11)*AVERAGE(AW11:AZ11))</f>
        <v>0</v>
      </c>
      <c r="CW11" s="46">
        <f>IF(GW11&gt;ASSUMPTIONS!$D$6,0,(ASSUMPTIONS!$D$6+2-GW11)*AVERAGE(AX11:BA11))</f>
        <v>8186.6749999999984</v>
      </c>
      <c r="CX11" s="46">
        <f>IF(GX11&gt;ASSUMPTIONS!$D$6,0,(ASSUMPTIONS!$D$6+2-GX11)*AVERAGE(AY11:BB11))</f>
        <v>0</v>
      </c>
      <c r="CY11" s="46">
        <f>IF(GY11&gt;ASSUMPTIONS!$D$6,0,(ASSUMPTIONS!$D$6+2-GY11)*AVERAGE(AZ11:BC11))</f>
        <v>13567.249999999993</v>
      </c>
      <c r="CZ11" s="46">
        <f>IF(GZ11&gt;ASSUMPTIONS!$D$6,0,(ASSUMPTIONS!$D$6+2-GZ11)*AVERAGE(BA11:BD11))</f>
        <v>0</v>
      </c>
      <c r="DA11" s="46">
        <f>IF(HA11&gt;ASSUMPTIONS!$D$6,0,(ASSUMPTIONS!$D$6+2-HA11)*AVERAGE($BB11:$BE11))</f>
        <v>9659.8749999999982</v>
      </c>
      <c r="DB11" s="46">
        <f>IF(HB11&gt;ASSUMPTIONS!$D$6,0,(ASSUMPTIONS!$D$6+2-HB11)*AVERAGE($BB11:$BE11))</f>
        <v>0</v>
      </c>
      <c r="DC11" s="46">
        <f>IF(HC11&gt;ASSUMPTIONS!$D$6,0,(ASSUMPTIONS!$D$6+2-HC11)*AVERAGE($BB11:$BE11))</f>
        <v>8878.4</v>
      </c>
      <c r="DD11" s="46">
        <f>IF(HD11&gt;ASSUMPTIONS!$D$6,0,(ASSUMPTIONS!$D$6+2-HD11)*AVERAGE($BB11:$BE11))</f>
        <v>0</v>
      </c>
      <c r="DE11" s="46">
        <f>IF(HE11&gt;ASSUMPTIONS!$D$6,0,(ASSUMPTIONS!$D$6+2-HE11)*AVERAGE($BB11:$BE11))</f>
        <v>8878.4</v>
      </c>
      <c r="DF11" s="47">
        <f t="shared" si="3"/>
        <v>80225.781755196294</v>
      </c>
      <c r="DG11" s="47">
        <f t="shared" si="7"/>
        <v>73605.281755196294</v>
      </c>
      <c r="DH11" s="47">
        <f t="shared" si="7"/>
        <v>66984.781755196294</v>
      </c>
      <c r="DI11" s="47">
        <f t="shared" si="7"/>
        <v>60364.281755196294</v>
      </c>
      <c r="DJ11" s="47">
        <f t="shared" si="7"/>
        <v>54920.781755196294</v>
      </c>
      <c r="DK11" s="47">
        <f t="shared" si="7"/>
        <v>70938</v>
      </c>
      <c r="DL11" s="47">
        <f t="shared" si="7"/>
        <v>65494.5</v>
      </c>
      <c r="DM11" s="47">
        <f t="shared" si="7"/>
        <v>92884.5</v>
      </c>
      <c r="DN11" s="47">
        <f t="shared" si="7"/>
        <v>83051.7</v>
      </c>
      <c r="DO11" s="47">
        <f t="shared" si="7"/>
        <v>73218.899999999994</v>
      </c>
      <c r="DP11" s="47">
        <f t="shared" si="7"/>
        <v>83699.95</v>
      </c>
      <c r="DQ11" s="47">
        <f t="shared" si="7"/>
        <v>73867.149999999994</v>
      </c>
      <c r="DR11" s="47">
        <f t="shared" si="7"/>
        <v>64034.349999999991</v>
      </c>
      <c r="DS11" s="47">
        <f t="shared" si="7"/>
        <v>72142.5</v>
      </c>
      <c r="DT11" s="47">
        <f t="shared" si="7"/>
        <v>63268.75</v>
      </c>
      <c r="DU11" s="47">
        <f t="shared" si="7"/>
        <v>54395</v>
      </c>
      <c r="DV11" s="47">
        <f t="shared" si="7"/>
        <v>45521.25</v>
      </c>
      <c r="DW11" s="47">
        <f t="shared" si="7"/>
        <v>54114.625</v>
      </c>
      <c r="DX11" s="47">
        <f t="shared" si="7"/>
        <v>48329.375</v>
      </c>
      <c r="DY11" s="47">
        <f t="shared" si="7"/>
        <v>58209.375000000007</v>
      </c>
      <c r="DZ11" s="47">
        <f t="shared" si="7"/>
        <v>52424.125000000007</v>
      </c>
      <c r="EA11" s="47">
        <f t="shared" si="7"/>
        <v>59437.8</v>
      </c>
      <c r="EB11" s="47">
        <f t="shared" si="7"/>
        <v>52833.600000000006</v>
      </c>
      <c r="EC11" s="47">
        <f t="shared" si="7"/>
        <v>46229.400000000009</v>
      </c>
      <c r="ED11" s="47">
        <f t="shared" si="7"/>
        <v>55930.05</v>
      </c>
      <c r="EE11" s="47">
        <f t="shared" si="7"/>
        <v>49325.850000000006</v>
      </c>
      <c r="EF11" s="47">
        <f t="shared" si="7"/>
        <v>66844.125</v>
      </c>
      <c r="EG11" s="47">
        <f t="shared" si="7"/>
        <v>78459.75</v>
      </c>
      <c r="EH11" s="47">
        <f t="shared" si="7"/>
        <v>72323.25</v>
      </c>
      <c r="EI11" s="47">
        <f t="shared" si="7"/>
        <v>101691</v>
      </c>
      <c r="EJ11" s="47">
        <f t="shared" si="7"/>
        <v>90908.25</v>
      </c>
      <c r="EK11" s="47">
        <f t="shared" si="7"/>
        <v>80125.5</v>
      </c>
      <c r="EL11" s="47">
        <f t="shared" si="7"/>
        <v>69342.75</v>
      </c>
      <c r="EM11" s="47">
        <f t="shared" si="7"/>
        <v>58560</v>
      </c>
      <c r="EN11" s="47">
        <f t="shared" si="7"/>
        <v>53686.6</v>
      </c>
      <c r="EO11" s="47">
        <f t="shared" si="7"/>
        <v>48813.2</v>
      </c>
      <c r="EP11" s="47">
        <f t="shared" si="7"/>
        <v>43939.799999999996</v>
      </c>
      <c r="EQ11" s="47">
        <f t="shared" si="7"/>
        <v>54552.600000000006</v>
      </c>
      <c r="ER11" s="47">
        <f t="shared" si="7"/>
        <v>49679.200000000004</v>
      </c>
      <c r="ES11" s="47">
        <f t="shared" si="7"/>
        <v>43380.200000000004</v>
      </c>
      <c r="ET11" s="47">
        <f t="shared" si="7"/>
        <v>37081.200000000004</v>
      </c>
      <c r="EU11" s="47">
        <f t="shared" si="7"/>
        <v>30782.200000000004</v>
      </c>
      <c r="EV11" s="47">
        <f t="shared" si="7"/>
        <v>24483.200000000004</v>
      </c>
      <c r="EW11" s="47">
        <f t="shared" si="7"/>
        <v>29793.625000000004</v>
      </c>
      <c r="EX11" s="47">
        <f t="shared" si="7"/>
        <v>26917.375000000004</v>
      </c>
      <c r="EY11" s="47">
        <f t="shared" si="7"/>
        <v>37608.375</v>
      </c>
      <c r="EZ11" s="47">
        <f t="shared" si="7"/>
        <v>34732.125</v>
      </c>
      <c r="FA11" s="47">
        <f t="shared" si="7"/>
        <v>39952.799999999996</v>
      </c>
      <c r="FB11" s="47">
        <f t="shared" si="7"/>
        <v>35513.599999999999</v>
      </c>
      <c r="FC11" s="47">
        <f t="shared" si="7"/>
        <v>39952.799999999996</v>
      </c>
      <c r="FD11" s="47">
        <f t="shared" si="7"/>
        <v>35513.599999999999</v>
      </c>
      <c r="FE11" s="47">
        <f t="shared" si="7"/>
        <v>39952.799999999996</v>
      </c>
      <c r="FF11" s="48">
        <f t="shared" si="4"/>
        <v>13.727924403113423</v>
      </c>
      <c r="FG11" s="48">
        <f t="shared" si="5"/>
        <v>13.300030131829624</v>
      </c>
      <c r="FH11" s="48">
        <f t="shared" si="5"/>
        <v>12.828248312526041</v>
      </c>
      <c r="FI11" s="48">
        <f t="shared" si="5"/>
        <v>12.305461882097234</v>
      </c>
      <c r="FJ11" s="48">
        <f t="shared" si="5"/>
        <v>9.2288483112139978</v>
      </c>
      <c r="FK11" s="48">
        <f t="shared" si="5"/>
        <v>7.1903251121274518</v>
      </c>
      <c r="FL11" s="48">
        <f t="shared" si="5"/>
        <v>8.1206803293467171</v>
      </c>
      <c r="FM11" s="48">
        <f t="shared" si="5"/>
        <v>6.6608188918721023</v>
      </c>
      <c r="FN11" s="48">
        <f t="shared" si="5"/>
        <v>9.446393702709301</v>
      </c>
      <c r="FO11" s="48">
        <f t="shared" si="5"/>
        <v>8.6574976903822183</v>
      </c>
      <c r="FP11" s="48">
        <f t="shared" si="5"/>
        <v>7.8281564478752088</v>
      </c>
      <c r="FQ11" s="48">
        <f t="shared" si="5"/>
        <v>9.1841592360793918</v>
      </c>
      <c r="FR11" s="48">
        <f t="shared" si="5"/>
        <v>8.3242315819129455</v>
      </c>
      <c r="FS11" s="48">
        <f t="shared" si="5"/>
        <v>7.9038896517673916</v>
      </c>
      <c r="FT11" s="48">
        <f t="shared" si="5"/>
        <v>9.8427587147827271</v>
      </c>
      <c r="FU11" s="48">
        <f t="shared" si="5"/>
        <v>9.6484873901523098</v>
      </c>
      <c r="FV11" s="48">
        <f t="shared" si="5"/>
        <v>9.4023594485977267</v>
      </c>
      <c r="FW11" s="48">
        <f t="shared" si="9"/>
        <v>7.5995567603438232</v>
      </c>
      <c r="FX11" s="48">
        <f t="shared" si="9"/>
        <v>8.7355976253990288</v>
      </c>
      <c r="FY11" s="48">
        <f t="shared" si="9"/>
        <v>7.5520991020730248</v>
      </c>
      <c r="FZ11" s="48">
        <f t="shared" si="9"/>
        <v>8.8139933678568205</v>
      </c>
      <c r="GA11" s="48">
        <f t="shared" si="9"/>
        <v>7.9379977892856077</v>
      </c>
      <c r="GB11" s="48">
        <f t="shared" si="9"/>
        <v>9.1622137183948578</v>
      </c>
      <c r="GC11" s="48">
        <f t="shared" si="9"/>
        <v>8.2936730320939986</v>
      </c>
      <c r="GD11" s="48">
        <f t="shared" si="9"/>
        <v>7.3926528262512159</v>
      </c>
      <c r="GE11" s="48">
        <f t="shared" si="9"/>
        <v>9.1143241261305317</v>
      </c>
      <c r="GF11" s="48">
        <f t="shared" si="9"/>
        <v>6.7587596022917049</v>
      </c>
      <c r="GG11" s="48">
        <f t="shared" si="9"/>
        <v>7.9015470543907087</v>
      </c>
      <c r="GH11" s="48">
        <f t="shared" si="9"/>
        <v>8.1548925223627542</v>
      </c>
      <c r="GI11" s="48">
        <f t="shared" si="9"/>
        <v>6.7073102872643808</v>
      </c>
      <c r="GJ11" s="48">
        <f t="shared" si="9"/>
        <v>10.92815605971256</v>
      </c>
      <c r="GK11" s="48">
        <f t="shared" si="9"/>
        <v>11.613104115635069</v>
      </c>
      <c r="GL11" s="48">
        <f t="shared" si="8"/>
        <v>12.616723648237706</v>
      </c>
      <c r="GM11" s="48">
        <f t="shared" si="8"/>
        <v>14.228823819099603</v>
      </c>
      <c r="GN11" s="48">
        <f t="shared" si="8"/>
        <v>12.016251487667748</v>
      </c>
      <c r="GO11" s="48">
        <f t="shared" si="8"/>
        <v>10.265516845768483</v>
      </c>
      <c r="GP11" s="48">
        <f t="shared" si="8"/>
        <v>8.7381762199706419</v>
      </c>
      <c r="GQ11" s="48">
        <f t="shared" si="8"/>
        <v>7.3940362804159783</v>
      </c>
      <c r="GR11" s="48">
        <f t="shared" si="8"/>
        <v>8.6605175424670584</v>
      </c>
      <c r="GS11" s="48">
        <f t="shared" si="8"/>
        <v>9.1266485251397942</v>
      </c>
      <c r="GT11" s="48">
        <f t="shared" si="8"/>
        <v>9.4559167325141011</v>
      </c>
      <c r="GU11" s="48">
        <f t="shared" si="8"/>
        <v>9.9361792634522956</v>
      </c>
      <c r="GV11" s="48">
        <f t="shared" si="8"/>
        <v>10.702199043893961</v>
      </c>
      <c r="GW11" s="48">
        <f t="shared" si="8"/>
        <v>7.4941211131049634</v>
      </c>
      <c r="GX11" s="48">
        <f t="shared" si="8"/>
        <v>8.1453977540684441</v>
      </c>
      <c r="GY11" s="48">
        <f t="shared" si="8"/>
        <v>6.6487895095977807</v>
      </c>
      <c r="GZ11" s="48">
        <f t="shared" si="8"/>
        <v>8.4718811948098764</v>
      </c>
      <c r="HA11" s="48">
        <f t="shared" si="6"/>
        <v>7.8239603982699588</v>
      </c>
      <c r="HB11" s="48">
        <f t="shared" si="2"/>
        <v>9</v>
      </c>
      <c r="HC11" s="48">
        <f t="shared" si="2"/>
        <v>8</v>
      </c>
      <c r="HD11" s="48">
        <f t="shared" si="2"/>
        <v>9</v>
      </c>
      <c r="HE11" s="48">
        <f t="shared" si="2"/>
        <v>8</v>
      </c>
      <c r="HF11" s="31"/>
    </row>
    <row r="12" spans="1:214" x14ac:dyDescent="0.25">
      <c r="A12" s="29"/>
      <c r="B12" s="13" t="s">
        <v>3</v>
      </c>
      <c r="C12" s="13">
        <v>1841568</v>
      </c>
      <c r="D12" s="13" t="str">
        <f>VLOOKUP(C12,INVENTORY_DATA!$C:$E,2,0)</f>
        <v>PF_0</v>
      </c>
      <c r="E12" s="44">
        <f>VLOOKUP(C12,INVENTORY_DATA!$C:$E,3,0)</f>
        <v>174327.40184757506</v>
      </c>
      <c r="F12" s="45">
        <f>VLOOKUP(VLOOKUP(F$3,KEY!$E:$F,2,0)&amp;$C12,DEMAND_PLAN!$B:$I,5,0)/VLOOKUP(VLOOKUP(F$3,KEY!$E:$F,2,0),KEY!$B:$C,2,0)</f>
        <v>8558.25</v>
      </c>
      <c r="G12" s="45">
        <f>VLOOKUP(VLOOKUP(G$3,KEY!$E:$F,2,0)&amp;$C12,DEMAND_PLAN!$B:$I,5,0)/VLOOKUP(VLOOKUP(G$3,KEY!$E:$F,2,0),KEY!$B:$C,2,0)</f>
        <v>8558.25</v>
      </c>
      <c r="H12" s="45">
        <f>VLOOKUP(VLOOKUP(H$3,KEY!$E:$F,2,0)&amp;$C12,DEMAND_PLAN!$B:$I,5,0)/VLOOKUP(VLOOKUP(H$3,KEY!$E:$F,2,0),KEY!$B:$C,2,0)</f>
        <v>8558.25</v>
      </c>
      <c r="I12" s="45">
        <f>VLOOKUP(VLOOKUP(I$3,KEY!$E:$F,2,0)&amp;$C12,DEMAND_PLAN!$B:$I,5,0)/VLOOKUP(VLOOKUP(I$3,KEY!$E:$F,2,0),KEY!$B:$C,2,0)</f>
        <v>8558.25</v>
      </c>
      <c r="J12" s="45">
        <f>VLOOKUP(VLOOKUP(J$3,KEY!$E:$F,2,0)&amp;$C12,DEMAND_PLAN!$B:$I,5,0)/VLOOKUP(VLOOKUP(J$3,KEY!$E:$F,2,0),KEY!$B:$C,2,0)</f>
        <v>6338</v>
      </c>
      <c r="K12" s="45">
        <f>VLOOKUP(VLOOKUP(K$3,KEY!$E:$F,2,0)&amp;$C12,DEMAND_PLAN!$B:$I,5,0)/VLOOKUP(VLOOKUP(K$3,KEY!$E:$F,2,0),KEY!$B:$C,2,0)</f>
        <v>6338</v>
      </c>
      <c r="L12" s="45">
        <f>VLOOKUP(VLOOKUP(L$3,KEY!$E:$F,2,0)&amp;$C12,DEMAND_PLAN!$B:$I,5,0)/VLOOKUP(VLOOKUP(L$3,KEY!$E:$F,2,0),KEY!$B:$C,2,0)</f>
        <v>6338</v>
      </c>
      <c r="M12" s="45">
        <f>VLOOKUP(VLOOKUP(M$3,KEY!$E:$F,2,0)&amp;$C12,DEMAND_PLAN!$B:$I,5,0)/VLOOKUP(VLOOKUP(M$3,KEY!$E:$F,2,0),KEY!$B:$C,2,0)</f>
        <v>6338</v>
      </c>
      <c r="N12" s="45">
        <f>VLOOKUP(VLOOKUP(N$3,KEY!$E:$F,2,0)&amp;$C12,DEMAND_PLAN!$B:$I,5,0)/VLOOKUP(VLOOKUP(N$3,KEY!$E:$F,2,0),KEY!$B:$C,2,0)</f>
        <v>5288.2</v>
      </c>
      <c r="O12" s="45">
        <f>VLOOKUP(VLOOKUP(O$3,KEY!$E:$F,2,0)&amp;$C12,DEMAND_PLAN!$B:$I,5,0)/VLOOKUP(VLOOKUP(O$3,KEY!$E:$F,2,0),KEY!$B:$C,2,0)</f>
        <v>5288.2</v>
      </c>
      <c r="P12" s="45">
        <f>VLOOKUP(VLOOKUP(P$3,KEY!$E:$F,2,0)&amp;$C12,DEMAND_PLAN!$B:$I,5,0)/VLOOKUP(VLOOKUP(P$3,KEY!$E:$F,2,0),KEY!$B:$C,2,0)</f>
        <v>5288.2</v>
      </c>
      <c r="Q12" s="45">
        <f>VLOOKUP(VLOOKUP(Q$3,KEY!$E:$F,2,0)&amp;$C12,DEMAND_PLAN!$B:$I,5,0)/VLOOKUP(VLOOKUP(Q$3,KEY!$E:$F,2,0),KEY!$B:$C,2,0)</f>
        <v>5288.2</v>
      </c>
      <c r="R12" s="45">
        <f>VLOOKUP(VLOOKUP(R$3,KEY!$E:$F,2,0)&amp;$C12,DEMAND_PLAN!$B:$I,5,0)/VLOOKUP(VLOOKUP(R$3,KEY!$E:$F,2,0),KEY!$B:$C,2,0)</f>
        <v>5288.2</v>
      </c>
      <c r="S12" s="45">
        <f>VLOOKUP(VLOOKUP(S$3,KEY!$E:$F,2,0)&amp;$C12,DEMAND_PLAN!$B:$I,5,0)/VLOOKUP(VLOOKUP(S$3,KEY!$E:$F,2,0),KEY!$B:$C,2,0)</f>
        <v>6595.25</v>
      </c>
      <c r="T12" s="45">
        <f>VLOOKUP(VLOOKUP(T$3,KEY!$E:$F,2,0)&amp;$C12,DEMAND_PLAN!$B:$I,5,0)/VLOOKUP(VLOOKUP(T$3,KEY!$E:$F,2,0),KEY!$B:$C,2,0)</f>
        <v>6595.25</v>
      </c>
      <c r="U12" s="45">
        <f>VLOOKUP(VLOOKUP(U$3,KEY!$E:$F,2,0)&amp;$C12,DEMAND_PLAN!$B:$I,5,0)/VLOOKUP(VLOOKUP(U$3,KEY!$E:$F,2,0),KEY!$B:$C,2,0)</f>
        <v>6595.25</v>
      </c>
      <c r="V12" s="45">
        <f>VLOOKUP(VLOOKUP(V$3,KEY!$E:$F,2,0)&amp;$C12,DEMAND_PLAN!$B:$I,5,0)/VLOOKUP(VLOOKUP(V$3,KEY!$E:$F,2,0),KEY!$B:$C,2,0)</f>
        <v>6595.25</v>
      </c>
      <c r="W12" s="45">
        <f>VLOOKUP(VLOOKUP(W$3,KEY!$E:$F,2,0)&amp;$C12,DEMAND_PLAN!$B:$I,5,0)/VLOOKUP(VLOOKUP(W$3,KEY!$E:$F,2,0),KEY!$B:$C,2,0)</f>
        <v>11987.25</v>
      </c>
      <c r="X12" s="45">
        <f>VLOOKUP(VLOOKUP(X$3,KEY!$E:$F,2,0)&amp;$C12,DEMAND_PLAN!$B:$I,5,0)/VLOOKUP(VLOOKUP(X$3,KEY!$E:$F,2,0),KEY!$B:$C,2,0)</f>
        <v>11987.25</v>
      </c>
      <c r="Y12" s="45">
        <f>VLOOKUP(VLOOKUP(Y$3,KEY!$E:$F,2,0)&amp;$C12,DEMAND_PLAN!$B:$I,5,0)/VLOOKUP(VLOOKUP(Y$3,KEY!$E:$F,2,0),KEY!$B:$C,2,0)</f>
        <v>11987.25</v>
      </c>
      <c r="Z12" s="45">
        <f>VLOOKUP(VLOOKUP(Z$3,KEY!$E:$F,2,0)&amp;$C12,DEMAND_PLAN!$B:$I,5,0)/VLOOKUP(VLOOKUP(Z$3,KEY!$E:$F,2,0),KEY!$B:$C,2,0)</f>
        <v>11987.25</v>
      </c>
      <c r="AA12" s="45">
        <f>VLOOKUP(VLOOKUP(AA$3,KEY!$E:$F,2,0)&amp;$C12,DEMAND_PLAN!$B:$I,5,0)/VLOOKUP(VLOOKUP(AA$3,KEY!$E:$F,2,0),KEY!$B:$C,2,0)</f>
        <v>7515</v>
      </c>
      <c r="AB12" s="45">
        <f>VLOOKUP(VLOOKUP(AB$3,KEY!$E:$F,2,0)&amp;$C12,DEMAND_PLAN!$B:$I,5,0)/VLOOKUP(VLOOKUP(AB$3,KEY!$E:$F,2,0),KEY!$B:$C,2,0)</f>
        <v>7515</v>
      </c>
      <c r="AC12" s="45">
        <f>VLOOKUP(VLOOKUP(AC$3,KEY!$E:$F,2,0)&amp;$C12,DEMAND_PLAN!$B:$I,5,0)/VLOOKUP(VLOOKUP(AC$3,KEY!$E:$F,2,0),KEY!$B:$C,2,0)</f>
        <v>7515</v>
      </c>
      <c r="AD12" s="45">
        <f>VLOOKUP(VLOOKUP(AD$3,KEY!$E:$F,2,0)&amp;$C12,DEMAND_PLAN!$B:$I,5,0)/VLOOKUP(VLOOKUP(AD$3,KEY!$E:$F,2,0),KEY!$B:$C,2,0)</f>
        <v>7515</v>
      </c>
      <c r="AE12" s="45">
        <f>VLOOKUP(VLOOKUP(AE$3,KEY!$E:$F,2,0)&amp;$C12,DEMAND_PLAN!$B:$I,5,0)/VLOOKUP(VLOOKUP(AE$3,KEY!$E:$F,2,0),KEY!$B:$C,2,0)</f>
        <v>7515</v>
      </c>
      <c r="AF12" s="45">
        <f>VLOOKUP(VLOOKUP(AF$3,KEY!$E:$F,2,0)&amp;$C12,DEMAND_PLAN!$B:$I,5,0)/VLOOKUP(VLOOKUP(AF$3,KEY!$E:$F,2,0),KEY!$B:$C,2,0)</f>
        <v>9230.5</v>
      </c>
      <c r="AG12" s="45">
        <f>VLOOKUP(VLOOKUP(AG$3,KEY!$E:$F,2,0)&amp;$C12,DEMAND_PLAN!$B:$I,5,0)/VLOOKUP(VLOOKUP(AG$3,KEY!$E:$F,2,0),KEY!$B:$C,2,0)</f>
        <v>9230.5</v>
      </c>
      <c r="AH12" s="45">
        <f>VLOOKUP(VLOOKUP(AH$3,KEY!$E:$F,2,0)&amp;$C12,DEMAND_PLAN!$B:$I,5,0)/VLOOKUP(VLOOKUP(AH$3,KEY!$E:$F,2,0),KEY!$B:$C,2,0)</f>
        <v>9230.5</v>
      </c>
      <c r="AI12" s="45">
        <f>VLOOKUP(VLOOKUP(AI$3,KEY!$E:$F,2,0)&amp;$C12,DEMAND_PLAN!$B:$I,5,0)/VLOOKUP(VLOOKUP(AI$3,KEY!$E:$F,2,0),KEY!$B:$C,2,0)</f>
        <v>9230.5</v>
      </c>
      <c r="AJ12" s="45">
        <f>VLOOKUP(VLOOKUP(AJ$3,KEY!$E:$F,2,0)&amp;$C12,DEMAND_PLAN!$B:$I,5,0)/VLOOKUP(VLOOKUP(AJ$3,KEY!$E:$F,2,0),KEY!$B:$C,2,0)</f>
        <v>10538</v>
      </c>
      <c r="AK12" s="45">
        <f>VLOOKUP(VLOOKUP(AK$3,KEY!$E:$F,2,0)&amp;$C12,DEMAND_PLAN!$B:$I,5,0)/VLOOKUP(VLOOKUP(AK$3,KEY!$E:$F,2,0),KEY!$B:$C,2,0)</f>
        <v>10538</v>
      </c>
      <c r="AL12" s="45">
        <f>VLOOKUP(VLOOKUP(AL$3,KEY!$E:$F,2,0)&amp;$C12,DEMAND_PLAN!$B:$I,5,0)/VLOOKUP(VLOOKUP(AL$3,KEY!$E:$F,2,0),KEY!$B:$C,2,0)</f>
        <v>10538</v>
      </c>
      <c r="AM12" s="45">
        <f>VLOOKUP(VLOOKUP(AM$3,KEY!$E:$F,2,0)&amp;$C12,DEMAND_PLAN!$B:$I,5,0)/VLOOKUP(VLOOKUP(AM$3,KEY!$E:$F,2,0),KEY!$B:$C,2,0)</f>
        <v>10538</v>
      </c>
      <c r="AN12" s="45">
        <f>VLOOKUP(VLOOKUP(AN$3,KEY!$E:$F,2,0)&amp;$C12,DEMAND_PLAN!$B:$I,5,0)/VLOOKUP(VLOOKUP(AN$3,KEY!$E:$F,2,0),KEY!$B:$C,2,0)</f>
        <v>11095.4</v>
      </c>
      <c r="AO12" s="45">
        <f>VLOOKUP(VLOOKUP(AO$3,KEY!$E:$F,2,0)&amp;$C12,DEMAND_PLAN!$B:$I,5,0)/VLOOKUP(VLOOKUP(AO$3,KEY!$E:$F,2,0),KEY!$B:$C,2,0)</f>
        <v>11095.4</v>
      </c>
      <c r="AP12" s="45">
        <f>VLOOKUP(VLOOKUP(AP$3,KEY!$E:$F,2,0)&amp;$C12,DEMAND_PLAN!$B:$I,5,0)/VLOOKUP(VLOOKUP(AP$3,KEY!$E:$F,2,0),KEY!$B:$C,2,0)</f>
        <v>11095.4</v>
      </c>
      <c r="AQ12" s="45">
        <f>VLOOKUP(VLOOKUP(AQ$3,KEY!$E:$F,2,0)&amp;$C12,DEMAND_PLAN!$B:$I,5,0)/VLOOKUP(VLOOKUP(AQ$3,KEY!$E:$F,2,0),KEY!$B:$C,2,0)</f>
        <v>11095.4</v>
      </c>
      <c r="AR12" s="45">
        <f>VLOOKUP(VLOOKUP(AR$3,KEY!$E:$F,2,0)&amp;$C12,DEMAND_PLAN!$B:$I,5,0)/VLOOKUP(VLOOKUP(AR$3,KEY!$E:$F,2,0),KEY!$B:$C,2,0)</f>
        <v>11095.4</v>
      </c>
      <c r="AS12" s="45">
        <f>VLOOKUP(VLOOKUP(AS$3,KEY!$E:$F,2,0)&amp;$C12,DEMAND_PLAN!$B:$I,5,0)/VLOOKUP(VLOOKUP(AS$3,KEY!$E:$F,2,0),KEY!$B:$C,2,0)</f>
        <v>4997.5</v>
      </c>
      <c r="AT12" s="45">
        <f>VLOOKUP(VLOOKUP(AT$3,KEY!$E:$F,2,0)&amp;$C12,DEMAND_PLAN!$B:$I,5,0)/VLOOKUP(VLOOKUP(AT$3,KEY!$E:$F,2,0),KEY!$B:$C,2,0)</f>
        <v>4997.5</v>
      </c>
      <c r="AU12" s="45">
        <f>VLOOKUP(VLOOKUP(AU$3,KEY!$E:$F,2,0)&amp;$C12,DEMAND_PLAN!$B:$I,5,0)/VLOOKUP(VLOOKUP(AU$3,KEY!$E:$F,2,0),KEY!$B:$C,2,0)</f>
        <v>4997.5</v>
      </c>
      <c r="AV12" s="45">
        <f>VLOOKUP(VLOOKUP(AV$3,KEY!$E:$F,2,0)&amp;$C12,DEMAND_PLAN!$B:$I,5,0)/VLOOKUP(VLOOKUP(AV$3,KEY!$E:$F,2,0),KEY!$B:$C,2,0)</f>
        <v>4997.5</v>
      </c>
      <c r="AW12" s="45">
        <f>VLOOKUP(VLOOKUP(AW$3,KEY!$E:$F,2,0)&amp;$C12,DEMAND_PLAN!$B:$I,5,0)/VLOOKUP(VLOOKUP(AW$3,KEY!$E:$F,2,0),KEY!$B:$C,2,0)</f>
        <v>6003.5</v>
      </c>
      <c r="AX12" s="45">
        <f>VLOOKUP(VLOOKUP(AX$3,KEY!$E:$F,2,0)&amp;$C12,DEMAND_PLAN!$B:$I,5,0)/VLOOKUP(VLOOKUP(AX$3,KEY!$E:$F,2,0),KEY!$B:$C,2,0)</f>
        <v>6003.5</v>
      </c>
      <c r="AY12" s="45">
        <f>VLOOKUP(VLOOKUP(AY$3,KEY!$E:$F,2,0)&amp;$C12,DEMAND_PLAN!$B:$I,5,0)/VLOOKUP(VLOOKUP(AY$3,KEY!$E:$F,2,0),KEY!$B:$C,2,0)</f>
        <v>6003.5</v>
      </c>
      <c r="AZ12" s="45">
        <f>VLOOKUP(VLOOKUP(AZ$3,KEY!$E:$F,2,0)&amp;$C12,DEMAND_PLAN!$B:$I,5,0)/VLOOKUP(VLOOKUP(AZ$3,KEY!$E:$F,2,0),KEY!$B:$C,2,0)</f>
        <v>6003.5</v>
      </c>
      <c r="BA12" s="45">
        <f>VLOOKUP(VLOOKUP(BA$3,KEY!$E:$F,2,0)&amp;$C12,DEMAND_PLAN!$B:$I,5,0)/VLOOKUP(VLOOKUP(BA$3,KEY!$E:$F,2,0),KEY!$B:$C,2,0)</f>
        <v>2984</v>
      </c>
      <c r="BB12" s="45">
        <f>VLOOKUP(VLOOKUP(BB$3,KEY!$E:$F,2,0)&amp;$C12,DEMAND_PLAN!$B:$I,5,0)/VLOOKUP(VLOOKUP(BB$3,KEY!$E:$F,2,0),KEY!$B:$C,2,0)</f>
        <v>2984</v>
      </c>
      <c r="BC12" s="45">
        <f>VLOOKUP(VLOOKUP(BC$3,KEY!$E:$F,2,0)&amp;$C12,DEMAND_PLAN!$B:$I,5,0)/VLOOKUP(VLOOKUP(BC$3,KEY!$E:$F,2,0),KEY!$B:$C,2,0)</f>
        <v>2984</v>
      </c>
      <c r="BD12" s="45">
        <f>VLOOKUP(VLOOKUP(BD$3,KEY!$E:$F,2,0)&amp;$C12,DEMAND_PLAN!$B:$I,5,0)/VLOOKUP(VLOOKUP(BD$3,KEY!$E:$F,2,0),KEY!$B:$C,2,0)</f>
        <v>2984</v>
      </c>
      <c r="BE12" s="45">
        <f>VLOOKUP(VLOOKUP(BE$3,KEY!$E:$F,2,0)&amp;$C12,DEMAND_PLAN!$B:$I,5,0)/VLOOKUP(VLOOKUP(BE$3,KEY!$E:$F,2,0),KEY!$B:$C,2,0)</f>
        <v>2984</v>
      </c>
      <c r="BF12" s="46">
        <f>IF(FF12&gt;ASSUMPTIONS!$D$6,0,(ASSUMPTIONS!$D$6+2-FF12)*AVERAGE(G12:J12))</f>
        <v>0</v>
      </c>
      <c r="BG12" s="46">
        <f>IF(FG12&gt;ASSUMPTIONS!$D$6,0,(ASSUMPTIONS!$D$6+2-FG12)*AVERAGE(H12:K12))</f>
        <v>0</v>
      </c>
      <c r="BH12" s="46">
        <f>IF(FH12&gt;ASSUMPTIONS!$D$6,0,(ASSUMPTIONS!$D$6+2-FH12)*AVERAGE(I12:L12))</f>
        <v>0</v>
      </c>
      <c r="BI12" s="46">
        <f>IF(FI12&gt;ASSUMPTIONS!$D$6,0,(ASSUMPTIONS!$D$6+2-FI12)*AVERAGE(J12:M12))</f>
        <v>0</v>
      </c>
      <c r="BJ12" s="46">
        <f>IF(FJ12&gt;ASSUMPTIONS!$D$6,0,(ASSUMPTIONS!$D$6+2-FJ12)*AVERAGE(K12:N12))</f>
        <v>0</v>
      </c>
      <c r="BK12" s="46">
        <f>IF(FK12&gt;ASSUMPTIONS!$D$6,0,(ASSUMPTIONS!$D$6+2-FK12)*AVERAGE(L12:O12))</f>
        <v>0</v>
      </c>
      <c r="BL12" s="46">
        <f>IF(FL12&gt;ASSUMPTIONS!$D$6,0,(ASSUMPTIONS!$D$6+2-FL12)*AVERAGE(M12:P12))</f>
        <v>0</v>
      </c>
      <c r="BM12" s="46">
        <f>IF(FM12&gt;ASSUMPTIONS!$D$6,0,(ASSUMPTIONS!$D$6+2-FM12)*AVERAGE(N12:Q12))</f>
        <v>0</v>
      </c>
      <c r="BN12" s="46">
        <f>IF(FN12&gt;ASSUMPTIONS!$D$6,0,(ASSUMPTIONS!$D$6+2-FN12)*AVERAGE(O12:R12))</f>
        <v>0</v>
      </c>
      <c r="BO12" s="46">
        <f>IF(FO12&gt;ASSUMPTIONS!$D$6,0,(ASSUMPTIONS!$D$6+2-FO12)*AVERAGE(P12:S12))</f>
        <v>0</v>
      </c>
      <c r="BP12" s="46">
        <f>IF(FP12&gt;ASSUMPTIONS!$D$6,0,(ASSUMPTIONS!$D$6+2-FP12)*AVERAGE(Q12:T12))</f>
        <v>0</v>
      </c>
      <c r="BQ12" s="46">
        <f>IF(FQ12&gt;ASSUMPTIONS!$D$6,0,(ASSUMPTIONS!$D$6+2-FQ12)*AVERAGE(R12:U12))</f>
        <v>0</v>
      </c>
      <c r="BR12" s="46">
        <f>IF(FR12&gt;ASSUMPTIONS!$D$6,0,(ASSUMPTIONS!$D$6+2-FR12)*AVERAGE(S12:V12))</f>
        <v>0</v>
      </c>
      <c r="BS12" s="46">
        <f>IF(FS12&gt;ASSUMPTIONS!$D$6,0,(ASSUMPTIONS!$D$6+2-FS12)*AVERAGE(T12:W12))</f>
        <v>0</v>
      </c>
      <c r="BT12" s="46">
        <f>IF(FT12&gt;ASSUMPTIONS!$D$6,0,(ASSUMPTIONS!$D$6+2-FT12)*AVERAGE(U12:X12))</f>
        <v>0</v>
      </c>
      <c r="BU12" s="46">
        <f>IF(FU12&gt;ASSUMPTIONS!$D$6,0,(ASSUMPTIONS!$D$6+2-FU12)*AVERAGE(V12:Y12))</f>
        <v>31281.598152424922</v>
      </c>
      <c r="BV12" s="46">
        <f>IF(FV12&gt;ASSUMPTIONS!$D$6,0,(ASSUMPTIONS!$D$6+2-FV12)*AVERAGE(W12:Z12))</f>
        <v>0</v>
      </c>
      <c r="BW12" s="46">
        <f>IF(FW12&gt;ASSUMPTIONS!$D$6,0,(ASSUMPTIONS!$D$6+2-FW12)*AVERAGE(X12:AA12))</f>
        <v>0</v>
      </c>
      <c r="BX12" s="46">
        <f>IF(FX12&gt;ASSUMPTIONS!$D$6,0,(ASSUMPTIONS!$D$6+2-FX12)*AVERAGE(Y12:AB12))</f>
        <v>0</v>
      </c>
      <c r="BY12" s="46">
        <f>IF(FY12&gt;ASSUMPTIONS!$D$6,0,(ASSUMPTIONS!$D$6+2-FY12)*AVERAGE(Z12:AC12))</f>
        <v>0</v>
      </c>
      <c r="BZ12" s="46">
        <f>IF(FZ12&gt;ASSUMPTIONS!$D$6,0,(ASSUMPTIONS!$D$6+2-FZ12)*AVERAGE(AA12:AD12))</f>
        <v>17909.749999999996</v>
      </c>
      <c r="CA12" s="46">
        <f>IF(GA12&gt;ASSUMPTIONS!$D$6,0,(ASSUMPTIONS!$D$6+2-GA12)*AVERAGE(AB12:AE12))</f>
        <v>0</v>
      </c>
      <c r="CB12" s="46">
        <f>IF(GB12&gt;ASSUMPTIONS!$D$6,0,(ASSUMPTIONS!$D$6+2-GB12)*AVERAGE(AC12:AF12))</f>
        <v>23791</v>
      </c>
      <c r="CC12" s="46">
        <f>IF(GC12&gt;ASSUMPTIONS!$D$6,0,(ASSUMPTIONS!$D$6+2-GC12)*AVERAGE(AD12:AG12))</f>
        <v>0</v>
      </c>
      <c r="CD12" s="46">
        <f>IF(GD12&gt;ASSUMPTIONS!$D$6,0,(ASSUMPTIONS!$D$6+2-GD12)*AVERAGE(AE12:AH12))</f>
        <v>23607.5</v>
      </c>
      <c r="CE12" s="46">
        <f>IF(GE12&gt;ASSUMPTIONS!$D$6,0,(ASSUMPTIONS!$D$6+2-GE12)*AVERAGE(AF12:AI12))</f>
        <v>0</v>
      </c>
      <c r="CF12" s="46">
        <f>IF(GF12&gt;ASSUMPTIONS!$D$6,0,(ASSUMPTIONS!$D$6+2-GF12)*AVERAGE(AG12:AJ12))</f>
        <v>22587.500000000004</v>
      </c>
      <c r="CG12" s="46">
        <f>IF(GG12&gt;ASSUMPTIONS!$D$6,0,(ASSUMPTIONS!$D$6+2-GG12)*AVERAGE(AH12:AK12))</f>
        <v>0</v>
      </c>
      <c r="CH12" s="46">
        <f>IF(GH12&gt;ASSUMPTIONS!$D$6,0,(ASSUMPTIONS!$D$6+2-GH12)*AVERAGE(AI12:AL12))</f>
        <v>24998.499999999996</v>
      </c>
      <c r="CI12" s="46">
        <f>IF(GI12&gt;ASSUMPTIONS!$D$6,0,(ASSUMPTIONS!$D$6+2-GI12)*AVERAGE(AJ12:AM12))</f>
        <v>0</v>
      </c>
      <c r="CJ12" s="46">
        <f>IF(GJ12&gt;ASSUMPTIONS!$D$6,0,(ASSUMPTIONS!$D$6+2-GJ12)*AVERAGE(AK12:AN12))</f>
        <v>23123.25</v>
      </c>
      <c r="CK12" s="46">
        <f>IF(GK12&gt;ASSUMPTIONS!$D$6,0,(ASSUMPTIONS!$D$6+2-GK12)*AVERAGE(AL12:AO12))</f>
        <v>0</v>
      </c>
      <c r="CL12" s="46">
        <f>IF(GL12&gt;ASSUMPTIONS!$D$6,0,(ASSUMPTIONS!$D$6+2-GL12)*AVERAGE(AM12:AP12))</f>
        <v>23863.000000000011</v>
      </c>
      <c r="CM12" s="46">
        <f>IF(GM12&gt;ASSUMPTIONS!$D$6,0,(ASSUMPTIONS!$D$6+2-GM12)*AVERAGE(AN12:AQ12))</f>
        <v>0</v>
      </c>
      <c r="CN12" s="46">
        <f>IF(GN12&gt;ASSUMPTIONS!$D$6,0,(ASSUMPTIONS!$D$6+2-GN12)*AVERAGE(AO12:AR12))</f>
        <v>22469.499999999982</v>
      </c>
      <c r="CO12" s="46">
        <f>IF(GO12&gt;ASSUMPTIONS!$D$6,0,(ASSUMPTIONS!$D$6+2-GO12)*AVERAGE(AP12:AS12))</f>
        <v>0</v>
      </c>
      <c r="CP12" s="46">
        <f>IF(GP12&gt;ASSUMPTIONS!$D$6,0,(ASSUMPTIONS!$D$6+2-GP12)*AVERAGE(AQ12:AT12))</f>
        <v>0</v>
      </c>
      <c r="CQ12" s="46">
        <f>IF(GQ12&gt;ASSUMPTIONS!$D$6,0,(ASSUMPTIONS!$D$6+2-GQ12)*AVERAGE(AR12:AU12))</f>
        <v>0</v>
      </c>
      <c r="CR12" s="46">
        <f>IF(GR12&gt;ASSUMPTIONS!$D$6,0,(ASSUMPTIONS!$D$6+2-GR12)*AVERAGE(AS12:AV12))</f>
        <v>0</v>
      </c>
      <c r="CS12" s="46">
        <f>IF(GS12&gt;ASSUMPTIONS!$D$6,0,(ASSUMPTIONS!$D$6+2-GS12)*AVERAGE(AT12:AW12))</f>
        <v>0</v>
      </c>
      <c r="CT12" s="46">
        <f>IF(GT12&gt;ASSUMPTIONS!$D$6,0,(ASSUMPTIONS!$D$6+2-GT12)*AVERAGE(AU12:AX12))</f>
        <v>0</v>
      </c>
      <c r="CU12" s="46">
        <f>IF(GU12&gt;ASSUMPTIONS!$D$6,0,(ASSUMPTIONS!$D$6+2-GU12)*AVERAGE(AV12:AY12))</f>
        <v>12037.999999999976</v>
      </c>
      <c r="CV12" s="46">
        <f>IF(GV12&gt;ASSUMPTIONS!$D$6,0,(ASSUMPTIONS!$D$6+2-GV12)*AVERAGE(AW12:AZ12))</f>
        <v>0</v>
      </c>
      <c r="CW12" s="46">
        <f>IF(GW12&gt;ASSUMPTIONS!$D$6,0,(ASSUMPTIONS!$D$6+2-GW12)*AVERAGE(AX12:BA12))</f>
        <v>0</v>
      </c>
      <c r="CX12" s="46">
        <f>IF(GX12&gt;ASSUMPTIONS!$D$6,0,(ASSUMPTIONS!$D$6+2-GX12)*AVERAGE(AY12:BB12))</f>
        <v>0</v>
      </c>
      <c r="CY12" s="46">
        <f>IF(GY12&gt;ASSUMPTIONS!$D$6,0,(ASSUMPTIONS!$D$6+2-GY12)*AVERAGE(AZ12:BC12))</f>
        <v>0</v>
      </c>
      <c r="CZ12" s="46">
        <f>IF(GZ12&gt;ASSUMPTIONS!$D$6,0,(ASSUMPTIONS!$D$6+2-GZ12)*AVERAGE(BA12:BD12))</f>
        <v>0</v>
      </c>
      <c r="DA12" s="46">
        <f>IF(HA12&gt;ASSUMPTIONS!$D$6,0,(ASSUMPTIONS!$D$6+2-HA12)*AVERAGE($BB12:$BE12))</f>
        <v>6328.9999999999991</v>
      </c>
      <c r="DB12" s="46">
        <f>IF(HB12&gt;ASSUMPTIONS!$D$6,0,(ASSUMPTIONS!$D$6+2-HB12)*AVERAGE($BB12:$BE12))</f>
        <v>0</v>
      </c>
      <c r="DC12" s="46">
        <f>IF(HC12&gt;ASSUMPTIONS!$D$6,0,(ASSUMPTIONS!$D$6+2-HC12)*AVERAGE($BB12:$BE12))</f>
        <v>5968</v>
      </c>
      <c r="DD12" s="46">
        <f>IF(HD12&gt;ASSUMPTIONS!$D$6,0,(ASSUMPTIONS!$D$6+2-HD12)*AVERAGE($BB12:$BE12))</f>
        <v>0</v>
      </c>
      <c r="DE12" s="46">
        <f>IF(HE12&gt;ASSUMPTIONS!$D$6,0,(ASSUMPTIONS!$D$6+2-HE12)*AVERAGE($BB12:$BE12))</f>
        <v>5968</v>
      </c>
      <c r="DF12" s="47">
        <f t="shared" si="3"/>
        <v>165769.15184757506</v>
      </c>
      <c r="DG12" s="47">
        <f t="shared" si="7"/>
        <v>157210.90184757506</v>
      </c>
      <c r="DH12" s="47">
        <f t="shared" si="7"/>
        <v>148652.65184757506</v>
      </c>
      <c r="DI12" s="47">
        <f t="shared" si="7"/>
        <v>140094.40184757506</v>
      </c>
      <c r="DJ12" s="47">
        <f t="shared" si="7"/>
        <v>133756.40184757506</v>
      </c>
      <c r="DK12" s="47">
        <f t="shared" si="7"/>
        <v>127418.40184757506</v>
      </c>
      <c r="DL12" s="47">
        <f t="shared" si="7"/>
        <v>121080.40184757506</v>
      </c>
      <c r="DM12" s="47">
        <f t="shared" si="7"/>
        <v>114742.40184757506</v>
      </c>
      <c r="DN12" s="47">
        <f t="shared" si="7"/>
        <v>109454.20184757507</v>
      </c>
      <c r="DO12" s="47">
        <f t="shared" si="7"/>
        <v>104166.00184757507</v>
      </c>
      <c r="DP12" s="47">
        <f t="shared" si="7"/>
        <v>98877.801847575072</v>
      </c>
      <c r="DQ12" s="47">
        <f t="shared" si="7"/>
        <v>93589.601847575075</v>
      </c>
      <c r="DR12" s="47">
        <f t="shared" si="7"/>
        <v>88301.401847575078</v>
      </c>
      <c r="DS12" s="47">
        <f t="shared" si="7"/>
        <v>81706.151847575078</v>
      </c>
      <c r="DT12" s="47">
        <f t="shared" si="7"/>
        <v>75110.901847575078</v>
      </c>
      <c r="DU12" s="47">
        <f t="shared" si="7"/>
        <v>99797.25</v>
      </c>
      <c r="DV12" s="47">
        <f t="shared" si="7"/>
        <v>93202</v>
      </c>
      <c r="DW12" s="47">
        <f t="shared" si="7"/>
        <v>81214.75</v>
      </c>
      <c r="DX12" s="47">
        <f t="shared" si="7"/>
        <v>69227.5</v>
      </c>
      <c r="DY12" s="47">
        <f t="shared" si="7"/>
        <v>57240.25</v>
      </c>
      <c r="DZ12" s="47">
        <f t="shared" si="7"/>
        <v>63162.75</v>
      </c>
      <c r="EA12" s="47">
        <f t="shared" si="7"/>
        <v>55647.75</v>
      </c>
      <c r="EB12" s="47">
        <f t="shared" si="7"/>
        <v>71923.75</v>
      </c>
      <c r="EC12" s="47">
        <f t="shared" si="7"/>
        <v>64408.75</v>
      </c>
      <c r="ED12" s="47">
        <f t="shared" si="7"/>
        <v>80501.25</v>
      </c>
      <c r="EE12" s="47">
        <f t="shared" si="7"/>
        <v>72986.25</v>
      </c>
      <c r="EF12" s="47">
        <f t="shared" si="7"/>
        <v>86343.25</v>
      </c>
      <c r="EG12" s="47">
        <f t="shared" si="7"/>
        <v>77112.75</v>
      </c>
      <c r="EH12" s="47">
        <f t="shared" si="7"/>
        <v>92880.75</v>
      </c>
      <c r="EI12" s="47">
        <f t="shared" si="7"/>
        <v>83650.25</v>
      </c>
      <c r="EJ12" s="47">
        <f t="shared" si="7"/>
        <v>96235.5</v>
      </c>
      <c r="EK12" s="47">
        <f t="shared" si="7"/>
        <v>85697.5</v>
      </c>
      <c r="EL12" s="47">
        <f t="shared" si="7"/>
        <v>99022.500000000015</v>
      </c>
      <c r="EM12" s="47">
        <f t="shared" si="7"/>
        <v>88484.500000000015</v>
      </c>
      <c r="EN12" s="47">
        <f t="shared" si="7"/>
        <v>99858.6</v>
      </c>
      <c r="EO12" s="47">
        <f t="shared" si="7"/>
        <v>88763.200000000012</v>
      </c>
      <c r="EP12" s="47">
        <f t="shared" si="7"/>
        <v>77667.800000000017</v>
      </c>
      <c r="EQ12" s="47">
        <f t="shared" si="7"/>
        <v>66572.400000000023</v>
      </c>
      <c r="ER12" s="47">
        <f t="shared" si="7"/>
        <v>55477.000000000022</v>
      </c>
      <c r="ES12" s="47">
        <f t="shared" si="7"/>
        <v>50479.500000000022</v>
      </c>
      <c r="ET12" s="47">
        <f t="shared" si="7"/>
        <v>45482.000000000022</v>
      </c>
      <c r="EU12" s="47">
        <f t="shared" si="7"/>
        <v>52522.5</v>
      </c>
      <c r="EV12" s="47">
        <f t="shared" si="7"/>
        <v>47525</v>
      </c>
      <c r="EW12" s="47">
        <f t="shared" si="7"/>
        <v>41521.5</v>
      </c>
      <c r="EX12" s="47">
        <f t="shared" si="7"/>
        <v>35518</v>
      </c>
      <c r="EY12" s="47">
        <f t="shared" si="7"/>
        <v>29514.5</v>
      </c>
      <c r="EZ12" s="47">
        <f t="shared" si="7"/>
        <v>23511</v>
      </c>
      <c r="FA12" s="47">
        <f t="shared" si="7"/>
        <v>26856</v>
      </c>
      <c r="FB12" s="47">
        <f t="shared" si="7"/>
        <v>23872</v>
      </c>
      <c r="FC12" s="47">
        <f t="shared" si="7"/>
        <v>26856</v>
      </c>
      <c r="FD12" s="47">
        <f t="shared" si="7"/>
        <v>23872</v>
      </c>
      <c r="FE12" s="47">
        <f t="shared" si="7"/>
        <v>26856</v>
      </c>
      <c r="FF12" s="48">
        <f t="shared" si="4"/>
        <v>21.782246367159967</v>
      </c>
      <c r="FG12" s="48">
        <f t="shared" si="5"/>
        <v>22.256494332140647</v>
      </c>
      <c r="FH12" s="48">
        <f t="shared" si="5"/>
        <v>22.807119745044393</v>
      </c>
      <c r="FI12" s="48">
        <f t="shared" si="5"/>
        <v>23.454189310125443</v>
      </c>
      <c r="FJ12" s="48">
        <f t="shared" si="5"/>
        <v>23.05871926781527</v>
      </c>
      <c r="FK12" s="48">
        <f t="shared" si="5"/>
        <v>23.009478909286791</v>
      </c>
      <c r="FL12" s="48">
        <f t="shared" si="5"/>
        <v>22.955582111568024</v>
      </c>
      <c r="FM12" s="48">
        <f t="shared" si="5"/>
        <v>22.896335586319555</v>
      </c>
      <c r="FN12" s="48">
        <f t="shared" si="5"/>
        <v>21.69781813236547</v>
      </c>
      <c r="FO12" s="48">
        <f t="shared" si="5"/>
        <v>19.493309500744676</v>
      </c>
      <c r="FP12" s="48">
        <f t="shared" si="5"/>
        <v>17.53127279495013</v>
      </c>
      <c r="FQ12" s="48">
        <f t="shared" si="5"/>
        <v>15.773789426488458</v>
      </c>
      <c r="FR12" s="48">
        <f t="shared" si="5"/>
        <v>14.190455532023059</v>
      </c>
      <c r="FS12" s="48">
        <f t="shared" si="5"/>
        <v>11.116533137893819</v>
      </c>
      <c r="FT12" s="48">
        <f t="shared" si="5"/>
        <v>8.7938815388214806</v>
      </c>
      <c r="FU12" s="48">
        <f t="shared" si="5"/>
        <v>7.0597929222055198</v>
      </c>
      <c r="FV12" s="48">
        <f t="shared" si="5"/>
        <v>8.3252831133078899</v>
      </c>
      <c r="FW12" s="48">
        <f t="shared" si="9"/>
        <v>8.5748819771487064</v>
      </c>
      <c r="FX12" s="48">
        <f t="shared" si="9"/>
        <v>8.328756938301991</v>
      </c>
      <c r="FY12" s="48">
        <f t="shared" si="9"/>
        <v>8.0188809011865718</v>
      </c>
      <c r="FZ12" s="48">
        <f t="shared" si="9"/>
        <v>7.6167997338656024</v>
      </c>
      <c r="GA12" s="48">
        <f t="shared" si="9"/>
        <v>8.4048902195608779</v>
      </c>
      <c r="GB12" s="48">
        <f t="shared" si="9"/>
        <v>7.0051140029267831</v>
      </c>
      <c r="GC12" s="48">
        <f t="shared" si="9"/>
        <v>8.5902182675942793</v>
      </c>
      <c r="GD12" s="48">
        <f t="shared" si="9"/>
        <v>7.3178248334824536</v>
      </c>
      <c r="GE12" s="48">
        <f t="shared" si="9"/>
        <v>8.7212231190076377</v>
      </c>
      <c r="GF12" s="48">
        <f t="shared" si="9"/>
        <v>7.6366418603434516</v>
      </c>
      <c r="GG12" s="48">
        <f t="shared" si="9"/>
        <v>8.735437691276525</v>
      </c>
      <c r="GH12" s="48">
        <f t="shared" si="9"/>
        <v>7.5518368446180029</v>
      </c>
      <c r="GI12" s="48">
        <f t="shared" si="9"/>
        <v>8.8138878345037011</v>
      </c>
      <c r="GJ12" s="48">
        <f t="shared" si="9"/>
        <v>7.8343643319737577</v>
      </c>
      <c r="GK12" s="48">
        <f t="shared" si="9"/>
        <v>8.8969371434910833</v>
      </c>
      <c r="GL12" s="48">
        <f t="shared" si="8"/>
        <v>7.8219339999361077</v>
      </c>
      <c r="GM12" s="48">
        <f t="shared" si="8"/>
        <v>8.9246444472484114</v>
      </c>
      <c r="GN12" s="48">
        <f t="shared" si="8"/>
        <v>7.974881482416138</v>
      </c>
      <c r="GO12" s="48">
        <f t="shared" si="8"/>
        <v>10.433536988326626</v>
      </c>
      <c r="GP12" s="48">
        <f t="shared" si="8"/>
        <v>11.031349228541782</v>
      </c>
      <c r="GQ12" s="48">
        <f t="shared" si="8"/>
        <v>11.908631971143713</v>
      </c>
      <c r="GR12" s="48">
        <f t="shared" si="8"/>
        <v>13.321140570285147</v>
      </c>
      <c r="GS12" s="48">
        <f t="shared" si="8"/>
        <v>10.569060773480667</v>
      </c>
      <c r="GT12" s="48">
        <f t="shared" si="8"/>
        <v>9.1772566130351834</v>
      </c>
      <c r="GU12" s="48">
        <f t="shared" si="8"/>
        <v>7.907162726008349</v>
      </c>
      <c r="GV12" s="48">
        <f t="shared" si="8"/>
        <v>8.7486466228033652</v>
      </c>
      <c r="GW12" s="48">
        <f t="shared" si="8"/>
        <v>9.0547524351615891</v>
      </c>
      <c r="GX12" s="48">
        <f t="shared" si="8"/>
        <v>9.2398331015299018</v>
      </c>
      <c r="GY12" s="48">
        <f t="shared" si="8"/>
        <v>9.4996489585771116</v>
      </c>
      <c r="GZ12" s="48">
        <f t="shared" si="8"/>
        <v>9.8909182305630026</v>
      </c>
      <c r="HA12" s="48">
        <f t="shared" si="6"/>
        <v>7.87902144772118</v>
      </c>
      <c r="HB12" s="48">
        <f t="shared" si="2"/>
        <v>9</v>
      </c>
      <c r="HC12" s="48">
        <f t="shared" si="2"/>
        <v>8</v>
      </c>
      <c r="HD12" s="48">
        <f t="shared" si="2"/>
        <v>9</v>
      </c>
      <c r="HE12" s="48">
        <f t="shared" si="2"/>
        <v>8</v>
      </c>
      <c r="HF12" s="31"/>
    </row>
    <row r="13" spans="1:214" x14ac:dyDescent="0.25">
      <c r="A13" s="29"/>
      <c r="B13" s="13" t="s">
        <v>3</v>
      </c>
      <c r="C13" s="13">
        <v>1189716</v>
      </c>
      <c r="D13" s="13" t="str">
        <f>VLOOKUP(C13,INVENTORY_DATA!$C:$E,2,0)</f>
        <v>PF_3</v>
      </c>
      <c r="E13" s="44">
        <f>VLOOKUP(C13,INVENTORY_DATA!$C:$E,3,0)</f>
        <v>310364.88452655886</v>
      </c>
      <c r="F13" s="45">
        <f>VLOOKUP(VLOOKUP(F$3,KEY!$E:$F,2,0)&amp;$C13,DEMAND_PLAN!$B:$I,5,0)/VLOOKUP(VLOOKUP(F$3,KEY!$E:$F,2,0),KEY!$B:$C,2,0)</f>
        <v>10855.25</v>
      </c>
      <c r="G13" s="45">
        <f>VLOOKUP(VLOOKUP(G$3,KEY!$E:$F,2,0)&amp;$C13,DEMAND_PLAN!$B:$I,5,0)/VLOOKUP(VLOOKUP(G$3,KEY!$E:$F,2,0),KEY!$B:$C,2,0)</f>
        <v>10855.25</v>
      </c>
      <c r="H13" s="45">
        <f>VLOOKUP(VLOOKUP(H$3,KEY!$E:$F,2,0)&amp;$C13,DEMAND_PLAN!$B:$I,5,0)/VLOOKUP(VLOOKUP(H$3,KEY!$E:$F,2,0),KEY!$B:$C,2,0)</f>
        <v>10855.25</v>
      </c>
      <c r="I13" s="45">
        <f>VLOOKUP(VLOOKUP(I$3,KEY!$E:$F,2,0)&amp;$C13,DEMAND_PLAN!$B:$I,5,0)/VLOOKUP(VLOOKUP(I$3,KEY!$E:$F,2,0),KEY!$B:$C,2,0)</f>
        <v>10855.25</v>
      </c>
      <c r="J13" s="45">
        <f>VLOOKUP(VLOOKUP(J$3,KEY!$E:$F,2,0)&amp;$C13,DEMAND_PLAN!$B:$I,5,0)/VLOOKUP(VLOOKUP(J$3,KEY!$E:$F,2,0),KEY!$B:$C,2,0)</f>
        <v>6958.25</v>
      </c>
      <c r="K13" s="45">
        <f>VLOOKUP(VLOOKUP(K$3,KEY!$E:$F,2,0)&amp;$C13,DEMAND_PLAN!$B:$I,5,0)/VLOOKUP(VLOOKUP(K$3,KEY!$E:$F,2,0),KEY!$B:$C,2,0)</f>
        <v>6958.25</v>
      </c>
      <c r="L13" s="45">
        <f>VLOOKUP(VLOOKUP(L$3,KEY!$E:$F,2,0)&amp;$C13,DEMAND_PLAN!$B:$I,5,0)/VLOOKUP(VLOOKUP(L$3,KEY!$E:$F,2,0),KEY!$B:$C,2,0)</f>
        <v>6958.25</v>
      </c>
      <c r="M13" s="45">
        <f>VLOOKUP(VLOOKUP(M$3,KEY!$E:$F,2,0)&amp;$C13,DEMAND_PLAN!$B:$I,5,0)/VLOOKUP(VLOOKUP(M$3,KEY!$E:$F,2,0),KEY!$B:$C,2,0)</f>
        <v>6958.25</v>
      </c>
      <c r="N13" s="45">
        <f>VLOOKUP(VLOOKUP(N$3,KEY!$E:$F,2,0)&amp;$C13,DEMAND_PLAN!$B:$I,5,0)/VLOOKUP(VLOOKUP(N$3,KEY!$E:$F,2,0),KEY!$B:$C,2,0)</f>
        <v>3268</v>
      </c>
      <c r="O13" s="45">
        <f>VLOOKUP(VLOOKUP(O$3,KEY!$E:$F,2,0)&amp;$C13,DEMAND_PLAN!$B:$I,5,0)/VLOOKUP(VLOOKUP(O$3,KEY!$E:$F,2,0),KEY!$B:$C,2,0)</f>
        <v>3268</v>
      </c>
      <c r="P13" s="45">
        <f>VLOOKUP(VLOOKUP(P$3,KEY!$E:$F,2,0)&amp;$C13,DEMAND_PLAN!$B:$I,5,0)/VLOOKUP(VLOOKUP(P$3,KEY!$E:$F,2,0),KEY!$B:$C,2,0)</f>
        <v>3268</v>
      </c>
      <c r="Q13" s="45">
        <f>VLOOKUP(VLOOKUP(Q$3,KEY!$E:$F,2,0)&amp;$C13,DEMAND_PLAN!$B:$I,5,0)/VLOOKUP(VLOOKUP(Q$3,KEY!$E:$F,2,0),KEY!$B:$C,2,0)</f>
        <v>3268</v>
      </c>
      <c r="R13" s="45">
        <f>VLOOKUP(VLOOKUP(R$3,KEY!$E:$F,2,0)&amp;$C13,DEMAND_PLAN!$B:$I,5,0)/VLOOKUP(VLOOKUP(R$3,KEY!$E:$F,2,0),KEY!$B:$C,2,0)</f>
        <v>3268</v>
      </c>
      <c r="S13" s="45">
        <f>VLOOKUP(VLOOKUP(S$3,KEY!$E:$F,2,0)&amp;$C13,DEMAND_PLAN!$B:$I,5,0)/VLOOKUP(VLOOKUP(S$3,KEY!$E:$F,2,0),KEY!$B:$C,2,0)</f>
        <v>2788</v>
      </c>
      <c r="T13" s="45">
        <f>VLOOKUP(VLOOKUP(T$3,KEY!$E:$F,2,0)&amp;$C13,DEMAND_PLAN!$B:$I,5,0)/VLOOKUP(VLOOKUP(T$3,KEY!$E:$F,2,0),KEY!$B:$C,2,0)</f>
        <v>2788</v>
      </c>
      <c r="U13" s="45">
        <f>VLOOKUP(VLOOKUP(U$3,KEY!$E:$F,2,0)&amp;$C13,DEMAND_PLAN!$B:$I,5,0)/VLOOKUP(VLOOKUP(U$3,KEY!$E:$F,2,0),KEY!$B:$C,2,0)</f>
        <v>2788</v>
      </c>
      <c r="V13" s="45">
        <f>VLOOKUP(VLOOKUP(V$3,KEY!$E:$F,2,0)&amp;$C13,DEMAND_PLAN!$B:$I,5,0)/VLOOKUP(VLOOKUP(V$3,KEY!$E:$F,2,0),KEY!$B:$C,2,0)</f>
        <v>2788</v>
      </c>
      <c r="W13" s="45">
        <f>VLOOKUP(VLOOKUP(W$3,KEY!$E:$F,2,0)&amp;$C13,DEMAND_PLAN!$B:$I,5,0)/VLOOKUP(VLOOKUP(W$3,KEY!$E:$F,2,0),KEY!$B:$C,2,0)</f>
        <v>4819</v>
      </c>
      <c r="X13" s="45">
        <f>VLOOKUP(VLOOKUP(X$3,KEY!$E:$F,2,0)&amp;$C13,DEMAND_PLAN!$B:$I,5,0)/VLOOKUP(VLOOKUP(X$3,KEY!$E:$F,2,0),KEY!$B:$C,2,0)</f>
        <v>4819</v>
      </c>
      <c r="Y13" s="45">
        <f>VLOOKUP(VLOOKUP(Y$3,KEY!$E:$F,2,0)&amp;$C13,DEMAND_PLAN!$B:$I,5,0)/VLOOKUP(VLOOKUP(Y$3,KEY!$E:$F,2,0),KEY!$B:$C,2,0)</f>
        <v>4819</v>
      </c>
      <c r="Z13" s="45">
        <f>VLOOKUP(VLOOKUP(Z$3,KEY!$E:$F,2,0)&amp;$C13,DEMAND_PLAN!$B:$I,5,0)/VLOOKUP(VLOOKUP(Z$3,KEY!$E:$F,2,0),KEY!$B:$C,2,0)</f>
        <v>4819</v>
      </c>
      <c r="AA13" s="45">
        <f>VLOOKUP(VLOOKUP(AA$3,KEY!$E:$F,2,0)&amp;$C13,DEMAND_PLAN!$B:$I,5,0)/VLOOKUP(VLOOKUP(AA$3,KEY!$E:$F,2,0),KEY!$B:$C,2,0)</f>
        <v>4543</v>
      </c>
      <c r="AB13" s="45">
        <f>VLOOKUP(VLOOKUP(AB$3,KEY!$E:$F,2,0)&amp;$C13,DEMAND_PLAN!$B:$I,5,0)/VLOOKUP(VLOOKUP(AB$3,KEY!$E:$F,2,0),KEY!$B:$C,2,0)</f>
        <v>4543</v>
      </c>
      <c r="AC13" s="45">
        <f>VLOOKUP(VLOOKUP(AC$3,KEY!$E:$F,2,0)&amp;$C13,DEMAND_PLAN!$B:$I,5,0)/VLOOKUP(VLOOKUP(AC$3,KEY!$E:$F,2,0),KEY!$B:$C,2,0)</f>
        <v>4543</v>
      </c>
      <c r="AD13" s="45">
        <f>VLOOKUP(VLOOKUP(AD$3,KEY!$E:$F,2,0)&amp;$C13,DEMAND_PLAN!$B:$I,5,0)/VLOOKUP(VLOOKUP(AD$3,KEY!$E:$F,2,0),KEY!$B:$C,2,0)</f>
        <v>4543</v>
      </c>
      <c r="AE13" s="45">
        <f>VLOOKUP(VLOOKUP(AE$3,KEY!$E:$F,2,0)&amp;$C13,DEMAND_PLAN!$B:$I,5,0)/VLOOKUP(VLOOKUP(AE$3,KEY!$E:$F,2,0),KEY!$B:$C,2,0)</f>
        <v>4543</v>
      </c>
      <c r="AF13" s="45">
        <f>VLOOKUP(VLOOKUP(AF$3,KEY!$E:$F,2,0)&amp;$C13,DEMAND_PLAN!$B:$I,5,0)/VLOOKUP(VLOOKUP(AF$3,KEY!$E:$F,2,0),KEY!$B:$C,2,0)</f>
        <v>9561.75</v>
      </c>
      <c r="AG13" s="45">
        <f>VLOOKUP(VLOOKUP(AG$3,KEY!$E:$F,2,0)&amp;$C13,DEMAND_PLAN!$B:$I,5,0)/VLOOKUP(VLOOKUP(AG$3,KEY!$E:$F,2,0),KEY!$B:$C,2,0)</f>
        <v>9561.75</v>
      </c>
      <c r="AH13" s="45">
        <f>VLOOKUP(VLOOKUP(AH$3,KEY!$E:$F,2,0)&amp;$C13,DEMAND_PLAN!$B:$I,5,0)/VLOOKUP(VLOOKUP(AH$3,KEY!$E:$F,2,0),KEY!$B:$C,2,0)</f>
        <v>9561.75</v>
      </c>
      <c r="AI13" s="45">
        <f>VLOOKUP(VLOOKUP(AI$3,KEY!$E:$F,2,0)&amp;$C13,DEMAND_PLAN!$B:$I,5,0)/VLOOKUP(VLOOKUP(AI$3,KEY!$E:$F,2,0),KEY!$B:$C,2,0)</f>
        <v>9561.75</v>
      </c>
      <c r="AJ13" s="45">
        <f>VLOOKUP(VLOOKUP(AJ$3,KEY!$E:$F,2,0)&amp;$C13,DEMAND_PLAN!$B:$I,5,0)/VLOOKUP(VLOOKUP(AJ$3,KEY!$E:$F,2,0),KEY!$B:$C,2,0)</f>
        <v>8345.75</v>
      </c>
      <c r="AK13" s="45">
        <f>VLOOKUP(VLOOKUP(AK$3,KEY!$E:$F,2,0)&amp;$C13,DEMAND_PLAN!$B:$I,5,0)/VLOOKUP(VLOOKUP(AK$3,KEY!$E:$F,2,0),KEY!$B:$C,2,0)</f>
        <v>8345.75</v>
      </c>
      <c r="AL13" s="45">
        <f>VLOOKUP(VLOOKUP(AL$3,KEY!$E:$F,2,0)&amp;$C13,DEMAND_PLAN!$B:$I,5,0)/VLOOKUP(VLOOKUP(AL$3,KEY!$E:$F,2,0),KEY!$B:$C,2,0)</f>
        <v>8345.75</v>
      </c>
      <c r="AM13" s="45">
        <f>VLOOKUP(VLOOKUP(AM$3,KEY!$E:$F,2,0)&amp;$C13,DEMAND_PLAN!$B:$I,5,0)/VLOOKUP(VLOOKUP(AM$3,KEY!$E:$F,2,0),KEY!$B:$C,2,0)</f>
        <v>8345.75</v>
      </c>
      <c r="AN13" s="45">
        <f>VLOOKUP(VLOOKUP(AN$3,KEY!$E:$F,2,0)&amp;$C13,DEMAND_PLAN!$B:$I,5,0)/VLOOKUP(VLOOKUP(AN$3,KEY!$E:$F,2,0),KEY!$B:$C,2,0)</f>
        <v>10830.4</v>
      </c>
      <c r="AO13" s="45">
        <f>VLOOKUP(VLOOKUP(AO$3,KEY!$E:$F,2,0)&amp;$C13,DEMAND_PLAN!$B:$I,5,0)/VLOOKUP(VLOOKUP(AO$3,KEY!$E:$F,2,0),KEY!$B:$C,2,0)</f>
        <v>10830.4</v>
      </c>
      <c r="AP13" s="45">
        <f>VLOOKUP(VLOOKUP(AP$3,KEY!$E:$F,2,0)&amp;$C13,DEMAND_PLAN!$B:$I,5,0)/VLOOKUP(VLOOKUP(AP$3,KEY!$E:$F,2,0),KEY!$B:$C,2,0)</f>
        <v>10830.4</v>
      </c>
      <c r="AQ13" s="45">
        <f>VLOOKUP(VLOOKUP(AQ$3,KEY!$E:$F,2,0)&amp;$C13,DEMAND_PLAN!$B:$I,5,0)/VLOOKUP(VLOOKUP(AQ$3,KEY!$E:$F,2,0),KEY!$B:$C,2,0)</f>
        <v>10830.4</v>
      </c>
      <c r="AR13" s="45">
        <f>VLOOKUP(VLOOKUP(AR$3,KEY!$E:$F,2,0)&amp;$C13,DEMAND_PLAN!$B:$I,5,0)/VLOOKUP(VLOOKUP(AR$3,KEY!$E:$F,2,0),KEY!$B:$C,2,0)</f>
        <v>10830.4</v>
      </c>
      <c r="AS13" s="45">
        <f>VLOOKUP(VLOOKUP(AS$3,KEY!$E:$F,2,0)&amp;$C13,DEMAND_PLAN!$B:$I,5,0)/VLOOKUP(VLOOKUP(AS$3,KEY!$E:$F,2,0),KEY!$B:$C,2,0)</f>
        <v>3763.5</v>
      </c>
      <c r="AT13" s="45">
        <f>VLOOKUP(VLOOKUP(AT$3,KEY!$E:$F,2,0)&amp;$C13,DEMAND_PLAN!$B:$I,5,0)/VLOOKUP(VLOOKUP(AT$3,KEY!$E:$F,2,0),KEY!$B:$C,2,0)</f>
        <v>3763.5</v>
      </c>
      <c r="AU13" s="45">
        <f>VLOOKUP(VLOOKUP(AU$3,KEY!$E:$F,2,0)&amp;$C13,DEMAND_PLAN!$B:$I,5,0)/VLOOKUP(VLOOKUP(AU$3,KEY!$E:$F,2,0),KEY!$B:$C,2,0)</f>
        <v>3763.5</v>
      </c>
      <c r="AV13" s="45">
        <f>VLOOKUP(VLOOKUP(AV$3,KEY!$E:$F,2,0)&amp;$C13,DEMAND_PLAN!$B:$I,5,0)/VLOOKUP(VLOOKUP(AV$3,KEY!$E:$F,2,0),KEY!$B:$C,2,0)</f>
        <v>3763.5</v>
      </c>
      <c r="AW13" s="45">
        <f>VLOOKUP(VLOOKUP(AW$3,KEY!$E:$F,2,0)&amp;$C13,DEMAND_PLAN!$B:$I,5,0)/VLOOKUP(VLOOKUP(AW$3,KEY!$E:$F,2,0),KEY!$B:$C,2,0)</f>
        <v>7849.75</v>
      </c>
      <c r="AX13" s="45">
        <f>VLOOKUP(VLOOKUP(AX$3,KEY!$E:$F,2,0)&amp;$C13,DEMAND_PLAN!$B:$I,5,0)/VLOOKUP(VLOOKUP(AX$3,KEY!$E:$F,2,0),KEY!$B:$C,2,0)</f>
        <v>7849.75</v>
      </c>
      <c r="AY13" s="45">
        <f>VLOOKUP(VLOOKUP(AY$3,KEY!$E:$F,2,0)&amp;$C13,DEMAND_PLAN!$B:$I,5,0)/VLOOKUP(VLOOKUP(AY$3,KEY!$E:$F,2,0),KEY!$B:$C,2,0)</f>
        <v>7849.75</v>
      </c>
      <c r="AZ13" s="45">
        <f>VLOOKUP(VLOOKUP(AZ$3,KEY!$E:$F,2,0)&amp;$C13,DEMAND_PLAN!$B:$I,5,0)/VLOOKUP(VLOOKUP(AZ$3,KEY!$E:$F,2,0),KEY!$B:$C,2,0)</f>
        <v>7849.75</v>
      </c>
      <c r="BA13" s="45">
        <f>VLOOKUP(VLOOKUP(BA$3,KEY!$E:$F,2,0)&amp;$C13,DEMAND_PLAN!$B:$I,5,0)/VLOOKUP(VLOOKUP(BA$3,KEY!$E:$F,2,0),KEY!$B:$C,2,0)</f>
        <v>4876.2</v>
      </c>
      <c r="BB13" s="45">
        <f>VLOOKUP(VLOOKUP(BB$3,KEY!$E:$F,2,0)&amp;$C13,DEMAND_PLAN!$B:$I,5,0)/VLOOKUP(VLOOKUP(BB$3,KEY!$E:$F,2,0),KEY!$B:$C,2,0)</f>
        <v>4876.2</v>
      </c>
      <c r="BC13" s="45">
        <f>VLOOKUP(VLOOKUP(BC$3,KEY!$E:$F,2,0)&amp;$C13,DEMAND_PLAN!$B:$I,5,0)/VLOOKUP(VLOOKUP(BC$3,KEY!$E:$F,2,0),KEY!$B:$C,2,0)</f>
        <v>4876.2</v>
      </c>
      <c r="BD13" s="45">
        <f>VLOOKUP(VLOOKUP(BD$3,KEY!$E:$F,2,0)&amp;$C13,DEMAND_PLAN!$B:$I,5,0)/VLOOKUP(VLOOKUP(BD$3,KEY!$E:$F,2,0),KEY!$B:$C,2,0)</f>
        <v>4876.2</v>
      </c>
      <c r="BE13" s="45">
        <f>VLOOKUP(VLOOKUP(BE$3,KEY!$E:$F,2,0)&amp;$C13,DEMAND_PLAN!$B:$I,5,0)/VLOOKUP(VLOOKUP(BE$3,KEY!$E:$F,2,0),KEY!$B:$C,2,0)</f>
        <v>4876.2</v>
      </c>
      <c r="BF13" s="46">
        <f>IF(FF13&gt;ASSUMPTIONS!$D$6,0,(ASSUMPTIONS!$D$6+2-FF13)*AVERAGE(G13:J13))</f>
        <v>0</v>
      </c>
      <c r="BG13" s="46">
        <f>IF(FG13&gt;ASSUMPTIONS!$D$6,0,(ASSUMPTIONS!$D$6+2-FG13)*AVERAGE(H13:K13))</f>
        <v>0</v>
      </c>
      <c r="BH13" s="46">
        <f>IF(FH13&gt;ASSUMPTIONS!$D$6,0,(ASSUMPTIONS!$D$6+2-FH13)*AVERAGE(I13:L13))</f>
        <v>0</v>
      </c>
      <c r="BI13" s="46">
        <f>IF(FI13&gt;ASSUMPTIONS!$D$6,0,(ASSUMPTIONS!$D$6+2-FI13)*AVERAGE(J13:M13))</f>
        <v>0</v>
      </c>
      <c r="BJ13" s="46">
        <f>IF(FJ13&gt;ASSUMPTIONS!$D$6,0,(ASSUMPTIONS!$D$6+2-FJ13)*AVERAGE(K13:N13))</f>
        <v>0</v>
      </c>
      <c r="BK13" s="46">
        <f>IF(FK13&gt;ASSUMPTIONS!$D$6,0,(ASSUMPTIONS!$D$6+2-FK13)*AVERAGE(L13:O13))</f>
        <v>0</v>
      </c>
      <c r="BL13" s="46">
        <f>IF(FL13&gt;ASSUMPTIONS!$D$6,0,(ASSUMPTIONS!$D$6+2-FL13)*AVERAGE(M13:P13))</f>
        <v>0</v>
      </c>
      <c r="BM13" s="46">
        <f>IF(FM13&gt;ASSUMPTIONS!$D$6,0,(ASSUMPTIONS!$D$6+2-FM13)*AVERAGE(N13:Q13))</f>
        <v>0</v>
      </c>
      <c r="BN13" s="46">
        <f>IF(FN13&gt;ASSUMPTIONS!$D$6,0,(ASSUMPTIONS!$D$6+2-FN13)*AVERAGE(O13:R13))</f>
        <v>0</v>
      </c>
      <c r="BO13" s="46">
        <f>IF(FO13&gt;ASSUMPTIONS!$D$6,0,(ASSUMPTIONS!$D$6+2-FO13)*AVERAGE(P13:S13))</f>
        <v>0</v>
      </c>
      <c r="BP13" s="46">
        <f>IF(FP13&gt;ASSUMPTIONS!$D$6,0,(ASSUMPTIONS!$D$6+2-FP13)*AVERAGE(Q13:T13))</f>
        <v>0</v>
      </c>
      <c r="BQ13" s="46">
        <f>IF(FQ13&gt;ASSUMPTIONS!$D$6,0,(ASSUMPTIONS!$D$6+2-FQ13)*AVERAGE(R13:U13))</f>
        <v>0</v>
      </c>
      <c r="BR13" s="46">
        <f>IF(FR13&gt;ASSUMPTIONS!$D$6,0,(ASSUMPTIONS!$D$6+2-FR13)*AVERAGE(S13:V13))</f>
        <v>0</v>
      </c>
      <c r="BS13" s="46">
        <f>IF(FS13&gt;ASSUMPTIONS!$D$6,0,(ASSUMPTIONS!$D$6+2-FS13)*AVERAGE(T13:W13))</f>
        <v>0</v>
      </c>
      <c r="BT13" s="46">
        <f>IF(FT13&gt;ASSUMPTIONS!$D$6,0,(ASSUMPTIONS!$D$6+2-FT13)*AVERAGE(U13:X13))</f>
        <v>0</v>
      </c>
      <c r="BU13" s="46">
        <f>IF(FU13&gt;ASSUMPTIONS!$D$6,0,(ASSUMPTIONS!$D$6+2-FU13)*AVERAGE(V13:Y13))</f>
        <v>0</v>
      </c>
      <c r="BV13" s="46">
        <f>IF(FV13&gt;ASSUMPTIONS!$D$6,0,(ASSUMPTIONS!$D$6+2-FV13)*AVERAGE(W13:Z13))</f>
        <v>0</v>
      </c>
      <c r="BW13" s="46">
        <f>IF(FW13&gt;ASSUMPTIONS!$D$6,0,(ASSUMPTIONS!$D$6+2-FW13)*AVERAGE(X13:AA13))</f>
        <v>0</v>
      </c>
      <c r="BX13" s="46">
        <f>IF(FX13&gt;ASSUMPTIONS!$D$6,0,(ASSUMPTIONS!$D$6+2-FX13)*AVERAGE(Y13:AB13))</f>
        <v>0</v>
      </c>
      <c r="BY13" s="46">
        <f>IF(FY13&gt;ASSUMPTIONS!$D$6,0,(ASSUMPTIONS!$D$6+2-FY13)*AVERAGE(Z13:AC13))</f>
        <v>0</v>
      </c>
      <c r="BZ13" s="46">
        <f>IF(FZ13&gt;ASSUMPTIONS!$D$6,0,(ASSUMPTIONS!$D$6+2-FZ13)*AVERAGE(AA13:AD13))</f>
        <v>0</v>
      </c>
      <c r="CA13" s="46">
        <f>IF(GA13&gt;ASSUMPTIONS!$D$6,0,(ASSUMPTIONS!$D$6+2-GA13)*AVERAGE(AB13:AE13))</f>
        <v>0</v>
      </c>
      <c r="CB13" s="46">
        <f>IF(GB13&gt;ASSUMPTIONS!$D$6,0,(ASSUMPTIONS!$D$6+2-GB13)*AVERAGE(AC13:AF13))</f>
        <v>0</v>
      </c>
      <c r="CC13" s="46">
        <f>IF(GC13&gt;ASSUMPTIONS!$D$6,0,(ASSUMPTIONS!$D$6+2-GC13)*AVERAGE(AD13:AG13))</f>
        <v>0</v>
      </c>
      <c r="CD13" s="46">
        <f>IF(GD13&gt;ASSUMPTIONS!$D$6,0,(ASSUMPTIONS!$D$6+2-GD13)*AVERAGE(AE13:AH13))</f>
        <v>0</v>
      </c>
      <c r="CE13" s="46">
        <f>IF(GE13&gt;ASSUMPTIONS!$D$6,0,(ASSUMPTIONS!$D$6+2-GE13)*AVERAGE(AF13:AI13))</f>
        <v>0</v>
      </c>
      <c r="CF13" s="46">
        <f>IF(GF13&gt;ASSUMPTIONS!$D$6,0,(ASSUMPTIONS!$D$6+2-GF13)*AVERAGE(AG13:AJ13))</f>
        <v>0</v>
      </c>
      <c r="CG13" s="46">
        <f>IF(GG13&gt;ASSUMPTIONS!$D$6,0,(ASSUMPTIONS!$D$6+2-GG13)*AVERAGE(AH13:AK13))</f>
        <v>0</v>
      </c>
      <c r="CH13" s="46">
        <f>IF(GH13&gt;ASSUMPTIONS!$D$6,0,(ASSUMPTIONS!$D$6+2-GH13)*AVERAGE(AI13:AL13))</f>
        <v>0</v>
      </c>
      <c r="CI13" s="46">
        <f>IF(GI13&gt;ASSUMPTIONS!$D$6,0,(ASSUMPTIONS!$D$6+2-GI13)*AVERAGE(AJ13:AM13))</f>
        <v>0</v>
      </c>
      <c r="CJ13" s="46">
        <f>IF(GJ13&gt;ASSUMPTIONS!$D$6,0,(ASSUMPTIONS!$D$6+2-GJ13)*AVERAGE(AK13:AN13))</f>
        <v>0</v>
      </c>
      <c r="CK13" s="46">
        <f>IF(GK13&gt;ASSUMPTIONS!$D$6,0,(ASSUMPTIONS!$D$6+2-GK13)*AVERAGE(AL13:AO13))</f>
        <v>0</v>
      </c>
      <c r="CL13" s="46">
        <f>IF(GL13&gt;ASSUMPTIONS!$D$6,0,(ASSUMPTIONS!$D$6+2-GL13)*AVERAGE(AM13:AP13))</f>
        <v>0</v>
      </c>
      <c r="CM13" s="46">
        <f>IF(GM13&gt;ASSUMPTIONS!$D$6,0,(ASSUMPTIONS!$D$6+2-GM13)*AVERAGE(AN13:AQ13))</f>
        <v>0</v>
      </c>
      <c r="CN13" s="46">
        <f>IF(GN13&gt;ASSUMPTIONS!$D$6,0,(ASSUMPTIONS!$D$6+2-GN13)*AVERAGE(AO13:AR13))</f>
        <v>0</v>
      </c>
      <c r="CO13" s="46">
        <f>IF(GO13&gt;ASSUMPTIONS!$D$6,0,(ASSUMPTIONS!$D$6+2-GO13)*AVERAGE(AP13:AS13))</f>
        <v>0</v>
      </c>
      <c r="CP13" s="46">
        <f>IF(GP13&gt;ASSUMPTIONS!$D$6,0,(ASSUMPTIONS!$D$6+2-GP13)*AVERAGE(AQ13:AT13))</f>
        <v>0</v>
      </c>
      <c r="CQ13" s="46">
        <f>IF(GQ13&gt;ASSUMPTIONS!$D$6,0,(ASSUMPTIONS!$D$6+2-GQ13)*AVERAGE(AR13:AU13))</f>
        <v>0</v>
      </c>
      <c r="CR13" s="46">
        <f>IF(GR13&gt;ASSUMPTIONS!$D$6,0,(ASSUMPTIONS!$D$6+2-GR13)*AVERAGE(AS13:AV13))</f>
        <v>0</v>
      </c>
      <c r="CS13" s="46">
        <f>IF(GS13&gt;ASSUMPTIONS!$D$6,0,(ASSUMPTIONS!$D$6+2-GS13)*AVERAGE(AT13:AW13))</f>
        <v>0</v>
      </c>
      <c r="CT13" s="46">
        <f>IF(GT13&gt;ASSUMPTIONS!$D$6,0,(ASSUMPTIONS!$D$6+2-GT13)*AVERAGE(AU13:AX13))</f>
        <v>17983.865473441136</v>
      </c>
      <c r="CU13" s="46">
        <f>IF(GU13&gt;ASSUMPTIONS!$D$6,0,(ASSUMPTIONS!$D$6+2-GU13)*AVERAGE(AV13:AY13))</f>
        <v>13979.125000000002</v>
      </c>
      <c r="CV13" s="46">
        <f>IF(GV13&gt;ASSUMPTIONS!$D$6,0,(ASSUMPTIONS!$D$6+2-GV13)*AVERAGE(AW13:AZ13))</f>
        <v>0</v>
      </c>
      <c r="CW13" s="46">
        <f>IF(GW13&gt;ASSUMPTIONS!$D$6,0,(ASSUMPTIONS!$D$6+2-GW13)*AVERAGE(AX13:BA13))</f>
        <v>0</v>
      </c>
      <c r="CX13" s="46">
        <f>IF(GX13&gt;ASSUMPTIONS!$D$6,0,(ASSUMPTIONS!$D$6+2-GX13)*AVERAGE(AY13:BB13))</f>
        <v>0</v>
      </c>
      <c r="CY13" s="46">
        <f>IF(GY13&gt;ASSUMPTIONS!$D$6,0,(ASSUMPTIONS!$D$6+2-GY13)*AVERAGE(AZ13:BC13))</f>
        <v>0</v>
      </c>
      <c r="CZ13" s="46">
        <f>IF(GZ13&gt;ASSUMPTIONS!$D$6,0,(ASSUMPTIONS!$D$6+2-GZ13)*AVERAGE(BA13:BD13))</f>
        <v>11556.375</v>
      </c>
      <c r="DA13" s="46">
        <f>IF(HA13&gt;ASSUMPTIONS!$D$6,0,(ASSUMPTIONS!$D$6+2-HA13)*AVERAGE($BB13:$BE13))</f>
        <v>0</v>
      </c>
      <c r="DB13" s="46">
        <f>IF(HB13&gt;ASSUMPTIONS!$D$6,0,(ASSUMPTIONS!$D$6+2-HB13)*AVERAGE($BB13:$BE13))</f>
        <v>12725.949999999995</v>
      </c>
      <c r="DC13" s="46">
        <f>IF(HC13&gt;ASSUMPTIONS!$D$6,0,(ASSUMPTIONS!$D$6+2-HC13)*AVERAGE($BB13:$BE13))</f>
        <v>0</v>
      </c>
      <c r="DD13" s="46">
        <f>IF(HD13&gt;ASSUMPTIONS!$D$6,0,(ASSUMPTIONS!$D$6+2-HD13)*AVERAGE($BB13:$BE13))</f>
        <v>9752.4</v>
      </c>
      <c r="DE13" s="46">
        <f>IF(HE13&gt;ASSUMPTIONS!$D$6,0,(ASSUMPTIONS!$D$6+2-HE13)*AVERAGE($BB13:$BE13))</f>
        <v>0</v>
      </c>
      <c r="DF13" s="47">
        <f t="shared" si="3"/>
        <v>299509.63452655886</v>
      </c>
      <c r="DG13" s="47">
        <f t="shared" si="7"/>
        <v>288654.38452655886</v>
      </c>
      <c r="DH13" s="47">
        <f t="shared" si="7"/>
        <v>277799.13452655886</v>
      </c>
      <c r="DI13" s="47">
        <f t="shared" si="7"/>
        <v>266943.88452655886</v>
      </c>
      <c r="DJ13" s="47">
        <f t="shared" si="7"/>
        <v>259985.63452655886</v>
      </c>
      <c r="DK13" s="47">
        <f t="shared" si="7"/>
        <v>253027.38452655886</v>
      </c>
      <c r="DL13" s="47">
        <f t="shared" si="7"/>
        <v>246069.13452655886</v>
      </c>
      <c r="DM13" s="47">
        <f t="shared" si="7"/>
        <v>239110.88452655886</v>
      </c>
      <c r="DN13" s="47">
        <f t="shared" si="7"/>
        <v>235842.88452655886</v>
      </c>
      <c r="DO13" s="47">
        <f t="shared" si="7"/>
        <v>232574.88452655886</v>
      </c>
      <c r="DP13" s="47">
        <f t="shared" si="7"/>
        <v>229306.88452655886</v>
      </c>
      <c r="DQ13" s="47">
        <f t="shared" si="7"/>
        <v>226038.88452655886</v>
      </c>
      <c r="DR13" s="47">
        <f t="shared" si="7"/>
        <v>222770.88452655886</v>
      </c>
      <c r="DS13" s="47">
        <f t="shared" si="7"/>
        <v>219982.88452655886</v>
      </c>
      <c r="DT13" s="47">
        <f t="shared" si="7"/>
        <v>217194.88452655886</v>
      </c>
      <c r="DU13" s="47">
        <f t="shared" si="7"/>
        <v>214406.88452655886</v>
      </c>
      <c r="DV13" s="47">
        <f t="shared" si="7"/>
        <v>211618.88452655886</v>
      </c>
      <c r="DW13" s="47">
        <f t="shared" si="7"/>
        <v>206799.88452655886</v>
      </c>
      <c r="DX13" s="47">
        <f t="shared" si="7"/>
        <v>201980.88452655886</v>
      </c>
      <c r="DY13" s="47">
        <f t="shared" si="7"/>
        <v>197161.88452655886</v>
      </c>
      <c r="DZ13" s="47">
        <f t="shared" si="7"/>
        <v>192342.88452655886</v>
      </c>
      <c r="EA13" s="47">
        <f t="shared" si="7"/>
        <v>187799.88452655886</v>
      </c>
      <c r="EB13" s="47">
        <f t="shared" si="7"/>
        <v>183256.88452655886</v>
      </c>
      <c r="EC13" s="47">
        <f t="shared" si="7"/>
        <v>178713.88452655886</v>
      </c>
      <c r="ED13" s="47">
        <f t="shared" si="7"/>
        <v>174170.88452655886</v>
      </c>
      <c r="EE13" s="47">
        <f t="shared" si="7"/>
        <v>169627.88452655886</v>
      </c>
      <c r="EF13" s="47">
        <f t="shared" si="7"/>
        <v>160066.13452655886</v>
      </c>
      <c r="EG13" s="47">
        <f t="shared" si="7"/>
        <v>150504.38452655886</v>
      </c>
      <c r="EH13" s="47">
        <f t="shared" si="7"/>
        <v>140942.63452655886</v>
      </c>
      <c r="EI13" s="47">
        <f t="shared" si="7"/>
        <v>131380.88452655886</v>
      </c>
      <c r="EJ13" s="47">
        <f t="shared" si="7"/>
        <v>123035.13452655886</v>
      </c>
      <c r="EK13" s="47">
        <f t="shared" si="7"/>
        <v>114689.38452655886</v>
      </c>
      <c r="EL13" s="47">
        <f t="shared" si="7"/>
        <v>106343.63452655886</v>
      </c>
      <c r="EM13" s="47">
        <f t="shared" si="7"/>
        <v>97997.884526558861</v>
      </c>
      <c r="EN13" s="47">
        <f t="shared" si="7"/>
        <v>87167.484526558866</v>
      </c>
      <c r="EO13" s="47">
        <f t="shared" si="7"/>
        <v>76337.084526558872</v>
      </c>
      <c r="EP13" s="47">
        <f t="shared" si="7"/>
        <v>65506.684526558871</v>
      </c>
      <c r="EQ13" s="47">
        <f t="shared" si="7"/>
        <v>54676.284526558869</v>
      </c>
      <c r="ER13" s="47">
        <f t="shared" si="7"/>
        <v>43845.884526558868</v>
      </c>
      <c r="ES13" s="47">
        <f t="shared" si="7"/>
        <v>40082.384526558868</v>
      </c>
      <c r="ET13" s="47">
        <f t="shared" si="7"/>
        <v>54302.75</v>
      </c>
      <c r="EU13" s="47">
        <f t="shared" si="7"/>
        <v>64518.375</v>
      </c>
      <c r="EV13" s="47">
        <f t="shared" si="7"/>
        <v>60754.875</v>
      </c>
      <c r="EW13" s="47">
        <f t="shared" si="7"/>
        <v>52905.125</v>
      </c>
      <c r="EX13" s="47">
        <f t="shared" si="7"/>
        <v>45055.375</v>
      </c>
      <c r="EY13" s="47">
        <f t="shared" si="7"/>
        <v>37205.625</v>
      </c>
      <c r="EZ13" s="47">
        <f t="shared" si="7"/>
        <v>40912.25</v>
      </c>
      <c r="FA13" s="47">
        <f t="shared" si="7"/>
        <v>36036.050000000003</v>
      </c>
      <c r="FB13" s="47">
        <f t="shared" si="7"/>
        <v>43885.799999999996</v>
      </c>
      <c r="FC13" s="47">
        <f t="shared" si="7"/>
        <v>39009.599999999999</v>
      </c>
      <c r="FD13" s="47">
        <f t="shared" si="7"/>
        <v>43885.8</v>
      </c>
      <c r="FE13" s="47">
        <f t="shared" si="7"/>
        <v>39009.600000000006</v>
      </c>
      <c r="FF13" s="48">
        <f t="shared" si="4"/>
        <v>31.410270673672589</v>
      </c>
      <c r="FG13" s="48">
        <f t="shared" si="5"/>
        <v>33.627264100436058</v>
      </c>
      <c r="FH13" s="48">
        <f t="shared" si="5"/>
        <v>36.388828808894907</v>
      </c>
      <c r="FI13" s="48">
        <f t="shared" si="5"/>
        <v>39.923707042224535</v>
      </c>
      <c r="FJ13" s="48">
        <f t="shared" si="5"/>
        <v>44.227585428595972</v>
      </c>
      <c r="FK13" s="48">
        <f t="shared" si="5"/>
        <v>50.846719868291672</v>
      </c>
      <c r="FL13" s="48">
        <f t="shared" si="5"/>
        <v>60.380291315678711</v>
      </c>
      <c r="FM13" s="48">
        <f t="shared" si="5"/>
        <v>75.296552792704674</v>
      </c>
      <c r="FN13" s="48">
        <f t="shared" si="5"/>
        <v>73.167345326364398</v>
      </c>
      <c r="FO13" s="48">
        <f t="shared" si="5"/>
        <v>74.918324182515519</v>
      </c>
      <c r="FP13" s="48">
        <f t="shared" si="5"/>
        <v>76.808086039154176</v>
      </c>
      <c r="FQ13" s="48">
        <f t="shared" si="5"/>
        <v>78.853811735405387</v>
      </c>
      <c r="FR13" s="48">
        <f t="shared" si="5"/>
        <v>81.07564007408854</v>
      </c>
      <c r="FS13" s="48">
        <f t="shared" si="5"/>
        <v>67.593380725649354</v>
      </c>
      <c r="FT13" s="48">
        <f t="shared" si="5"/>
        <v>57.836961884201095</v>
      </c>
      <c r="FU13" s="48">
        <f t="shared" si="5"/>
        <v>50.37863369708527</v>
      </c>
      <c r="FV13" s="48">
        <f t="shared" si="5"/>
        <v>44.491986828503606</v>
      </c>
      <c r="FW13" s="48">
        <f t="shared" si="9"/>
        <v>44.551344110854494</v>
      </c>
      <c r="FX13" s="48">
        <f t="shared" si="9"/>
        <v>44.178569648912379</v>
      </c>
      <c r="FY13" s="48">
        <f t="shared" si="9"/>
        <v>43.794641050858381</v>
      </c>
      <c r="FZ13" s="48">
        <f t="shared" si="9"/>
        <v>43.399050082887712</v>
      </c>
      <c r="GA13" s="48">
        <f t="shared" si="9"/>
        <v>42.338297276372188</v>
      </c>
      <c r="GB13" s="48">
        <f t="shared" si="9"/>
        <v>32.392205431313585</v>
      </c>
      <c r="GC13" s="48">
        <f t="shared" si="9"/>
        <v>25.985130473997604</v>
      </c>
      <c r="GD13" s="48">
        <f t="shared" si="9"/>
        <v>21.513487412254193</v>
      </c>
      <c r="GE13" s="48">
        <f t="shared" si="9"/>
        <v>18.21537736570804</v>
      </c>
      <c r="GF13" s="48">
        <f t="shared" si="9"/>
        <v>18.322798144965986</v>
      </c>
      <c r="GG13" s="48">
        <f t="shared" si="9"/>
        <v>17.876993944052366</v>
      </c>
      <c r="GH13" s="48">
        <f t="shared" si="9"/>
        <v>17.399853698263978</v>
      </c>
      <c r="GI13" s="48">
        <f t="shared" si="9"/>
        <v>16.887953093078377</v>
      </c>
      <c r="GJ13" s="48">
        <f t="shared" si="9"/>
        <v>14.651741558374619</v>
      </c>
      <c r="GK13" s="48">
        <f t="shared" si="9"/>
        <v>12.832099720387966</v>
      </c>
      <c r="GL13" s="48">
        <f t="shared" si="8"/>
        <v>11.233883483125831</v>
      </c>
      <c r="GM13" s="48">
        <f t="shared" si="8"/>
        <v>9.8189941762593129</v>
      </c>
      <c r="GN13" s="48">
        <f t="shared" si="8"/>
        <v>9.0484086023192916</v>
      </c>
      <c r="GO13" s="48">
        <f t="shared" si="8"/>
        <v>9.6172341270576087</v>
      </c>
      <c r="GP13" s="48">
        <f t="shared" si="8"/>
        <v>10.461505769747481</v>
      </c>
      <c r="GQ13" s="48">
        <f t="shared" si="8"/>
        <v>11.845211456416125</v>
      </c>
      <c r="GR13" s="48">
        <f t="shared" si="8"/>
        <v>14.528041590689217</v>
      </c>
      <c r="GS13" s="48">
        <f t="shared" si="8"/>
        <v>9.1630745735419055</v>
      </c>
      <c r="GT13" s="48">
        <f t="shared" si="8"/>
        <v>6.9028712077254628</v>
      </c>
      <c r="GU13" s="48">
        <f t="shared" si="8"/>
        <v>7.9527326980988731</v>
      </c>
      <c r="GV13" s="48">
        <f t="shared" si="8"/>
        <v>8.2191630306697672</v>
      </c>
      <c r="GW13" s="48">
        <f t="shared" si="8"/>
        <v>8.549363334617393</v>
      </c>
      <c r="GX13" s="48">
        <f t="shared" si="8"/>
        <v>8.3145266168733958</v>
      </c>
      <c r="GY13" s="48">
        <f t="shared" si="8"/>
        <v>8.0175591179957593</v>
      </c>
      <c r="GZ13" s="48">
        <f t="shared" si="8"/>
        <v>7.6300449120216562</v>
      </c>
      <c r="HA13" s="48">
        <f t="shared" si="6"/>
        <v>8.3901911324391953</v>
      </c>
      <c r="HB13" s="48">
        <f t="shared" si="2"/>
        <v>7.3901911324391953</v>
      </c>
      <c r="HC13" s="48">
        <f t="shared" si="2"/>
        <v>9</v>
      </c>
      <c r="HD13" s="48">
        <f t="shared" si="2"/>
        <v>8</v>
      </c>
      <c r="HE13" s="48">
        <f t="shared" si="2"/>
        <v>9.0000000000000018</v>
      </c>
      <c r="HF13" s="31"/>
    </row>
    <row r="14" spans="1:214" x14ac:dyDescent="0.25">
      <c r="A14" s="29"/>
      <c r="B14" s="13" t="s">
        <v>3</v>
      </c>
      <c r="C14" s="13">
        <v>1578653</v>
      </c>
      <c r="D14" s="13" t="str">
        <f>VLOOKUP(C14,INVENTORY_DATA!$C:$E,2,0)</f>
        <v>PF_1</v>
      </c>
      <c r="E14" s="44">
        <f>VLOOKUP(C14,INVENTORY_DATA!$C:$E,3,0)</f>
        <v>4263.2886836027719</v>
      </c>
      <c r="F14" s="45">
        <f>VLOOKUP(VLOOKUP(F$3,KEY!$E:$F,2,0)&amp;$C14,DEMAND_PLAN!$B:$I,5,0)/VLOOKUP(VLOOKUP(F$3,KEY!$E:$F,2,0),KEY!$B:$C,2,0)</f>
        <v>12473</v>
      </c>
      <c r="G14" s="45">
        <f>VLOOKUP(VLOOKUP(G$3,KEY!$E:$F,2,0)&amp;$C14,DEMAND_PLAN!$B:$I,5,0)/VLOOKUP(VLOOKUP(G$3,KEY!$E:$F,2,0),KEY!$B:$C,2,0)</f>
        <v>12473</v>
      </c>
      <c r="H14" s="45">
        <f>VLOOKUP(VLOOKUP(H$3,KEY!$E:$F,2,0)&amp;$C14,DEMAND_PLAN!$B:$I,5,0)/VLOOKUP(VLOOKUP(H$3,KEY!$E:$F,2,0),KEY!$B:$C,2,0)</f>
        <v>12473</v>
      </c>
      <c r="I14" s="45">
        <f>VLOOKUP(VLOOKUP(I$3,KEY!$E:$F,2,0)&amp;$C14,DEMAND_PLAN!$B:$I,5,0)/VLOOKUP(VLOOKUP(I$3,KEY!$E:$F,2,0),KEY!$B:$C,2,0)</f>
        <v>12473</v>
      </c>
      <c r="J14" s="45">
        <f>VLOOKUP(VLOOKUP(J$3,KEY!$E:$F,2,0)&amp;$C14,DEMAND_PLAN!$B:$I,5,0)/VLOOKUP(VLOOKUP(J$3,KEY!$E:$F,2,0),KEY!$B:$C,2,0)</f>
        <v>8868.25</v>
      </c>
      <c r="K14" s="45">
        <f>VLOOKUP(VLOOKUP(K$3,KEY!$E:$F,2,0)&amp;$C14,DEMAND_PLAN!$B:$I,5,0)/VLOOKUP(VLOOKUP(K$3,KEY!$E:$F,2,0),KEY!$B:$C,2,0)</f>
        <v>8868.25</v>
      </c>
      <c r="L14" s="45">
        <f>VLOOKUP(VLOOKUP(L$3,KEY!$E:$F,2,0)&amp;$C14,DEMAND_PLAN!$B:$I,5,0)/VLOOKUP(VLOOKUP(L$3,KEY!$E:$F,2,0),KEY!$B:$C,2,0)</f>
        <v>8868.25</v>
      </c>
      <c r="M14" s="45">
        <f>VLOOKUP(VLOOKUP(M$3,KEY!$E:$F,2,0)&amp;$C14,DEMAND_PLAN!$B:$I,5,0)/VLOOKUP(VLOOKUP(M$3,KEY!$E:$F,2,0),KEY!$B:$C,2,0)</f>
        <v>8868.25</v>
      </c>
      <c r="N14" s="45">
        <f>VLOOKUP(VLOOKUP(N$3,KEY!$E:$F,2,0)&amp;$C14,DEMAND_PLAN!$B:$I,5,0)/VLOOKUP(VLOOKUP(N$3,KEY!$E:$F,2,0),KEY!$B:$C,2,0)</f>
        <v>6554.2</v>
      </c>
      <c r="O14" s="45">
        <f>VLOOKUP(VLOOKUP(O$3,KEY!$E:$F,2,0)&amp;$C14,DEMAND_PLAN!$B:$I,5,0)/VLOOKUP(VLOOKUP(O$3,KEY!$E:$F,2,0),KEY!$B:$C,2,0)</f>
        <v>6554.2</v>
      </c>
      <c r="P14" s="45">
        <f>VLOOKUP(VLOOKUP(P$3,KEY!$E:$F,2,0)&amp;$C14,DEMAND_PLAN!$B:$I,5,0)/VLOOKUP(VLOOKUP(P$3,KEY!$E:$F,2,0),KEY!$B:$C,2,0)</f>
        <v>6554.2</v>
      </c>
      <c r="Q14" s="45">
        <f>VLOOKUP(VLOOKUP(Q$3,KEY!$E:$F,2,0)&amp;$C14,DEMAND_PLAN!$B:$I,5,0)/VLOOKUP(VLOOKUP(Q$3,KEY!$E:$F,2,0),KEY!$B:$C,2,0)</f>
        <v>6554.2</v>
      </c>
      <c r="R14" s="45">
        <f>VLOOKUP(VLOOKUP(R$3,KEY!$E:$F,2,0)&amp;$C14,DEMAND_PLAN!$B:$I,5,0)/VLOOKUP(VLOOKUP(R$3,KEY!$E:$F,2,0),KEY!$B:$C,2,0)</f>
        <v>6554.2</v>
      </c>
      <c r="S14" s="45">
        <f>VLOOKUP(VLOOKUP(S$3,KEY!$E:$F,2,0)&amp;$C14,DEMAND_PLAN!$B:$I,5,0)/VLOOKUP(VLOOKUP(S$3,KEY!$E:$F,2,0),KEY!$B:$C,2,0)</f>
        <v>4571.5</v>
      </c>
      <c r="T14" s="45">
        <f>VLOOKUP(VLOOKUP(T$3,KEY!$E:$F,2,0)&amp;$C14,DEMAND_PLAN!$B:$I,5,0)/VLOOKUP(VLOOKUP(T$3,KEY!$E:$F,2,0),KEY!$B:$C,2,0)</f>
        <v>4571.5</v>
      </c>
      <c r="U14" s="45">
        <f>VLOOKUP(VLOOKUP(U$3,KEY!$E:$F,2,0)&amp;$C14,DEMAND_PLAN!$B:$I,5,0)/VLOOKUP(VLOOKUP(U$3,KEY!$E:$F,2,0),KEY!$B:$C,2,0)</f>
        <v>4571.5</v>
      </c>
      <c r="V14" s="45">
        <f>VLOOKUP(VLOOKUP(V$3,KEY!$E:$F,2,0)&amp;$C14,DEMAND_PLAN!$B:$I,5,0)/VLOOKUP(VLOOKUP(V$3,KEY!$E:$F,2,0),KEY!$B:$C,2,0)</f>
        <v>4571.5</v>
      </c>
      <c r="W14" s="45">
        <f>VLOOKUP(VLOOKUP(W$3,KEY!$E:$F,2,0)&amp;$C14,DEMAND_PLAN!$B:$I,5,0)/VLOOKUP(VLOOKUP(W$3,KEY!$E:$F,2,0),KEY!$B:$C,2,0)</f>
        <v>10893.5</v>
      </c>
      <c r="X14" s="45">
        <f>VLOOKUP(VLOOKUP(X$3,KEY!$E:$F,2,0)&amp;$C14,DEMAND_PLAN!$B:$I,5,0)/VLOOKUP(VLOOKUP(X$3,KEY!$E:$F,2,0),KEY!$B:$C,2,0)</f>
        <v>10893.5</v>
      </c>
      <c r="Y14" s="45">
        <f>VLOOKUP(VLOOKUP(Y$3,KEY!$E:$F,2,0)&amp;$C14,DEMAND_PLAN!$B:$I,5,0)/VLOOKUP(VLOOKUP(Y$3,KEY!$E:$F,2,0),KEY!$B:$C,2,0)</f>
        <v>10893.5</v>
      </c>
      <c r="Z14" s="45">
        <f>VLOOKUP(VLOOKUP(Z$3,KEY!$E:$F,2,0)&amp;$C14,DEMAND_PLAN!$B:$I,5,0)/VLOOKUP(VLOOKUP(Z$3,KEY!$E:$F,2,0),KEY!$B:$C,2,0)</f>
        <v>10893.5</v>
      </c>
      <c r="AA14" s="45">
        <f>VLOOKUP(VLOOKUP(AA$3,KEY!$E:$F,2,0)&amp;$C14,DEMAND_PLAN!$B:$I,5,0)/VLOOKUP(VLOOKUP(AA$3,KEY!$E:$F,2,0),KEY!$B:$C,2,0)</f>
        <v>7047.6</v>
      </c>
      <c r="AB14" s="45">
        <f>VLOOKUP(VLOOKUP(AB$3,KEY!$E:$F,2,0)&amp;$C14,DEMAND_PLAN!$B:$I,5,0)/VLOOKUP(VLOOKUP(AB$3,KEY!$E:$F,2,0),KEY!$B:$C,2,0)</f>
        <v>7047.6</v>
      </c>
      <c r="AC14" s="45">
        <f>VLOOKUP(VLOOKUP(AC$3,KEY!$E:$F,2,0)&amp;$C14,DEMAND_PLAN!$B:$I,5,0)/VLOOKUP(VLOOKUP(AC$3,KEY!$E:$F,2,0),KEY!$B:$C,2,0)</f>
        <v>7047.6</v>
      </c>
      <c r="AD14" s="45">
        <f>VLOOKUP(VLOOKUP(AD$3,KEY!$E:$F,2,0)&amp;$C14,DEMAND_PLAN!$B:$I,5,0)/VLOOKUP(VLOOKUP(AD$3,KEY!$E:$F,2,0),KEY!$B:$C,2,0)</f>
        <v>7047.6</v>
      </c>
      <c r="AE14" s="45">
        <f>VLOOKUP(VLOOKUP(AE$3,KEY!$E:$F,2,0)&amp;$C14,DEMAND_PLAN!$B:$I,5,0)/VLOOKUP(VLOOKUP(AE$3,KEY!$E:$F,2,0),KEY!$B:$C,2,0)</f>
        <v>7047.6</v>
      </c>
      <c r="AF14" s="45">
        <f>VLOOKUP(VLOOKUP(AF$3,KEY!$E:$F,2,0)&amp;$C14,DEMAND_PLAN!$B:$I,5,0)/VLOOKUP(VLOOKUP(AF$3,KEY!$E:$F,2,0),KEY!$B:$C,2,0)</f>
        <v>7471.5</v>
      </c>
      <c r="AG14" s="45">
        <f>VLOOKUP(VLOOKUP(AG$3,KEY!$E:$F,2,0)&amp;$C14,DEMAND_PLAN!$B:$I,5,0)/VLOOKUP(VLOOKUP(AG$3,KEY!$E:$F,2,0),KEY!$B:$C,2,0)</f>
        <v>7471.5</v>
      </c>
      <c r="AH14" s="45">
        <f>VLOOKUP(VLOOKUP(AH$3,KEY!$E:$F,2,0)&amp;$C14,DEMAND_PLAN!$B:$I,5,0)/VLOOKUP(VLOOKUP(AH$3,KEY!$E:$F,2,0),KEY!$B:$C,2,0)</f>
        <v>7471.5</v>
      </c>
      <c r="AI14" s="45">
        <f>VLOOKUP(VLOOKUP(AI$3,KEY!$E:$F,2,0)&amp;$C14,DEMAND_PLAN!$B:$I,5,0)/VLOOKUP(VLOOKUP(AI$3,KEY!$E:$F,2,0),KEY!$B:$C,2,0)</f>
        <v>7471.5</v>
      </c>
      <c r="AJ14" s="45">
        <f>VLOOKUP(VLOOKUP(AJ$3,KEY!$E:$F,2,0)&amp;$C14,DEMAND_PLAN!$B:$I,5,0)/VLOOKUP(VLOOKUP(AJ$3,KEY!$E:$F,2,0),KEY!$B:$C,2,0)</f>
        <v>3119</v>
      </c>
      <c r="AK14" s="45">
        <f>VLOOKUP(VLOOKUP(AK$3,KEY!$E:$F,2,0)&amp;$C14,DEMAND_PLAN!$B:$I,5,0)/VLOOKUP(VLOOKUP(AK$3,KEY!$E:$F,2,0),KEY!$B:$C,2,0)</f>
        <v>3119</v>
      </c>
      <c r="AL14" s="45">
        <f>VLOOKUP(VLOOKUP(AL$3,KEY!$E:$F,2,0)&amp;$C14,DEMAND_PLAN!$B:$I,5,0)/VLOOKUP(VLOOKUP(AL$3,KEY!$E:$F,2,0),KEY!$B:$C,2,0)</f>
        <v>3119</v>
      </c>
      <c r="AM14" s="45">
        <f>VLOOKUP(VLOOKUP(AM$3,KEY!$E:$F,2,0)&amp;$C14,DEMAND_PLAN!$B:$I,5,0)/VLOOKUP(VLOOKUP(AM$3,KEY!$E:$F,2,0),KEY!$B:$C,2,0)</f>
        <v>3119</v>
      </c>
      <c r="AN14" s="45">
        <f>VLOOKUP(VLOOKUP(AN$3,KEY!$E:$F,2,0)&amp;$C14,DEMAND_PLAN!$B:$I,5,0)/VLOOKUP(VLOOKUP(AN$3,KEY!$E:$F,2,0),KEY!$B:$C,2,0)</f>
        <v>5368.8</v>
      </c>
      <c r="AO14" s="45">
        <f>VLOOKUP(VLOOKUP(AO$3,KEY!$E:$F,2,0)&amp;$C14,DEMAND_PLAN!$B:$I,5,0)/VLOOKUP(VLOOKUP(AO$3,KEY!$E:$F,2,0),KEY!$B:$C,2,0)</f>
        <v>5368.8</v>
      </c>
      <c r="AP14" s="45">
        <f>VLOOKUP(VLOOKUP(AP$3,KEY!$E:$F,2,0)&amp;$C14,DEMAND_PLAN!$B:$I,5,0)/VLOOKUP(VLOOKUP(AP$3,KEY!$E:$F,2,0),KEY!$B:$C,2,0)</f>
        <v>5368.8</v>
      </c>
      <c r="AQ14" s="45">
        <f>VLOOKUP(VLOOKUP(AQ$3,KEY!$E:$F,2,0)&amp;$C14,DEMAND_PLAN!$B:$I,5,0)/VLOOKUP(VLOOKUP(AQ$3,KEY!$E:$F,2,0),KEY!$B:$C,2,0)</f>
        <v>5368.8</v>
      </c>
      <c r="AR14" s="45">
        <f>VLOOKUP(VLOOKUP(AR$3,KEY!$E:$F,2,0)&amp;$C14,DEMAND_PLAN!$B:$I,5,0)/VLOOKUP(VLOOKUP(AR$3,KEY!$E:$F,2,0),KEY!$B:$C,2,0)</f>
        <v>5368.8</v>
      </c>
      <c r="AS14" s="45">
        <f>VLOOKUP(VLOOKUP(AS$3,KEY!$E:$F,2,0)&amp;$C14,DEMAND_PLAN!$B:$I,5,0)/VLOOKUP(VLOOKUP(AS$3,KEY!$E:$F,2,0),KEY!$B:$C,2,0)</f>
        <v>9066.75</v>
      </c>
      <c r="AT14" s="45">
        <f>VLOOKUP(VLOOKUP(AT$3,KEY!$E:$F,2,0)&amp;$C14,DEMAND_PLAN!$B:$I,5,0)/VLOOKUP(VLOOKUP(AT$3,KEY!$E:$F,2,0),KEY!$B:$C,2,0)</f>
        <v>9066.75</v>
      </c>
      <c r="AU14" s="45">
        <f>VLOOKUP(VLOOKUP(AU$3,KEY!$E:$F,2,0)&amp;$C14,DEMAND_PLAN!$B:$I,5,0)/VLOOKUP(VLOOKUP(AU$3,KEY!$E:$F,2,0),KEY!$B:$C,2,0)</f>
        <v>9066.75</v>
      </c>
      <c r="AV14" s="45">
        <f>VLOOKUP(VLOOKUP(AV$3,KEY!$E:$F,2,0)&amp;$C14,DEMAND_PLAN!$B:$I,5,0)/VLOOKUP(VLOOKUP(AV$3,KEY!$E:$F,2,0),KEY!$B:$C,2,0)</f>
        <v>9066.75</v>
      </c>
      <c r="AW14" s="45">
        <f>VLOOKUP(VLOOKUP(AW$3,KEY!$E:$F,2,0)&amp;$C14,DEMAND_PLAN!$B:$I,5,0)/VLOOKUP(VLOOKUP(AW$3,KEY!$E:$F,2,0),KEY!$B:$C,2,0)</f>
        <v>9082.25</v>
      </c>
      <c r="AX14" s="45">
        <f>VLOOKUP(VLOOKUP(AX$3,KEY!$E:$F,2,0)&amp;$C14,DEMAND_PLAN!$B:$I,5,0)/VLOOKUP(VLOOKUP(AX$3,KEY!$E:$F,2,0),KEY!$B:$C,2,0)</f>
        <v>9082.25</v>
      </c>
      <c r="AY14" s="45">
        <f>VLOOKUP(VLOOKUP(AY$3,KEY!$E:$F,2,0)&amp;$C14,DEMAND_PLAN!$B:$I,5,0)/VLOOKUP(VLOOKUP(AY$3,KEY!$E:$F,2,0),KEY!$B:$C,2,0)</f>
        <v>9082.25</v>
      </c>
      <c r="AZ14" s="45">
        <f>VLOOKUP(VLOOKUP(AZ$3,KEY!$E:$F,2,0)&amp;$C14,DEMAND_PLAN!$B:$I,5,0)/VLOOKUP(VLOOKUP(AZ$3,KEY!$E:$F,2,0),KEY!$B:$C,2,0)</f>
        <v>9082.25</v>
      </c>
      <c r="BA14" s="45">
        <f>VLOOKUP(VLOOKUP(BA$3,KEY!$E:$F,2,0)&amp;$C14,DEMAND_PLAN!$B:$I,5,0)/VLOOKUP(VLOOKUP(BA$3,KEY!$E:$F,2,0),KEY!$B:$C,2,0)</f>
        <v>7480.4</v>
      </c>
      <c r="BB14" s="45">
        <f>VLOOKUP(VLOOKUP(BB$3,KEY!$E:$F,2,0)&amp;$C14,DEMAND_PLAN!$B:$I,5,0)/VLOOKUP(VLOOKUP(BB$3,KEY!$E:$F,2,0),KEY!$B:$C,2,0)</f>
        <v>7480.4</v>
      </c>
      <c r="BC14" s="45">
        <f>VLOOKUP(VLOOKUP(BC$3,KEY!$E:$F,2,0)&amp;$C14,DEMAND_PLAN!$B:$I,5,0)/VLOOKUP(VLOOKUP(BC$3,KEY!$E:$F,2,0),KEY!$B:$C,2,0)</f>
        <v>7480.4</v>
      </c>
      <c r="BD14" s="45">
        <f>VLOOKUP(VLOOKUP(BD$3,KEY!$E:$F,2,0)&amp;$C14,DEMAND_PLAN!$B:$I,5,0)/VLOOKUP(VLOOKUP(BD$3,KEY!$E:$F,2,0),KEY!$B:$C,2,0)</f>
        <v>7480.4</v>
      </c>
      <c r="BE14" s="45">
        <f>VLOOKUP(VLOOKUP(BE$3,KEY!$E:$F,2,0)&amp;$C14,DEMAND_PLAN!$B:$I,5,0)/VLOOKUP(VLOOKUP(BE$3,KEY!$E:$F,2,0),KEY!$B:$C,2,0)</f>
        <v>7480.4</v>
      </c>
      <c r="BF14" s="46">
        <f>IF(FF14&gt;ASSUMPTIONS!$D$6,0,(ASSUMPTIONS!$D$6+2-FF14)*AVERAGE(G14:J14))</f>
        <v>111454.83631639722</v>
      </c>
      <c r="BG14" s="46">
        <f>IF(FG14&gt;ASSUMPTIONS!$D$6,0,(ASSUMPTIONS!$D$6+2-FG14)*AVERAGE(H14:K14))</f>
        <v>0</v>
      </c>
      <c r="BH14" s="46">
        <f>IF(FH14&gt;ASSUMPTIONS!$D$6,0,(ASSUMPTIONS!$D$6+2-FH14)*AVERAGE(I14:L14))</f>
        <v>0</v>
      </c>
      <c r="BI14" s="46">
        <f>IF(FI14&gt;ASSUMPTIONS!$D$6,0,(ASSUMPTIONS!$D$6+2-FI14)*AVERAGE(J14:M14))</f>
        <v>0</v>
      </c>
      <c r="BJ14" s="46">
        <f>IF(FJ14&gt;ASSUMPTIONS!$D$6,0,(ASSUMPTIONS!$D$6+2-FJ14)*AVERAGE(K14:N14))</f>
        <v>17071.249999999993</v>
      </c>
      <c r="BK14" s="46">
        <f>IF(FK14&gt;ASSUMPTIONS!$D$6,0,(ASSUMPTIONS!$D$6+2-FK14)*AVERAGE(L14:O14))</f>
        <v>0</v>
      </c>
      <c r="BL14" s="46">
        <f>IF(FL14&gt;ASSUMPTIONS!$D$6,0,(ASSUMPTIONS!$D$6+2-FL14)*AVERAGE(M14:P14))</f>
        <v>0</v>
      </c>
      <c r="BM14" s="46">
        <f>IF(FM14&gt;ASSUMPTIONS!$D$6,0,(ASSUMPTIONS!$D$6+2-FM14)*AVERAGE(N14:Q14))</f>
        <v>0</v>
      </c>
      <c r="BN14" s="46">
        <f>IF(FN14&gt;ASSUMPTIONS!$D$6,0,(ASSUMPTIONS!$D$6+2-FN14)*AVERAGE(O14:R14))</f>
        <v>18117.624999999996</v>
      </c>
      <c r="BO14" s="46">
        <f>IF(FO14&gt;ASSUMPTIONS!$D$6,0,(ASSUMPTIONS!$D$6+2-FO14)*AVERAGE(P14:S14))</f>
        <v>0</v>
      </c>
      <c r="BP14" s="46">
        <f>IF(FP14&gt;ASSUMPTIONS!$D$6,0,(ASSUMPTIONS!$D$6+2-FP14)*AVERAGE(Q14:T14))</f>
        <v>0</v>
      </c>
      <c r="BQ14" s="46">
        <f>IF(FQ14&gt;ASSUMPTIONS!$D$6,0,(ASSUMPTIONS!$D$6+2-FQ14)*AVERAGE(R14:U14))</f>
        <v>0</v>
      </c>
      <c r="BR14" s="46">
        <f>IF(FR14&gt;ASSUMPTIONS!$D$6,0,(ASSUMPTIONS!$D$6+2-FR14)*AVERAGE(S14:V14))</f>
        <v>0</v>
      </c>
      <c r="BS14" s="46">
        <f>IF(FS14&gt;ASSUMPTIONS!$D$6,0,(ASSUMPTIONS!$D$6+2-FS14)*AVERAGE(T14:W14))</f>
        <v>28748.999999999989</v>
      </c>
      <c r="BT14" s="46">
        <f>IF(FT14&gt;ASSUMPTIONS!$D$6,0,(ASSUMPTIONS!$D$6+2-FT14)*AVERAGE(U14:X14))</f>
        <v>20376.499999999996</v>
      </c>
      <c r="BU14" s="46">
        <f>IF(FU14&gt;ASSUMPTIONS!$D$6,0,(ASSUMPTIONS!$D$6+2-FU14)*AVERAGE(V14:Y14))</f>
        <v>20376.5</v>
      </c>
      <c r="BV14" s="46">
        <f>IF(FV14&gt;ASSUMPTIONS!$D$6,0,(ASSUMPTIONS!$D$6+2-FV14)*AVERAGE(W14:Z14))</f>
        <v>0</v>
      </c>
      <c r="BW14" s="46">
        <f>IF(FW14&gt;ASSUMPTIONS!$D$6,0,(ASSUMPTIONS!$D$6+2-FW14)*AVERAGE(X14:AA14))</f>
        <v>0</v>
      </c>
      <c r="BX14" s="46">
        <f>IF(FX14&gt;ASSUMPTIONS!$D$6,0,(ASSUMPTIONS!$D$6+2-FX14)*AVERAGE(Y14:AB14))</f>
        <v>0</v>
      </c>
      <c r="BY14" s="46">
        <f>IF(FY14&gt;ASSUMPTIONS!$D$6,0,(ASSUMPTIONS!$D$6+2-FY14)*AVERAGE(Z14:AC14))</f>
        <v>17890.749999999985</v>
      </c>
      <c r="BZ14" s="46">
        <f>IF(FZ14&gt;ASSUMPTIONS!$D$6,0,(ASSUMPTIONS!$D$6+2-FZ14)*AVERAGE(AA14:AD14))</f>
        <v>0</v>
      </c>
      <c r="CA14" s="46">
        <f>IF(GA14&gt;ASSUMPTIONS!$D$6,0,(ASSUMPTIONS!$D$6+2-GA14)*AVERAGE(AB14:AE14))</f>
        <v>0</v>
      </c>
      <c r="CB14" s="46">
        <f>IF(GB14&gt;ASSUMPTIONS!$D$6,0,(ASSUMPTIONS!$D$6+2-GB14)*AVERAGE(AC14:AF14))</f>
        <v>20279.600000000024</v>
      </c>
      <c r="CC14" s="46">
        <f>IF(GC14&gt;ASSUMPTIONS!$D$6,0,(ASSUMPTIONS!$D$6+2-GC14)*AVERAGE(AD14:AG14))</f>
        <v>0</v>
      </c>
      <c r="CD14" s="46">
        <f>IF(GD14&gt;ASSUMPTIONS!$D$6,0,(ASSUMPTIONS!$D$6+2-GD14)*AVERAGE(AE14:AH14))</f>
        <v>16214.699999999984</v>
      </c>
      <c r="CE14" s="46">
        <f>IF(GE14&gt;ASSUMPTIONS!$D$6,0,(ASSUMPTIONS!$D$6+2-GE14)*AVERAGE(AF14:AI14))</f>
        <v>0</v>
      </c>
      <c r="CF14" s="46">
        <f>IF(GF14&gt;ASSUMPTIONS!$D$6,0,(ASSUMPTIONS!$D$6+2-GF14)*AVERAGE(AG14:AJ14))</f>
        <v>0</v>
      </c>
      <c r="CG14" s="46">
        <f>IF(GG14&gt;ASSUMPTIONS!$D$6,0,(ASSUMPTIONS!$D$6+2-GG14)*AVERAGE(AH14:AK14))</f>
        <v>0</v>
      </c>
      <c r="CH14" s="46">
        <f>IF(GH14&gt;ASSUMPTIONS!$D$6,0,(ASSUMPTIONS!$D$6+2-GH14)*AVERAGE(AI14:AL14))</f>
        <v>0</v>
      </c>
      <c r="CI14" s="46">
        <f>IF(GI14&gt;ASSUMPTIONS!$D$6,0,(ASSUMPTIONS!$D$6+2-GI14)*AVERAGE(AJ14:AM14))</f>
        <v>0</v>
      </c>
      <c r="CJ14" s="46">
        <f>IF(GJ14&gt;ASSUMPTIONS!$D$6,0,(ASSUMPTIONS!$D$6+2-GJ14)*AVERAGE(AK14:AN14))</f>
        <v>0</v>
      </c>
      <c r="CK14" s="46">
        <f>IF(GK14&gt;ASSUMPTIONS!$D$6,0,(ASSUMPTIONS!$D$6+2-GK14)*AVERAGE(AL14:AO14))</f>
        <v>15883.95</v>
      </c>
      <c r="CL14" s="46">
        <f>IF(GL14&gt;ASSUMPTIONS!$D$6,0,(ASSUMPTIONS!$D$6+2-GL14)*AVERAGE(AM14:AP14))</f>
        <v>0</v>
      </c>
      <c r="CM14" s="46">
        <f>IF(GM14&gt;ASSUMPTIONS!$D$6,0,(ASSUMPTIONS!$D$6+2-GM14)*AVERAGE(AN14:AQ14))</f>
        <v>17487.000000000004</v>
      </c>
      <c r="CN14" s="46">
        <f>IF(GN14&gt;ASSUMPTIONS!$D$6,0,(ASSUMPTIONS!$D$6+2-GN14)*AVERAGE(AO14:AR14))</f>
        <v>0</v>
      </c>
      <c r="CO14" s="46">
        <f>IF(GO14&gt;ASSUMPTIONS!$D$6,0,(ASSUMPTIONS!$D$6+2-GO14)*AVERAGE(AP14:AS14))</f>
        <v>17732.675000000007</v>
      </c>
      <c r="CP14" s="46">
        <f>IF(GP14&gt;ASSUMPTIONS!$D$6,0,(ASSUMPTIONS!$D$6+2-GP14)*AVERAGE(AQ14:AT14))</f>
        <v>14613.674999999997</v>
      </c>
      <c r="CQ14" s="46">
        <f>IF(GQ14&gt;ASSUMPTIONS!$D$6,0,(ASSUMPTIONS!$D$6+2-GQ14)*AVERAGE(AR14:AU14))</f>
        <v>0</v>
      </c>
      <c r="CR14" s="46">
        <f>IF(GR14&gt;ASSUMPTIONS!$D$6,0,(ASSUMPTIONS!$D$6+2-GR14)*AVERAGE(AS14:AV14))</f>
        <v>29227.350000000002</v>
      </c>
      <c r="CS14" s="46">
        <f>IF(GS14&gt;ASSUMPTIONS!$D$6,0,(ASSUMPTIONS!$D$6+2-GS14)*AVERAGE(AT14:AW14))</f>
        <v>0</v>
      </c>
      <c r="CT14" s="46">
        <f>IF(GT14&gt;ASSUMPTIONS!$D$6,0,(ASSUMPTIONS!$D$6+2-GT14)*AVERAGE(AU14:AX14))</f>
        <v>0</v>
      </c>
      <c r="CU14" s="46">
        <f>IF(GU14&gt;ASSUMPTIONS!$D$6,0,(ASSUMPTIONS!$D$6+2-GU14)*AVERAGE(AV14:AY14))</f>
        <v>23618.550000000003</v>
      </c>
      <c r="CV14" s="46">
        <f>IF(GV14&gt;ASSUMPTIONS!$D$6,0,(ASSUMPTIONS!$D$6+2-GV14)*AVERAGE(AW14:AZ14))</f>
        <v>0</v>
      </c>
      <c r="CW14" s="46">
        <f>IF(GW14&gt;ASSUMPTIONS!$D$6,0,(ASSUMPTIONS!$D$6+2-GW14)*AVERAGE(AX14:BA14))</f>
        <v>0</v>
      </c>
      <c r="CX14" s="46">
        <f>IF(GX14&gt;ASSUMPTIONS!$D$6,0,(ASSUMPTIONS!$D$6+2-GX14)*AVERAGE(AY14:BB14))</f>
        <v>19245.250000000011</v>
      </c>
      <c r="CY14" s="46">
        <f>IF(GY14&gt;ASSUMPTIONS!$D$6,0,(ASSUMPTIONS!$D$6+2-GY14)*AVERAGE(AZ14:BC14))</f>
        <v>0</v>
      </c>
      <c r="CZ14" s="46">
        <f>IF(GZ14&gt;ASSUMPTIONS!$D$6,0,(ASSUMPTIONS!$D$6+2-GZ14)*AVERAGE(BA14:BD14))</f>
        <v>0</v>
      </c>
      <c r="DA14" s="46">
        <f>IF(HA14&gt;ASSUMPTIONS!$D$6,0,(ASSUMPTIONS!$D$6+2-HA14)*AVERAGE($BB14:$BE14))</f>
        <v>19237.499999999982</v>
      </c>
      <c r="DB14" s="46">
        <f>IF(HB14&gt;ASSUMPTIONS!$D$6,0,(ASSUMPTIONS!$D$6+2-HB14)*AVERAGE($BB14:$BE14))</f>
        <v>0</v>
      </c>
      <c r="DC14" s="46">
        <f>IF(HC14&gt;ASSUMPTIONS!$D$6,0,(ASSUMPTIONS!$D$6+2-HC14)*AVERAGE($BB14:$BE14))</f>
        <v>14960.800000000007</v>
      </c>
      <c r="DD14" s="46">
        <f>IF(HD14&gt;ASSUMPTIONS!$D$6,0,(ASSUMPTIONS!$D$6+2-HD14)*AVERAGE($BB14:$BE14))</f>
        <v>0</v>
      </c>
      <c r="DE14" s="46">
        <f>IF(HE14&gt;ASSUMPTIONS!$D$6,0,(ASSUMPTIONS!$D$6+2-HE14)*AVERAGE($BB14:$BE14))</f>
        <v>14960.800000000007</v>
      </c>
      <c r="DF14" s="47">
        <f t="shared" si="3"/>
        <v>103245.125</v>
      </c>
      <c r="DG14" s="47">
        <f t="shared" ref="DG14:FE18" si="10">DF14-G14+BG14</f>
        <v>90772.125</v>
      </c>
      <c r="DH14" s="47">
        <f t="shared" si="10"/>
        <v>78299.125</v>
      </c>
      <c r="DI14" s="47">
        <f t="shared" si="10"/>
        <v>65826.125</v>
      </c>
      <c r="DJ14" s="47">
        <f t="shared" si="10"/>
        <v>74029.125</v>
      </c>
      <c r="DK14" s="47">
        <f t="shared" si="10"/>
        <v>65160.875</v>
      </c>
      <c r="DL14" s="47">
        <f t="shared" si="10"/>
        <v>56292.625</v>
      </c>
      <c r="DM14" s="47">
        <f t="shared" si="10"/>
        <v>47424.375</v>
      </c>
      <c r="DN14" s="47">
        <f t="shared" si="10"/>
        <v>58987.8</v>
      </c>
      <c r="DO14" s="47">
        <f t="shared" si="10"/>
        <v>52433.600000000006</v>
      </c>
      <c r="DP14" s="47">
        <f t="shared" si="10"/>
        <v>45879.400000000009</v>
      </c>
      <c r="DQ14" s="47">
        <f t="shared" si="10"/>
        <v>39325.200000000012</v>
      </c>
      <c r="DR14" s="47">
        <f t="shared" si="10"/>
        <v>32771.000000000015</v>
      </c>
      <c r="DS14" s="47">
        <f t="shared" si="10"/>
        <v>56948.5</v>
      </c>
      <c r="DT14" s="47">
        <f t="shared" si="10"/>
        <v>72753.5</v>
      </c>
      <c r="DU14" s="47">
        <f t="shared" si="10"/>
        <v>88558.5</v>
      </c>
      <c r="DV14" s="47">
        <f t="shared" si="10"/>
        <v>83987</v>
      </c>
      <c r="DW14" s="47">
        <f t="shared" si="10"/>
        <v>73093.5</v>
      </c>
      <c r="DX14" s="47">
        <f t="shared" si="10"/>
        <v>62200</v>
      </c>
      <c r="DY14" s="47">
        <f t="shared" si="10"/>
        <v>69197.249999999985</v>
      </c>
      <c r="DZ14" s="47">
        <f t="shared" si="10"/>
        <v>58303.749999999985</v>
      </c>
      <c r="EA14" s="47">
        <f t="shared" si="10"/>
        <v>51256.149999999987</v>
      </c>
      <c r="EB14" s="47">
        <f t="shared" si="10"/>
        <v>64488.150000000009</v>
      </c>
      <c r="EC14" s="47">
        <f t="shared" si="10"/>
        <v>57440.55000000001</v>
      </c>
      <c r="ED14" s="47">
        <f t="shared" si="10"/>
        <v>66607.649999999994</v>
      </c>
      <c r="EE14" s="47">
        <f t="shared" si="10"/>
        <v>59560.049999999996</v>
      </c>
      <c r="EF14" s="47">
        <f t="shared" si="10"/>
        <v>52088.549999999996</v>
      </c>
      <c r="EG14" s="47">
        <f t="shared" si="10"/>
        <v>44617.049999999996</v>
      </c>
      <c r="EH14" s="47">
        <f t="shared" si="10"/>
        <v>37145.549999999996</v>
      </c>
      <c r="EI14" s="47">
        <f t="shared" si="10"/>
        <v>29674.049999999996</v>
      </c>
      <c r="EJ14" s="47">
        <f t="shared" si="10"/>
        <v>26555.049999999996</v>
      </c>
      <c r="EK14" s="47">
        <f t="shared" si="10"/>
        <v>39320</v>
      </c>
      <c r="EL14" s="47">
        <f t="shared" si="10"/>
        <v>36201</v>
      </c>
      <c r="EM14" s="47">
        <f t="shared" si="10"/>
        <v>50569</v>
      </c>
      <c r="EN14" s="47">
        <f t="shared" si="10"/>
        <v>45200.2</v>
      </c>
      <c r="EO14" s="47">
        <f t="shared" si="10"/>
        <v>57564.074999999997</v>
      </c>
      <c r="EP14" s="47">
        <f t="shared" si="10"/>
        <v>66808.95</v>
      </c>
      <c r="EQ14" s="47">
        <f t="shared" si="10"/>
        <v>61440.149999999994</v>
      </c>
      <c r="ER14" s="47">
        <f t="shared" si="10"/>
        <v>85298.7</v>
      </c>
      <c r="ES14" s="47">
        <f t="shared" si="10"/>
        <v>76231.95</v>
      </c>
      <c r="ET14" s="47">
        <f t="shared" si="10"/>
        <v>67165.2</v>
      </c>
      <c r="EU14" s="47">
        <f t="shared" si="10"/>
        <v>81717</v>
      </c>
      <c r="EV14" s="47">
        <f t="shared" si="10"/>
        <v>72650.25</v>
      </c>
      <c r="EW14" s="47">
        <f t="shared" si="10"/>
        <v>63568</v>
      </c>
      <c r="EX14" s="47">
        <f t="shared" si="10"/>
        <v>73731.000000000015</v>
      </c>
      <c r="EY14" s="47">
        <f t="shared" si="10"/>
        <v>64648.750000000015</v>
      </c>
      <c r="EZ14" s="47">
        <f t="shared" si="10"/>
        <v>55566.500000000015</v>
      </c>
      <c r="FA14" s="47">
        <f t="shared" si="10"/>
        <v>67323.599999999991</v>
      </c>
      <c r="FB14" s="47">
        <f t="shared" si="10"/>
        <v>59843.19999999999</v>
      </c>
      <c r="FC14" s="47">
        <f t="shared" si="10"/>
        <v>67323.599999999991</v>
      </c>
      <c r="FD14" s="47">
        <f t="shared" si="10"/>
        <v>59843.19999999999</v>
      </c>
      <c r="FE14" s="47">
        <f t="shared" si="10"/>
        <v>67323.599999999991</v>
      </c>
      <c r="FF14" s="48">
        <f t="shared" si="4"/>
        <v>0.36842013155698572</v>
      </c>
      <c r="FG14" s="48">
        <f t="shared" si="5"/>
        <v>9.6756398992561348</v>
      </c>
      <c r="FH14" s="48">
        <f t="shared" si="5"/>
        <v>9.2914382225179288</v>
      </c>
      <c r="FI14" s="48">
        <f t="shared" si="5"/>
        <v>8.829151749217715</v>
      </c>
      <c r="FJ14" s="48">
        <f t="shared" si="5"/>
        <v>7.9406766498939207</v>
      </c>
      <c r="FK14" s="48">
        <f t="shared" si="5"/>
        <v>9.6001770146766567</v>
      </c>
      <c r="FL14" s="48">
        <f t="shared" si="5"/>
        <v>9.1354971898839317</v>
      </c>
      <c r="FM14" s="48">
        <f t="shared" si="5"/>
        <v>8.5887865795978158</v>
      </c>
      <c r="FN14" s="48">
        <f t="shared" si="5"/>
        <v>7.2357228952427457</v>
      </c>
      <c r="FO14" s="48">
        <f t="shared" si="5"/>
        <v>9.7363302123866795</v>
      </c>
      <c r="FP14" s="48">
        <f t="shared" si="5"/>
        <v>9.4256720925424915</v>
      </c>
      <c r="FQ14" s="48">
        <f t="shared" si="5"/>
        <v>9.0542363348414074</v>
      </c>
      <c r="FR14" s="48">
        <f t="shared" si="5"/>
        <v>8.6022530897954752</v>
      </c>
      <c r="FS14" s="48">
        <f t="shared" si="5"/>
        <v>5.3268855656697029</v>
      </c>
      <c r="FT14" s="48">
        <f t="shared" si="5"/>
        <v>7.364823795667637</v>
      </c>
      <c r="FU14" s="48">
        <f t="shared" si="5"/>
        <v>7.8120369376140877</v>
      </c>
      <c r="FV14" s="48">
        <f t="shared" si="5"/>
        <v>8.1294808830954235</v>
      </c>
      <c r="FW14" s="48">
        <f t="shared" si="9"/>
        <v>8.4561808895970358</v>
      </c>
      <c r="FX14" s="48">
        <f t="shared" si="9"/>
        <v>8.1481625987258308</v>
      </c>
      <c r="FY14" s="48">
        <f t="shared" si="9"/>
        <v>7.7661902279601591</v>
      </c>
      <c r="FZ14" s="48">
        <f t="shared" si="9"/>
        <v>9.8185552528520326</v>
      </c>
      <c r="GA14" s="48">
        <f t="shared" si="9"/>
        <v>8.2728517509506752</v>
      </c>
      <c r="GB14" s="48">
        <f t="shared" si="9"/>
        <v>7.1651097528158969</v>
      </c>
      <c r="GC14" s="48">
        <f t="shared" si="9"/>
        <v>8.8832159018120969</v>
      </c>
      <c r="GD14" s="48">
        <f t="shared" si="9"/>
        <v>7.7985683301597666</v>
      </c>
      <c r="GE14" s="48">
        <f t="shared" si="9"/>
        <v>8.9148966071070053</v>
      </c>
      <c r="GF14" s="48">
        <f t="shared" si="9"/>
        <v>9.3304952317543606</v>
      </c>
      <c r="GG14" s="48">
        <f t="shared" si="9"/>
        <v>9.8368443416269287</v>
      </c>
      <c r="GH14" s="48">
        <f t="shared" si="9"/>
        <v>10.605116320527674</v>
      </c>
      <c r="GI14" s="48">
        <f t="shared" si="9"/>
        <v>11.909442128887463</v>
      </c>
      <c r="GJ14" s="48">
        <f t="shared" si="9"/>
        <v>8.0604245609746155</v>
      </c>
      <c r="GK14" s="48">
        <f t="shared" si="9"/>
        <v>6.2572280213954139</v>
      </c>
      <c r="GL14" s="48">
        <f t="shared" si="8"/>
        <v>8.1808440916703962</v>
      </c>
      <c r="GM14" s="48">
        <f t="shared" si="8"/>
        <v>6.7428475637013854</v>
      </c>
      <c r="GN14" s="48">
        <f t="shared" si="8"/>
        <v>9.4190508120995382</v>
      </c>
      <c r="GO14" s="48">
        <f t="shared" si="8"/>
        <v>7.1822874769347491</v>
      </c>
      <c r="GP14" s="48">
        <f t="shared" si="8"/>
        <v>7.9753213421033493</v>
      </c>
      <c r="GQ14" s="48">
        <f t="shared" si="8"/>
        <v>8.2052070907809718</v>
      </c>
      <c r="GR14" s="48">
        <f t="shared" si="8"/>
        <v>6.7764248490363137</v>
      </c>
      <c r="GS14" s="48">
        <f t="shared" si="8"/>
        <v>9.403839316474885</v>
      </c>
      <c r="GT14" s="48">
        <f t="shared" si="8"/>
        <v>8.4006777232905385</v>
      </c>
      <c r="GU14" s="48">
        <f t="shared" si="8"/>
        <v>7.398372506092775</v>
      </c>
      <c r="GV14" s="48">
        <f t="shared" si="8"/>
        <v>8.9974400616587307</v>
      </c>
      <c r="GW14" s="48">
        <f t="shared" si="8"/>
        <v>8.3681211962398301</v>
      </c>
      <c r="GX14" s="48">
        <f t="shared" si="8"/>
        <v>7.6760663299653125</v>
      </c>
      <c r="GY14" s="48">
        <f t="shared" si="8"/>
        <v>9.3557018663883564</v>
      </c>
      <c r="GZ14" s="48">
        <f t="shared" si="8"/>
        <v>8.6424188546067082</v>
      </c>
      <c r="HA14" s="48">
        <f t="shared" si="6"/>
        <v>7.4282792364044727</v>
      </c>
      <c r="HB14" s="48">
        <f t="shared" si="2"/>
        <v>9</v>
      </c>
      <c r="HC14" s="48">
        <f t="shared" si="2"/>
        <v>7.9999999999999991</v>
      </c>
      <c r="HD14" s="48">
        <f t="shared" si="2"/>
        <v>9</v>
      </c>
      <c r="HE14" s="48">
        <f t="shared" si="2"/>
        <v>7.9999999999999991</v>
      </c>
      <c r="HF14" s="31"/>
    </row>
    <row r="15" spans="1:214" x14ac:dyDescent="0.25">
      <c r="A15" s="29"/>
      <c r="B15" s="13" t="s">
        <v>3</v>
      </c>
      <c r="C15" s="13">
        <v>1700607</v>
      </c>
      <c r="D15" s="13" t="str">
        <f>VLOOKUP(C15,INVENTORY_DATA!$C:$E,2,0)</f>
        <v>PF_4</v>
      </c>
      <c r="E15" s="44">
        <f>VLOOKUP(C15,INVENTORY_DATA!$C:$E,3,0)</f>
        <v>221232.82909930716</v>
      </c>
      <c r="F15" s="45">
        <f>VLOOKUP(VLOOKUP(F$3,KEY!$E:$F,2,0)&amp;$C15,DEMAND_PLAN!$B:$I,5,0)/VLOOKUP(VLOOKUP(F$3,KEY!$E:$F,2,0),KEY!$B:$C,2,0)</f>
        <v>8388.25</v>
      </c>
      <c r="G15" s="45">
        <f>VLOOKUP(VLOOKUP(G$3,KEY!$E:$F,2,0)&amp;$C15,DEMAND_PLAN!$B:$I,5,0)/VLOOKUP(VLOOKUP(G$3,KEY!$E:$F,2,0),KEY!$B:$C,2,0)</f>
        <v>8388.25</v>
      </c>
      <c r="H15" s="45">
        <f>VLOOKUP(VLOOKUP(H$3,KEY!$E:$F,2,0)&amp;$C15,DEMAND_PLAN!$B:$I,5,0)/VLOOKUP(VLOOKUP(H$3,KEY!$E:$F,2,0),KEY!$B:$C,2,0)</f>
        <v>8388.25</v>
      </c>
      <c r="I15" s="45">
        <f>VLOOKUP(VLOOKUP(I$3,KEY!$E:$F,2,0)&amp;$C15,DEMAND_PLAN!$B:$I,5,0)/VLOOKUP(VLOOKUP(I$3,KEY!$E:$F,2,0),KEY!$B:$C,2,0)</f>
        <v>8388.25</v>
      </c>
      <c r="J15" s="45">
        <f>VLOOKUP(VLOOKUP(J$3,KEY!$E:$F,2,0)&amp;$C15,DEMAND_PLAN!$B:$I,5,0)/VLOOKUP(VLOOKUP(J$3,KEY!$E:$F,2,0),KEY!$B:$C,2,0)</f>
        <v>5894</v>
      </c>
      <c r="K15" s="45">
        <f>VLOOKUP(VLOOKUP(K$3,KEY!$E:$F,2,0)&amp;$C15,DEMAND_PLAN!$B:$I,5,0)/VLOOKUP(VLOOKUP(K$3,KEY!$E:$F,2,0),KEY!$B:$C,2,0)</f>
        <v>5894</v>
      </c>
      <c r="L15" s="45">
        <f>VLOOKUP(VLOOKUP(L$3,KEY!$E:$F,2,0)&amp;$C15,DEMAND_PLAN!$B:$I,5,0)/VLOOKUP(VLOOKUP(L$3,KEY!$E:$F,2,0),KEY!$B:$C,2,0)</f>
        <v>5894</v>
      </c>
      <c r="M15" s="45">
        <f>VLOOKUP(VLOOKUP(M$3,KEY!$E:$F,2,0)&amp;$C15,DEMAND_PLAN!$B:$I,5,0)/VLOOKUP(VLOOKUP(M$3,KEY!$E:$F,2,0),KEY!$B:$C,2,0)</f>
        <v>5894</v>
      </c>
      <c r="N15" s="45">
        <f>VLOOKUP(VLOOKUP(N$3,KEY!$E:$F,2,0)&amp;$C15,DEMAND_PLAN!$B:$I,5,0)/VLOOKUP(VLOOKUP(N$3,KEY!$E:$F,2,0),KEY!$B:$C,2,0)</f>
        <v>10496.4</v>
      </c>
      <c r="O15" s="45">
        <f>VLOOKUP(VLOOKUP(O$3,KEY!$E:$F,2,0)&amp;$C15,DEMAND_PLAN!$B:$I,5,0)/VLOOKUP(VLOOKUP(O$3,KEY!$E:$F,2,0),KEY!$B:$C,2,0)</f>
        <v>10496.4</v>
      </c>
      <c r="P15" s="45">
        <f>VLOOKUP(VLOOKUP(P$3,KEY!$E:$F,2,0)&amp;$C15,DEMAND_PLAN!$B:$I,5,0)/VLOOKUP(VLOOKUP(P$3,KEY!$E:$F,2,0),KEY!$B:$C,2,0)</f>
        <v>10496.4</v>
      </c>
      <c r="Q15" s="45">
        <f>VLOOKUP(VLOOKUP(Q$3,KEY!$E:$F,2,0)&amp;$C15,DEMAND_PLAN!$B:$I,5,0)/VLOOKUP(VLOOKUP(Q$3,KEY!$E:$F,2,0),KEY!$B:$C,2,0)</f>
        <v>10496.4</v>
      </c>
      <c r="R15" s="45">
        <f>VLOOKUP(VLOOKUP(R$3,KEY!$E:$F,2,0)&amp;$C15,DEMAND_PLAN!$B:$I,5,0)/VLOOKUP(VLOOKUP(R$3,KEY!$E:$F,2,0),KEY!$B:$C,2,0)</f>
        <v>10496.4</v>
      </c>
      <c r="S15" s="45">
        <f>VLOOKUP(VLOOKUP(S$3,KEY!$E:$F,2,0)&amp;$C15,DEMAND_PLAN!$B:$I,5,0)/VLOOKUP(VLOOKUP(S$3,KEY!$E:$F,2,0),KEY!$B:$C,2,0)</f>
        <v>6069</v>
      </c>
      <c r="T15" s="45">
        <f>VLOOKUP(VLOOKUP(T$3,KEY!$E:$F,2,0)&amp;$C15,DEMAND_PLAN!$B:$I,5,0)/VLOOKUP(VLOOKUP(T$3,KEY!$E:$F,2,0),KEY!$B:$C,2,0)</f>
        <v>6069</v>
      </c>
      <c r="U15" s="45">
        <f>VLOOKUP(VLOOKUP(U$3,KEY!$E:$F,2,0)&amp;$C15,DEMAND_PLAN!$B:$I,5,0)/VLOOKUP(VLOOKUP(U$3,KEY!$E:$F,2,0),KEY!$B:$C,2,0)</f>
        <v>6069</v>
      </c>
      <c r="V15" s="45">
        <f>VLOOKUP(VLOOKUP(V$3,KEY!$E:$F,2,0)&amp;$C15,DEMAND_PLAN!$B:$I,5,0)/VLOOKUP(VLOOKUP(V$3,KEY!$E:$F,2,0),KEY!$B:$C,2,0)</f>
        <v>6069</v>
      </c>
      <c r="W15" s="45">
        <f>VLOOKUP(VLOOKUP(W$3,KEY!$E:$F,2,0)&amp;$C15,DEMAND_PLAN!$B:$I,5,0)/VLOOKUP(VLOOKUP(W$3,KEY!$E:$F,2,0),KEY!$B:$C,2,0)</f>
        <v>2785.5</v>
      </c>
      <c r="X15" s="45">
        <f>VLOOKUP(VLOOKUP(X$3,KEY!$E:$F,2,0)&amp;$C15,DEMAND_PLAN!$B:$I,5,0)/VLOOKUP(VLOOKUP(X$3,KEY!$E:$F,2,0),KEY!$B:$C,2,0)</f>
        <v>2785.5</v>
      </c>
      <c r="Y15" s="45">
        <f>VLOOKUP(VLOOKUP(Y$3,KEY!$E:$F,2,0)&amp;$C15,DEMAND_PLAN!$B:$I,5,0)/VLOOKUP(VLOOKUP(Y$3,KEY!$E:$F,2,0),KEY!$B:$C,2,0)</f>
        <v>2785.5</v>
      </c>
      <c r="Z15" s="45">
        <f>VLOOKUP(VLOOKUP(Z$3,KEY!$E:$F,2,0)&amp;$C15,DEMAND_PLAN!$B:$I,5,0)/VLOOKUP(VLOOKUP(Z$3,KEY!$E:$F,2,0),KEY!$B:$C,2,0)</f>
        <v>2785.5</v>
      </c>
      <c r="AA15" s="45">
        <f>VLOOKUP(VLOOKUP(AA$3,KEY!$E:$F,2,0)&amp;$C15,DEMAND_PLAN!$B:$I,5,0)/VLOOKUP(VLOOKUP(AA$3,KEY!$E:$F,2,0),KEY!$B:$C,2,0)</f>
        <v>11396.4</v>
      </c>
      <c r="AB15" s="45">
        <f>VLOOKUP(VLOOKUP(AB$3,KEY!$E:$F,2,0)&amp;$C15,DEMAND_PLAN!$B:$I,5,0)/VLOOKUP(VLOOKUP(AB$3,KEY!$E:$F,2,0),KEY!$B:$C,2,0)</f>
        <v>11396.4</v>
      </c>
      <c r="AC15" s="45">
        <f>VLOOKUP(VLOOKUP(AC$3,KEY!$E:$F,2,0)&amp;$C15,DEMAND_PLAN!$B:$I,5,0)/VLOOKUP(VLOOKUP(AC$3,KEY!$E:$F,2,0),KEY!$B:$C,2,0)</f>
        <v>11396.4</v>
      </c>
      <c r="AD15" s="45">
        <f>VLOOKUP(VLOOKUP(AD$3,KEY!$E:$F,2,0)&amp;$C15,DEMAND_PLAN!$B:$I,5,0)/VLOOKUP(VLOOKUP(AD$3,KEY!$E:$F,2,0),KEY!$B:$C,2,0)</f>
        <v>11396.4</v>
      </c>
      <c r="AE15" s="45">
        <f>VLOOKUP(VLOOKUP(AE$3,KEY!$E:$F,2,0)&amp;$C15,DEMAND_PLAN!$B:$I,5,0)/VLOOKUP(VLOOKUP(AE$3,KEY!$E:$F,2,0),KEY!$B:$C,2,0)</f>
        <v>11396.4</v>
      </c>
      <c r="AF15" s="45">
        <f>VLOOKUP(VLOOKUP(AF$3,KEY!$E:$F,2,0)&amp;$C15,DEMAND_PLAN!$B:$I,5,0)/VLOOKUP(VLOOKUP(AF$3,KEY!$E:$F,2,0),KEY!$B:$C,2,0)</f>
        <v>4230.25</v>
      </c>
      <c r="AG15" s="45">
        <f>VLOOKUP(VLOOKUP(AG$3,KEY!$E:$F,2,0)&amp;$C15,DEMAND_PLAN!$B:$I,5,0)/VLOOKUP(VLOOKUP(AG$3,KEY!$E:$F,2,0),KEY!$B:$C,2,0)</f>
        <v>4230.25</v>
      </c>
      <c r="AH15" s="45">
        <f>VLOOKUP(VLOOKUP(AH$3,KEY!$E:$F,2,0)&amp;$C15,DEMAND_PLAN!$B:$I,5,0)/VLOOKUP(VLOOKUP(AH$3,KEY!$E:$F,2,0),KEY!$B:$C,2,0)</f>
        <v>4230.25</v>
      </c>
      <c r="AI15" s="45">
        <f>VLOOKUP(VLOOKUP(AI$3,KEY!$E:$F,2,0)&amp;$C15,DEMAND_PLAN!$B:$I,5,0)/VLOOKUP(VLOOKUP(AI$3,KEY!$E:$F,2,0),KEY!$B:$C,2,0)</f>
        <v>4230.25</v>
      </c>
      <c r="AJ15" s="45">
        <f>VLOOKUP(VLOOKUP(AJ$3,KEY!$E:$F,2,0)&amp;$C15,DEMAND_PLAN!$B:$I,5,0)/VLOOKUP(VLOOKUP(AJ$3,KEY!$E:$F,2,0),KEY!$B:$C,2,0)</f>
        <v>3339</v>
      </c>
      <c r="AK15" s="45">
        <f>VLOOKUP(VLOOKUP(AK$3,KEY!$E:$F,2,0)&amp;$C15,DEMAND_PLAN!$B:$I,5,0)/VLOOKUP(VLOOKUP(AK$3,KEY!$E:$F,2,0),KEY!$B:$C,2,0)</f>
        <v>3339</v>
      </c>
      <c r="AL15" s="45">
        <f>VLOOKUP(VLOOKUP(AL$3,KEY!$E:$F,2,0)&amp;$C15,DEMAND_PLAN!$B:$I,5,0)/VLOOKUP(VLOOKUP(AL$3,KEY!$E:$F,2,0),KEY!$B:$C,2,0)</f>
        <v>3339</v>
      </c>
      <c r="AM15" s="45">
        <f>VLOOKUP(VLOOKUP(AM$3,KEY!$E:$F,2,0)&amp;$C15,DEMAND_PLAN!$B:$I,5,0)/VLOOKUP(VLOOKUP(AM$3,KEY!$E:$F,2,0),KEY!$B:$C,2,0)</f>
        <v>3339</v>
      </c>
      <c r="AN15" s="45">
        <f>VLOOKUP(VLOOKUP(AN$3,KEY!$E:$F,2,0)&amp;$C15,DEMAND_PLAN!$B:$I,5,0)/VLOOKUP(VLOOKUP(AN$3,KEY!$E:$F,2,0),KEY!$B:$C,2,0)</f>
        <v>5984.6</v>
      </c>
      <c r="AO15" s="45">
        <f>VLOOKUP(VLOOKUP(AO$3,KEY!$E:$F,2,0)&amp;$C15,DEMAND_PLAN!$B:$I,5,0)/VLOOKUP(VLOOKUP(AO$3,KEY!$E:$F,2,0),KEY!$B:$C,2,0)</f>
        <v>5984.6</v>
      </c>
      <c r="AP15" s="45">
        <f>VLOOKUP(VLOOKUP(AP$3,KEY!$E:$F,2,0)&amp;$C15,DEMAND_PLAN!$B:$I,5,0)/VLOOKUP(VLOOKUP(AP$3,KEY!$E:$F,2,0),KEY!$B:$C,2,0)</f>
        <v>5984.6</v>
      </c>
      <c r="AQ15" s="45">
        <f>VLOOKUP(VLOOKUP(AQ$3,KEY!$E:$F,2,0)&amp;$C15,DEMAND_PLAN!$B:$I,5,0)/VLOOKUP(VLOOKUP(AQ$3,KEY!$E:$F,2,0),KEY!$B:$C,2,0)</f>
        <v>5984.6</v>
      </c>
      <c r="AR15" s="45">
        <f>VLOOKUP(VLOOKUP(AR$3,KEY!$E:$F,2,0)&amp;$C15,DEMAND_PLAN!$B:$I,5,0)/VLOOKUP(VLOOKUP(AR$3,KEY!$E:$F,2,0),KEY!$B:$C,2,0)</f>
        <v>5984.6</v>
      </c>
      <c r="AS15" s="45">
        <f>VLOOKUP(VLOOKUP(AS$3,KEY!$E:$F,2,0)&amp;$C15,DEMAND_PLAN!$B:$I,5,0)/VLOOKUP(VLOOKUP(AS$3,KEY!$E:$F,2,0),KEY!$B:$C,2,0)</f>
        <v>3812</v>
      </c>
      <c r="AT15" s="45">
        <f>VLOOKUP(VLOOKUP(AT$3,KEY!$E:$F,2,0)&amp;$C15,DEMAND_PLAN!$B:$I,5,0)/VLOOKUP(VLOOKUP(AT$3,KEY!$E:$F,2,0),KEY!$B:$C,2,0)</f>
        <v>3812</v>
      </c>
      <c r="AU15" s="45">
        <f>VLOOKUP(VLOOKUP(AU$3,KEY!$E:$F,2,0)&amp;$C15,DEMAND_PLAN!$B:$I,5,0)/VLOOKUP(VLOOKUP(AU$3,KEY!$E:$F,2,0),KEY!$B:$C,2,0)</f>
        <v>3812</v>
      </c>
      <c r="AV15" s="45">
        <f>VLOOKUP(VLOOKUP(AV$3,KEY!$E:$F,2,0)&amp;$C15,DEMAND_PLAN!$B:$I,5,0)/VLOOKUP(VLOOKUP(AV$3,KEY!$E:$F,2,0),KEY!$B:$C,2,0)</f>
        <v>3812</v>
      </c>
      <c r="AW15" s="45">
        <f>VLOOKUP(VLOOKUP(AW$3,KEY!$E:$F,2,0)&amp;$C15,DEMAND_PLAN!$B:$I,5,0)/VLOOKUP(VLOOKUP(AW$3,KEY!$E:$F,2,0),KEY!$B:$C,2,0)</f>
        <v>7143.75</v>
      </c>
      <c r="AX15" s="45">
        <f>VLOOKUP(VLOOKUP(AX$3,KEY!$E:$F,2,0)&amp;$C15,DEMAND_PLAN!$B:$I,5,0)/VLOOKUP(VLOOKUP(AX$3,KEY!$E:$F,2,0),KEY!$B:$C,2,0)</f>
        <v>7143.75</v>
      </c>
      <c r="AY15" s="45">
        <f>VLOOKUP(VLOOKUP(AY$3,KEY!$E:$F,2,0)&amp;$C15,DEMAND_PLAN!$B:$I,5,0)/VLOOKUP(VLOOKUP(AY$3,KEY!$E:$F,2,0),KEY!$B:$C,2,0)</f>
        <v>7143.75</v>
      </c>
      <c r="AZ15" s="45">
        <f>VLOOKUP(VLOOKUP(AZ$3,KEY!$E:$F,2,0)&amp;$C15,DEMAND_PLAN!$B:$I,5,0)/VLOOKUP(VLOOKUP(AZ$3,KEY!$E:$F,2,0),KEY!$B:$C,2,0)</f>
        <v>7143.75</v>
      </c>
      <c r="BA15" s="45">
        <f>VLOOKUP(VLOOKUP(BA$3,KEY!$E:$F,2,0)&amp;$C15,DEMAND_PLAN!$B:$I,5,0)/VLOOKUP(VLOOKUP(BA$3,KEY!$E:$F,2,0),KEY!$B:$C,2,0)</f>
        <v>9777</v>
      </c>
      <c r="BB15" s="45">
        <f>VLOOKUP(VLOOKUP(BB$3,KEY!$E:$F,2,0)&amp;$C15,DEMAND_PLAN!$B:$I,5,0)/VLOOKUP(VLOOKUP(BB$3,KEY!$E:$F,2,0),KEY!$B:$C,2,0)</f>
        <v>9777</v>
      </c>
      <c r="BC15" s="45">
        <f>VLOOKUP(VLOOKUP(BC$3,KEY!$E:$F,2,0)&amp;$C15,DEMAND_PLAN!$B:$I,5,0)/VLOOKUP(VLOOKUP(BC$3,KEY!$E:$F,2,0),KEY!$B:$C,2,0)</f>
        <v>9777</v>
      </c>
      <c r="BD15" s="45">
        <f>VLOOKUP(VLOOKUP(BD$3,KEY!$E:$F,2,0)&amp;$C15,DEMAND_PLAN!$B:$I,5,0)/VLOOKUP(VLOOKUP(BD$3,KEY!$E:$F,2,0),KEY!$B:$C,2,0)</f>
        <v>9777</v>
      </c>
      <c r="BE15" s="45">
        <f>VLOOKUP(VLOOKUP(BE$3,KEY!$E:$F,2,0)&amp;$C15,DEMAND_PLAN!$B:$I,5,0)/VLOOKUP(VLOOKUP(BE$3,KEY!$E:$F,2,0),KEY!$B:$C,2,0)</f>
        <v>9777</v>
      </c>
      <c r="BF15" s="46">
        <f>IF(FF15&gt;ASSUMPTIONS!$D$6,0,(ASSUMPTIONS!$D$6+2-FF15)*AVERAGE(G15:J15))</f>
        <v>0</v>
      </c>
      <c r="BG15" s="46">
        <f>IF(FG15&gt;ASSUMPTIONS!$D$6,0,(ASSUMPTIONS!$D$6+2-FG15)*AVERAGE(H15:K15))</f>
        <v>0</v>
      </c>
      <c r="BH15" s="46">
        <f>IF(FH15&gt;ASSUMPTIONS!$D$6,0,(ASSUMPTIONS!$D$6+2-FH15)*AVERAGE(I15:L15))</f>
        <v>0</v>
      </c>
      <c r="BI15" s="46">
        <f>IF(FI15&gt;ASSUMPTIONS!$D$6,0,(ASSUMPTIONS!$D$6+2-FI15)*AVERAGE(J15:M15))</f>
        <v>0</v>
      </c>
      <c r="BJ15" s="46">
        <f>IF(FJ15&gt;ASSUMPTIONS!$D$6,0,(ASSUMPTIONS!$D$6+2-FJ15)*AVERAGE(K15:N15))</f>
        <v>0</v>
      </c>
      <c r="BK15" s="46">
        <f>IF(FK15&gt;ASSUMPTIONS!$D$6,0,(ASSUMPTIONS!$D$6+2-FK15)*AVERAGE(L15:O15))</f>
        <v>0</v>
      </c>
      <c r="BL15" s="46">
        <f>IF(FL15&gt;ASSUMPTIONS!$D$6,0,(ASSUMPTIONS!$D$6+2-FL15)*AVERAGE(M15:P15))</f>
        <v>0</v>
      </c>
      <c r="BM15" s="46">
        <f>IF(FM15&gt;ASSUMPTIONS!$D$6,0,(ASSUMPTIONS!$D$6+2-FM15)*AVERAGE(N15:Q15))</f>
        <v>0</v>
      </c>
      <c r="BN15" s="46">
        <f>IF(FN15&gt;ASSUMPTIONS!$D$6,0,(ASSUMPTIONS!$D$6+2-FN15)*AVERAGE(O15:R15))</f>
        <v>0</v>
      </c>
      <c r="BO15" s="46">
        <f>IF(FO15&gt;ASSUMPTIONS!$D$6,0,(ASSUMPTIONS!$D$6+2-FO15)*AVERAGE(P15:S15))</f>
        <v>0</v>
      </c>
      <c r="BP15" s="46">
        <f>IF(FP15&gt;ASSUMPTIONS!$D$6,0,(ASSUMPTIONS!$D$6+2-FP15)*AVERAGE(Q15:T15))</f>
        <v>0</v>
      </c>
      <c r="BQ15" s="46">
        <f>IF(FQ15&gt;ASSUMPTIONS!$D$6,0,(ASSUMPTIONS!$D$6+2-FQ15)*AVERAGE(R15:U15))</f>
        <v>0</v>
      </c>
      <c r="BR15" s="46">
        <f>IF(FR15&gt;ASSUMPTIONS!$D$6,0,(ASSUMPTIONS!$D$6+2-FR15)*AVERAGE(S15:V15))</f>
        <v>0</v>
      </c>
      <c r="BS15" s="46">
        <f>IF(FS15&gt;ASSUMPTIONS!$D$6,0,(ASSUMPTIONS!$D$6+2-FS15)*AVERAGE(T15:W15))</f>
        <v>0</v>
      </c>
      <c r="BT15" s="46">
        <f>IF(FT15&gt;ASSUMPTIONS!$D$6,0,(ASSUMPTIONS!$D$6+2-FT15)*AVERAGE(U15:X15))</f>
        <v>0</v>
      </c>
      <c r="BU15" s="46">
        <f>IF(FU15&gt;ASSUMPTIONS!$D$6,0,(ASSUMPTIONS!$D$6+2-FU15)*AVERAGE(V15:Y15))</f>
        <v>0</v>
      </c>
      <c r="BV15" s="46">
        <f>IF(FV15&gt;ASSUMPTIONS!$D$6,0,(ASSUMPTIONS!$D$6+2-FV15)*AVERAGE(W15:Z15))</f>
        <v>0</v>
      </c>
      <c r="BW15" s="46">
        <f>IF(FW15&gt;ASSUMPTIONS!$D$6,0,(ASSUMPTIONS!$D$6+2-FW15)*AVERAGE(X15:AA15))</f>
        <v>0</v>
      </c>
      <c r="BX15" s="46">
        <f>IF(FX15&gt;ASSUMPTIONS!$D$6,0,(ASSUMPTIONS!$D$6+2-FX15)*AVERAGE(Y15:AB15))</f>
        <v>0</v>
      </c>
      <c r="BY15" s="46">
        <f>IF(FY15&gt;ASSUMPTIONS!$D$6,0,(ASSUMPTIONS!$D$6+2-FY15)*AVERAGE(Z15:AC15))</f>
        <v>0</v>
      </c>
      <c r="BZ15" s="46">
        <f>IF(FZ15&gt;ASSUMPTIONS!$D$6,0,(ASSUMPTIONS!$D$6+2-FZ15)*AVERAGE(AA15:AD15))</f>
        <v>34974.670900692814</v>
      </c>
      <c r="CA15" s="46">
        <f>IF(GA15&gt;ASSUMPTIONS!$D$6,0,(ASSUMPTIONS!$D$6+2-GA15)*AVERAGE(AB15:AE15))</f>
        <v>0</v>
      </c>
      <c r="CB15" s="46">
        <f>IF(GB15&gt;ASSUMPTIONS!$D$6,0,(ASSUMPTIONS!$D$6+2-GB15)*AVERAGE(AC15:AF15))</f>
        <v>0</v>
      </c>
      <c r="CC15" s="46">
        <f>IF(GC15&gt;ASSUMPTIONS!$D$6,0,(ASSUMPTIONS!$D$6+2-GC15)*AVERAGE(AD15:AG15))</f>
        <v>0</v>
      </c>
      <c r="CD15" s="46">
        <f>IF(GD15&gt;ASSUMPTIONS!$D$6,0,(ASSUMPTIONS!$D$6+2-GD15)*AVERAGE(AE15:AH15))</f>
        <v>0</v>
      </c>
      <c r="CE15" s="46">
        <f>IF(GE15&gt;ASSUMPTIONS!$D$6,0,(ASSUMPTIONS!$D$6+2-GE15)*AVERAGE(AF15:AI15))</f>
        <v>0</v>
      </c>
      <c r="CF15" s="46">
        <f>IF(GF15&gt;ASSUMPTIONS!$D$6,0,(ASSUMPTIONS!$D$6+2-GF15)*AVERAGE(AG15:AJ15))</f>
        <v>0</v>
      </c>
      <c r="CG15" s="46">
        <f>IF(GG15&gt;ASSUMPTIONS!$D$6,0,(ASSUMPTIONS!$D$6+2-GG15)*AVERAGE(AH15:AK15))</f>
        <v>0</v>
      </c>
      <c r="CH15" s="46">
        <f>IF(GH15&gt;ASSUMPTIONS!$D$6,0,(ASSUMPTIONS!$D$6+2-GH15)*AVERAGE(AI15:AL15))</f>
        <v>0</v>
      </c>
      <c r="CI15" s="46">
        <f>IF(GI15&gt;ASSUMPTIONS!$D$6,0,(ASSUMPTIONS!$D$6+2-GI15)*AVERAGE(AJ15:AM15))</f>
        <v>0</v>
      </c>
      <c r="CJ15" s="46">
        <f>IF(GJ15&gt;ASSUMPTIONS!$D$6,0,(ASSUMPTIONS!$D$6+2-GJ15)*AVERAGE(AK15:AN15))</f>
        <v>0</v>
      </c>
      <c r="CK15" s="46">
        <f>IF(GK15&gt;ASSUMPTIONS!$D$6,0,(ASSUMPTIONS!$D$6+2-GK15)*AVERAGE(AL15:AO15))</f>
        <v>12681.49999999998</v>
      </c>
      <c r="CL15" s="46">
        <f>IF(GL15&gt;ASSUMPTIONS!$D$6,0,(ASSUMPTIONS!$D$6+2-GL15)*AVERAGE(AM15:AP15))</f>
        <v>0</v>
      </c>
      <c r="CM15" s="46">
        <f>IF(GM15&gt;ASSUMPTIONS!$D$6,0,(ASSUMPTIONS!$D$6+2-GM15)*AVERAGE(AN15:AQ15))</f>
        <v>19906.000000000004</v>
      </c>
      <c r="CN15" s="46">
        <f>IF(GN15&gt;ASSUMPTIONS!$D$6,0,(ASSUMPTIONS!$D$6+2-GN15)*AVERAGE(AO15:AR15))</f>
        <v>0</v>
      </c>
      <c r="CO15" s="46">
        <f>IF(GO15&gt;ASSUMPTIONS!$D$6,0,(ASSUMPTIONS!$D$6+2-GO15)*AVERAGE(AP15:AS15))</f>
        <v>0</v>
      </c>
      <c r="CP15" s="46">
        <f>IF(GP15&gt;ASSUMPTIONS!$D$6,0,(ASSUMPTIONS!$D$6+2-GP15)*AVERAGE(AQ15:AT15))</f>
        <v>0</v>
      </c>
      <c r="CQ15" s="46">
        <f>IF(GQ15&gt;ASSUMPTIONS!$D$6,0,(ASSUMPTIONS!$D$6+2-GQ15)*AVERAGE(AR15:AU15))</f>
        <v>0</v>
      </c>
      <c r="CR15" s="46">
        <f>IF(GR15&gt;ASSUMPTIONS!$D$6,0,(ASSUMPTIONS!$D$6+2-GR15)*AVERAGE(AS15:AV15))</f>
        <v>0</v>
      </c>
      <c r="CS15" s="46">
        <f>IF(GS15&gt;ASSUMPTIONS!$D$6,0,(ASSUMPTIONS!$D$6+2-GS15)*AVERAGE(AT15:AW15))</f>
        <v>19865.374999999993</v>
      </c>
      <c r="CT15" s="46">
        <f>IF(GT15&gt;ASSUMPTIONS!$D$6,0,(ASSUMPTIONS!$D$6+2-GT15)*AVERAGE(AU15:AX15))</f>
        <v>12141.374999999998</v>
      </c>
      <c r="CU15" s="46">
        <f>IF(GU15&gt;ASSUMPTIONS!$D$6,0,(ASSUMPTIONS!$D$6+2-GU15)*AVERAGE(AV15:AY15))</f>
        <v>0</v>
      </c>
      <c r="CV15" s="46">
        <f>IF(GV15&gt;ASSUMPTIONS!$D$6,0,(ASSUMPTIONS!$D$6+2-GV15)*AVERAGE(AW15:AZ15))</f>
        <v>24282.749999999996</v>
      </c>
      <c r="CW15" s="46">
        <f>IF(GW15&gt;ASSUMPTIONS!$D$6,0,(ASSUMPTIONS!$D$6+2-GW15)*AVERAGE(AX15:BA15))</f>
        <v>0</v>
      </c>
      <c r="CX15" s="46">
        <f>IF(GX15&gt;ASSUMPTIONS!$D$6,0,(ASSUMPTIONS!$D$6+2-GX15)*AVERAGE(AY15:BB15))</f>
        <v>24122</v>
      </c>
      <c r="CY15" s="46">
        <f>IF(GY15&gt;ASSUMPTIONS!$D$6,0,(ASSUMPTIONS!$D$6+2-GY15)*AVERAGE(AZ15:BC15))</f>
        <v>0</v>
      </c>
      <c r="CZ15" s="46">
        <f>IF(GZ15&gt;ASSUMPTIONS!$D$6,0,(ASSUMPTIONS!$D$6+2-GZ15)*AVERAGE(BA15:BD15))</f>
        <v>27453.749999999996</v>
      </c>
      <c r="DA15" s="46">
        <f>IF(HA15&gt;ASSUMPTIONS!$D$6,0,(ASSUMPTIONS!$D$6+2-HA15)*AVERAGE($BB15:$BE15))</f>
        <v>0</v>
      </c>
      <c r="DB15" s="46">
        <f>IF(HB15&gt;ASSUMPTIONS!$D$6,0,(ASSUMPTIONS!$D$6+2-HB15)*AVERAGE($BB15:$BE15))</f>
        <v>0</v>
      </c>
      <c r="DC15" s="46">
        <f>IF(HC15&gt;ASSUMPTIONS!$D$6,0,(ASSUMPTIONS!$D$6+2-HC15)*AVERAGE($BB15:$BE15))</f>
        <v>26697.750000000004</v>
      </c>
      <c r="DD15" s="46">
        <f>IF(HD15&gt;ASSUMPTIONS!$D$6,0,(ASSUMPTIONS!$D$6+2-HD15)*AVERAGE($BB15:$BE15))</f>
        <v>0</v>
      </c>
      <c r="DE15" s="46">
        <f>IF(HE15&gt;ASSUMPTIONS!$D$6,0,(ASSUMPTIONS!$D$6+2-HE15)*AVERAGE($BB15:$BE15))</f>
        <v>19554</v>
      </c>
      <c r="DF15" s="47">
        <f t="shared" si="3"/>
        <v>212844.57909930716</v>
      </c>
      <c r="DG15" s="47">
        <f t="shared" si="10"/>
        <v>204456.32909930716</v>
      </c>
      <c r="DH15" s="47">
        <f t="shared" si="10"/>
        <v>196068.07909930716</v>
      </c>
      <c r="DI15" s="47">
        <f t="shared" si="10"/>
        <v>187679.82909930716</v>
      </c>
      <c r="DJ15" s="47">
        <f t="shared" si="10"/>
        <v>181785.82909930716</v>
      </c>
      <c r="DK15" s="47">
        <f t="shared" si="10"/>
        <v>175891.82909930716</v>
      </c>
      <c r="DL15" s="47">
        <f t="shared" si="10"/>
        <v>169997.82909930716</v>
      </c>
      <c r="DM15" s="47">
        <f t="shared" si="10"/>
        <v>164103.82909930716</v>
      </c>
      <c r="DN15" s="47">
        <f t="shared" si="10"/>
        <v>153607.42909930716</v>
      </c>
      <c r="DO15" s="47">
        <f t="shared" si="10"/>
        <v>143111.02909930717</v>
      </c>
      <c r="DP15" s="47">
        <f t="shared" si="10"/>
        <v>132614.62909930717</v>
      </c>
      <c r="DQ15" s="47">
        <f t="shared" si="10"/>
        <v>122118.22909930718</v>
      </c>
      <c r="DR15" s="47">
        <f t="shared" si="10"/>
        <v>111621.82909930719</v>
      </c>
      <c r="DS15" s="47">
        <f t="shared" si="10"/>
        <v>105552.82909930719</v>
      </c>
      <c r="DT15" s="47">
        <f t="shared" si="10"/>
        <v>99483.829099307186</v>
      </c>
      <c r="DU15" s="47">
        <f t="shared" si="10"/>
        <v>93414.829099307186</v>
      </c>
      <c r="DV15" s="47">
        <f t="shared" si="10"/>
        <v>87345.829099307186</v>
      </c>
      <c r="DW15" s="47">
        <f t="shared" si="10"/>
        <v>84560.329099307186</v>
      </c>
      <c r="DX15" s="47">
        <f t="shared" si="10"/>
        <v>81774.829099307186</v>
      </c>
      <c r="DY15" s="47">
        <f t="shared" si="10"/>
        <v>78989.329099307186</v>
      </c>
      <c r="DZ15" s="47">
        <f t="shared" si="10"/>
        <v>111178.5</v>
      </c>
      <c r="EA15" s="47">
        <f t="shared" si="10"/>
        <v>99782.1</v>
      </c>
      <c r="EB15" s="47">
        <f t="shared" si="10"/>
        <v>88385.700000000012</v>
      </c>
      <c r="EC15" s="47">
        <f t="shared" si="10"/>
        <v>76989.300000000017</v>
      </c>
      <c r="ED15" s="47">
        <f t="shared" si="10"/>
        <v>65592.900000000023</v>
      </c>
      <c r="EE15" s="47">
        <f t="shared" si="10"/>
        <v>54196.500000000022</v>
      </c>
      <c r="EF15" s="47">
        <f t="shared" si="10"/>
        <v>49966.250000000022</v>
      </c>
      <c r="EG15" s="47">
        <f t="shared" si="10"/>
        <v>45736.000000000022</v>
      </c>
      <c r="EH15" s="47">
        <f t="shared" si="10"/>
        <v>41505.750000000022</v>
      </c>
      <c r="EI15" s="47">
        <f t="shared" si="10"/>
        <v>37275.500000000022</v>
      </c>
      <c r="EJ15" s="47">
        <f t="shared" si="10"/>
        <v>33936.500000000022</v>
      </c>
      <c r="EK15" s="47">
        <f t="shared" si="10"/>
        <v>43279</v>
      </c>
      <c r="EL15" s="47">
        <f t="shared" si="10"/>
        <v>39940</v>
      </c>
      <c r="EM15" s="47">
        <f t="shared" si="10"/>
        <v>56507</v>
      </c>
      <c r="EN15" s="47">
        <f t="shared" si="10"/>
        <v>50522.400000000001</v>
      </c>
      <c r="EO15" s="47">
        <f t="shared" si="10"/>
        <v>44537.8</v>
      </c>
      <c r="EP15" s="47">
        <f t="shared" si="10"/>
        <v>38553.200000000004</v>
      </c>
      <c r="EQ15" s="47">
        <f t="shared" si="10"/>
        <v>32568.600000000006</v>
      </c>
      <c r="ER15" s="47">
        <f t="shared" si="10"/>
        <v>26584.000000000007</v>
      </c>
      <c r="ES15" s="47">
        <f t="shared" si="10"/>
        <v>42637.375</v>
      </c>
      <c r="ET15" s="47">
        <f t="shared" si="10"/>
        <v>50966.75</v>
      </c>
      <c r="EU15" s="47">
        <f t="shared" si="10"/>
        <v>47154.75</v>
      </c>
      <c r="EV15" s="47">
        <f t="shared" si="10"/>
        <v>67625.5</v>
      </c>
      <c r="EW15" s="47">
        <f t="shared" si="10"/>
        <v>60481.75</v>
      </c>
      <c r="EX15" s="47">
        <f t="shared" si="10"/>
        <v>77460</v>
      </c>
      <c r="EY15" s="47">
        <f t="shared" si="10"/>
        <v>70316.25</v>
      </c>
      <c r="EZ15" s="47">
        <f t="shared" si="10"/>
        <v>90626.25</v>
      </c>
      <c r="FA15" s="47">
        <f t="shared" si="10"/>
        <v>80849.25</v>
      </c>
      <c r="FB15" s="47">
        <f t="shared" si="10"/>
        <v>71072.25</v>
      </c>
      <c r="FC15" s="47">
        <f t="shared" si="10"/>
        <v>87993</v>
      </c>
      <c r="FD15" s="47">
        <f t="shared" si="10"/>
        <v>78216</v>
      </c>
      <c r="FE15" s="47">
        <f t="shared" si="10"/>
        <v>87993</v>
      </c>
      <c r="FF15" s="48">
        <f t="shared" si="4"/>
        <v>28.492174231005066</v>
      </c>
      <c r="FG15" s="48">
        <f t="shared" si="5"/>
        <v>29.805468900111279</v>
      </c>
      <c r="FH15" s="48">
        <f t="shared" si="5"/>
        <v>31.370060371389943</v>
      </c>
      <c r="FI15" s="48">
        <f t="shared" si="5"/>
        <v>33.26570734633647</v>
      </c>
      <c r="FJ15" s="48">
        <f t="shared" si="5"/>
        <v>26.64165873141231</v>
      </c>
      <c r="FK15" s="48">
        <f t="shared" si="5"/>
        <v>22.181988127111865</v>
      </c>
      <c r="FL15" s="48">
        <f t="shared" si="5"/>
        <v>18.820414421377212</v>
      </c>
      <c r="FM15" s="48">
        <f t="shared" si="5"/>
        <v>16.1958222913863</v>
      </c>
      <c r="FN15" s="48">
        <f t="shared" si="5"/>
        <v>15.634296434902172</v>
      </c>
      <c r="FO15" s="48">
        <f t="shared" si="5"/>
        <v>16.359402644355391</v>
      </c>
      <c r="FP15" s="48">
        <f t="shared" si="5"/>
        <v>17.27830648210211</v>
      </c>
      <c r="FQ15" s="48">
        <f t="shared" si="5"/>
        <v>18.480685786256284</v>
      </c>
      <c r="FR15" s="48">
        <f t="shared" si="5"/>
        <v>20.12163933091237</v>
      </c>
      <c r="FS15" s="48">
        <f t="shared" si="5"/>
        <v>21.268896815397344</v>
      </c>
      <c r="FT15" s="48">
        <f t="shared" si="5"/>
        <v>23.84162382953463</v>
      </c>
      <c r="FU15" s="48">
        <f t="shared" si="5"/>
        <v>27.585547564883626</v>
      </c>
      <c r="FV15" s="48">
        <f t="shared" si="5"/>
        <v>33.536108095245801</v>
      </c>
      <c r="FW15" s="48">
        <f t="shared" si="9"/>
        <v>17.687697320253164</v>
      </c>
      <c r="FX15" s="48">
        <f t="shared" si="9"/>
        <v>11.925105817881549</v>
      </c>
      <c r="FY15" s="48">
        <f t="shared" si="9"/>
        <v>8.8465712067232118</v>
      </c>
      <c r="FZ15" s="48">
        <f t="shared" si="9"/>
        <v>6.9310772787290009</v>
      </c>
      <c r="GA15" s="48">
        <f t="shared" si="9"/>
        <v>9.7555807096977993</v>
      </c>
      <c r="GB15" s="48">
        <f t="shared" si="9"/>
        <v>10.38870676180945</v>
      </c>
      <c r="GC15" s="48">
        <f t="shared" si="9"/>
        <v>11.312175034316377</v>
      </c>
      <c r="GD15" s="48">
        <f t="shared" si="9"/>
        <v>12.785124018408158</v>
      </c>
      <c r="GE15" s="48">
        <f t="shared" si="9"/>
        <v>15.505679333372738</v>
      </c>
      <c r="GF15" s="48">
        <f t="shared" si="9"/>
        <v>13.523978851822399</v>
      </c>
      <c r="GG15" s="48">
        <f t="shared" si="9"/>
        <v>13.202430888132913</v>
      </c>
      <c r="GH15" s="48">
        <f t="shared" si="9"/>
        <v>12.840653459439547</v>
      </c>
      <c r="GI15" s="48">
        <f t="shared" si="9"/>
        <v>12.430592991913754</v>
      </c>
      <c r="GJ15" s="48">
        <f t="shared" si="9"/>
        <v>9.3179432056794376</v>
      </c>
      <c r="GK15" s="48">
        <f t="shared" si="9"/>
        <v>7.2796988287785878</v>
      </c>
      <c r="GL15" s="48">
        <f t="shared" si="8"/>
        <v>8.1302599939885773</v>
      </c>
      <c r="GM15" s="48">
        <f t="shared" si="8"/>
        <v>6.6737960765965978</v>
      </c>
      <c r="GN15" s="48">
        <f t="shared" si="8"/>
        <v>9.4420679744678004</v>
      </c>
      <c r="GO15" s="48">
        <f t="shared" si="8"/>
        <v>9.284731091896461</v>
      </c>
      <c r="GP15" s="48">
        <f t="shared" si="8"/>
        <v>9.0925014801053425</v>
      </c>
      <c r="GQ15" s="48">
        <f t="shared" si="8"/>
        <v>8.8523242597843943</v>
      </c>
      <c r="GR15" s="48">
        <f t="shared" si="8"/>
        <v>8.543704092339981</v>
      </c>
      <c r="GS15" s="48">
        <f t="shared" si="8"/>
        <v>5.7232201724996319</v>
      </c>
      <c r="GT15" s="48">
        <f t="shared" si="8"/>
        <v>7.783561143691669</v>
      </c>
      <c r="GU15" s="48">
        <f t="shared" si="8"/>
        <v>8.0760995513652158</v>
      </c>
      <c r="GV15" s="48">
        <f t="shared" si="8"/>
        <v>6.6008398950131237</v>
      </c>
      <c r="GW15" s="48">
        <f t="shared" si="8"/>
        <v>8.6676439723470562</v>
      </c>
      <c r="GX15" s="48">
        <f t="shared" si="8"/>
        <v>7.1488261454131763</v>
      </c>
      <c r="GY15" s="48">
        <f t="shared" si="8"/>
        <v>8.4946435547879009</v>
      </c>
      <c r="GZ15" s="48">
        <f t="shared" si="8"/>
        <v>7.1920067505369749</v>
      </c>
      <c r="HA15" s="48">
        <f t="shared" si="6"/>
        <v>9.2693310831543414</v>
      </c>
      <c r="HB15" s="48">
        <f t="shared" si="2"/>
        <v>8.2693310831543414</v>
      </c>
      <c r="HC15" s="48">
        <f t="shared" si="2"/>
        <v>7.2693310831543414</v>
      </c>
      <c r="HD15" s="48">
        <f t="shared" si="2"/>
        <v>9</v>
      </c>
      <c r="HE15" s="48">
        <f t="shared" si="2"/>
        <v>8</v>
      </c>
      <c r="HF15" s="31"/>
    </row>
    <row r="16" spans="1:214" x14ac:dyDescent="0.25">
      <c r="A16" s="29"/>
      <c r="B16" s="13" t="s">
        <v>3</v>
      </c>
      <c r="C16" s="13">
        <v>1834977</v>
      </c>
      <c r="D16" s="13" t="str">
        <f>VLOOKUP(C16,INVENTORY_DATA!$C:$E,2,0)</f>
        <v>PF_2</v>
      </c>
      <c r="E16" s="44">
        <f>VLOOKUP(C16,INVENTORY_DATA!$C:$E,3,0)</f>
        <v>68800.461893764426</v>
      </c>
      <c r="F16" s="45">
        <f>VLOOKUP(VLOOKUP(F$3,KEY!$E:$F,2,0)&amp;$C16,DEMAND_PLAN!$B:$I,5,0)/VLOOKUP(VLOOKUP(F$3,KEY!$E:$F,2,0),KEY!$B:$C,2,0)</f>
        <v>8610</v>
      </c>
      <c r="G16" s="45">
        <f>VLOOKUP(VLOOKUP(G$3,KEY!$E:$F,2,0)&amp;$C16,DEMAND_PLAN!$B:$I,5,0)/VLOOKUP(VLOOKUP(G$3,KEY!$E:$F,2,0),KEY!$B:$C,2,0)</f>
        <v>8610</v>
      </c>
      <c r="H16" s="45">
        <f>VLOOKUP(VLOOKUP(H$3,KEY!$E:$F,2,0)&amp;$C16,DEMAND_PLAN!$B:$I,5,0)/VLOOKUP(VLOOKUP(H$3,KEY!$E:$F,2,0),KEY!$B:$C,2,0)</f>
        <v>8610</v>
      </c>
      <c r="I16" s="45">
        <f>VLOOKUP(VLOOKUP(I$3,KEY!$E:$F,2,0)&amp;$C16,DEMAND_PLAN!$B:$I,5,0)/VLOOKUP(VLOOKUP(I$3,KEY!$E:$F,2,0),KEY!$B:$C,2,0)</f>
        <v>8610</v>
      </c>
      <c r="J16" s="45">
        <f>VLOOKUP(VLOOKUP(J$3,KEY!$E:$F,2,0)&amp;$C16,DEMAND_PLAN!$B:$I,5,0)/VLOOKUP(VLOOKUP(J$3,KEY!$E:$F,2,0),KEY!$B:$C,2,0)</f>
        <v>4900.25</v>
      </c>
      <c r="K16" s="45">
        <f>VLOOKUP(VLOOKUP(K$3,KEY!$E:$F,2,0)&amp;$C16,DEMAND_PLAN!$B:$I,5,0)/VLOOKUP(VLOOKUP(K$3,KEY!$E:$F,2,0),KEY!$B:$C,2,0)</f>
        <v>4900.25</v>
      </c>
      <c r="L16" s="45">
        <f>VLOOKUP(VLOOKUP(L$3,KEY!$E:$F,2,0)&amp;$C16,DEMAND_PLAN!$B:$I,5,0)/VLOOKUP(VLOOKUP(L$3,KEY!$E:$F,2,0),KEY!$B:$C,2,0)</f>
        <v>4900.25</v>
      </c>
      <c r="M16" s="45">
        <f>VLOOKUP(VLOOKUP(M$3,KEY!$E:$F,2,0)&amp;$C16,DEMAND_PLAN!$B:$I,5,0)/VLOOKUP(VLOOKUP(M$3,KEY!$E:$F,2,0),KEY!$B:$C,2,0)</f>
        <v>4900.25</v>
      </c>
      <c r="N16" s="45">
        <f>VLOOKUP(VLOOKUP(N$3,KEY!$E:$F,2,0)&amp;$C16,DEMAND_PLAN!$B:$I,5,0)/VLOOKUP(VLOOKUP(N$3,KEY!$E:$F,2,0),KEY!$B:$C,2,0)</f>
        <v>11890.6</v>
      </c>
      <c r="O16" s="45">
        <f>VLOOKUP(VLOOKUP(O$3,KEY!$E:$F,2,0)&amp;$C16,DEMAND_PLAN!$B:$I,5,0)/VLOOKUP(VLOOKUP(O$3,KEY!$E:$F,2,0),KEY!$B:$C,2,0)</f>
        <v>11890.6</v>
      </c>
      <c r="P16" s="45">
        <f>VLOOKUP(VLOOKUP(P$3,KEY!$E:$F,2,0)&amp;$C16,DEMAND_PLAN!$B:$I,5,0)/VLOOKUP(VLOOKUP(P$3,KEY!$E:$F,2,0),KEY!$B:$C,2,0)</f>
        <v>11890.6</v>
      </c>
      <c r="Q16" s="45">
        <f>VLOOKUP(VLOOKUP(Q$3,KEY!$E:$F,2,0)&amp;$C16,DEMAND_PLAN!$B:$I,5,0)/VLOOKUP(VLOOKUP(Q$3,KEY!$E:$F,2,0),KEY!$B:$C,2,0)</f>
        <v>11890.6</v>
      </c>
      <c r="R16" s="45">
        <f>VLOOKUP(VLOOKUP(R$3,KEY!$E:$F,2,0)&amp;$C16,DEMAND_PLAN!$B:$I,5,0)/VLOOKUP(VLOOKUP(R$3,KEY!$E:$F,2,0),KEY!$B:$C,2,0)</f>
        <v>11890.6</v>
      </c>
      <c r="S16" s="45">
        <f>VLOOKUP(VLOOKUP(S$3,KEY!$E:$F,2,0)&amp;$C16,DEMAND_PLAN!$B:$I,5,0)/VLOOKUP(VLOOKUP(S$3,KEY!$E:$F,2,0),KEY!$B:$C,2,0)</f>
        <v>5796.25</v>
      </c>
      <c r="T16" s="45">
        <f>VLOOKUP(VLOOKUP(T$3,KEY!$E:$F,2,0)&amp;$C16,DEMAND_PLAN!$B:$I,5,0)/VLOOKUP(VLOOKUP(T$3,KEY!$E:$F,2,0),KEY!$B:$C,2,0)</f>
        <v>5796.25</v>
      </c>
      <c r="U16" s="45">
        <f>VLOOKUP(VLOOKUP(U$3,KEY!$E:$F,2,0)&amp;$C16,DEMAND_PLAN!$B:$I,5,0)/VLOOKUP(VLOOKUP(U$3,KEY!$E:$F,2,0),KEY!$B:$C,2,0)</f>
        <v>5796.25</v>
      </c>
      <c r="V16" s="45">
        <f>VLOOKUP(VLOOKUP(V$3,KEY!$E:$F,2,0)&amp;$C16,DEMAND_PLAN!$B:$I,5,0)/VLOOKUP(VLOOKUP(V$3,KEY!$E:$F,2,0),KEY!$B:$C,2,0)</f>
        <v>5796.25</v>
      </c>
      <c r="W16" s="45">
        <f>VLOOKUP(VLOOKUP(W$3,KEY!$E:$F,2,0)&amp;$C16,DEMAND_PLAN!$B:$I,5,0)/VLOOKUP(VLOOKUP(W$3,KEY!$E:$F,2,0),KEY!$B:$C,2,0)</f>
        <v>8002.75</v>
      </c>
      <c r="X16" s="45">
        <f>VLOOKUP(VLOOKUP(X$3,KEY!$E:$F,2,0)&amp;$C16,DEMAND_PLAN!$B:$I,5,0)/VLOOKUP(VLOOKUP(X$3,KEY!$E:$F,2,0),KEY!$B:$C,2,0)</f>
        <v>8002.75</v>
      </c>
      <c r="Y16" s="45">
        <f>VLOOKUP(VLOOKUP(Y$3,KEY!$E:$F,2,0)&amp;$C16,DEMAND_PLAN!$B:$I,5,0)/VLOOKUP(VLOOKUP(Y$3,KEY!$E:$F,2,0),KEY!$B:$C,2,0)</f>
        <v>8002.75</v>
      </c>
      <c r="Z16" s="45">
        <f>VLOOKUP(VLOOKUP(Z$3,KEY!$E:$F,2,0)&amp;$C16,DEMAND_PLAN!$B:$I,5,0)/VLOOKUP(VLOOKUP(Z$3,KEY!$E:$F,2,0),KEY!$B:$C,2,0)</f>
        <v>8002.75</v>
      </c>
      <c r="AA16" s="45">
        <f>VLOOKUP(VLOOKUP(AA$3,KEY!$E:$F,2,0)&amp;$C16,DEMAND_PLAN!$B:$I,5,0)/VLOOKUP(VLOOKUP(AA$3,KEY!$E:$F,2,0),KEY!$B:$C,2,0)</f>
        <v>9987.7999999999993</v>
      </c>
      <c r="AB16" s="45">
        <f>VLOOKUP(VLOOKUP(AB$3,KEY!$E:$F,2,0)&amp;$C16,DEMAND_PLAN!$B:$I,5,0)/VLOOKUP(VLOOKUP(AB$3,KEY!$E:$F,2,0),KEY!$B:$C,2,0)</f>
        <v>9987.7999999999993</v>
      </c>
      <c r="AC16" s="45">
        <f>VLOOKUP(VLOOKUP(AC$3,KEY!$E:$F,2,0)&amp;$C16,DEMAND_PLAN!$B:$I,5,0)/VLOOKUP(VLOOKUP(AC$3,KEY!$E:$F,2,0),KEY!$B:$C,2,0)</f>
        <v>9987.7999999999993</v>
      </c>
      <c r="AD16" s="45">
        <f>VLOOKUP(VLOOKUP(AD$3,KEY!$E:$F,2,0)&amp;$C16,DEMAND_PLAN!$B:$I,5,0)/VLOOKUP(VLOOKUP(AD$3,KEY!$E:$F,2,0),KEY!$B:$C,2,0)</f>
        <v>9987.7999999999993</v>
      </c>
      <c r="AE16" s="45">
        <f>VLOOKUP(VLOOKUP(AE$3,KEY!$E:$F,2,0)&amp;$C16,DEMAND_PLAN!$B:$I,5,0)/VLOOKUP(VLOOKUP(AE$3,KEY!$E:$F,2,0),KEY!$B:$C,2,0)</f>
        <v>9987.7999999999993</v>
      </c>
      <c r="AF16" s="45">
        <f>VLOOKUP(VLOOKUP(AF$3,KEY!$E:$F,2,0)&amp;$C16,DEMAND_PLAN!$B:$I,5,0)/VLOOKUP(VLOOKUP(AF$3,KEY!$E:$F,2,0),KEY!$B:$C,2,0)</f>
        <v>10874.75</v>
      </c>
      <c r="AG16" s="45">
        <f>VLOOKUP(VLOOKUP(AG$3,KEY!$E:$F,2,0)&amp;$C16,DEMAND_PLAN!$B:$I,5,0)/VLOOKUP(VLOOKUP(AG$3,KEY!$E:$F,2,0),KEY!$B:$C,2,0)</f>
        <v>10874.75</v>
      </c>
      <c r="AH16" s="45">
        <f>VLOOKUP(VLOOKUP(AH$3,KEY!$E:$F,2,0)&amp;$C16,DEMAND_PLAN!$B:$I,5,0)/VLOOKUP(VLOOKUP(AH$3,KEY!$E:$F,2,0),KEY!$B:$C,2,0)</f>
        <v>10874.75</v>
      </c>
      <c r="AI16" s="45">
        <f>VLOOKUP(VLOOKUP(AI$3,KEY!$E:$F,2,0)&amp;$C16,DEMAND_PLAN!$B:$I,5,0)/VLOOKUP(VLOOKUP(AI$3,KEY!$E:$F,2,0),KEY!$B:$C,2,0)</f>
        <v>10874.75</v>
      </c>
      <c r="AJ16" s="45">
        <f>VLOOKUP(VLOOKUP(AJ$3,KEY!$E:$F,2,0)&amp;$C16,DEMAND_PLAN!$B:$I,5,0)/VLOOKUP(VLOOKUP(AJ$3,KEY!$E:$F,2,0),KEY!$B:$C,2,0)</f>
        <v>3543.25</v>
      </c>
      <c r="AK16" s="45">
        <f>VLOOKUP(VLOOKUP(AK$3,KEY!$E:$F,2,0)&amp;$C16,DEMAND_PLAN!$B:$I,5,0)/VLOOKUP(VLOOKUP(AK$3,KEY!$E:$F,2,0),KEY!$B:$C,2,0)</f>
        <v>3543.25</v>
      </c>
      <c r="AL16" s="45">
        <f>VLOOKUP(VLOOKUP(AL$3,KEY!$E:$F,2,0)&amp;$C16,DEMAND_PLAN!$B:$I,5,0)/VLOOKUP(VLOOKUP(AL$3,KEY!$E:$F,2,0),KEY!$B:$C,2,0)</f>
        <v>3543.25</v>
      </c>
      <c r="AM16" s="45">
        <f>VLOOKUP(VLOOKUP(AM$3,KEY!$E:$F,2,0)&amp;$C16,DEMAND_PLAN!$B:$I,5,0)/VLOOKUP(VLOOKUP(AM$3,KEY!$E:$F,2,0),KEY!$B:$C,2,0)</f>
        <v>3543.25</v>
      </c>
      <c r="AN16" s="45">
        <f>VLOOKUP(VLOOKUP(AN$3,KEY!$E:$F,2,0)&amp;$C16,DEMAND_PLAN!$B:$I,5,0)/VLOOKUP(VLOOKUP(AN$3,KEY!$E:$F,2,0),KEY!$B:$C,2,0)</f>
        <v>10649.8</v>
      </c>
      <c r="AO16" s="45">
        <f>VLOOKUP(VLOOKUP(AO$3,KEY!$E:$F,2,0)&amp;$C16,DEMAND_PLAN!$B:$I,5,0)/VLOOKUP(VLOOKUP(AO$3,KEY!$E:$F,2,0),KEY!$B:$C,2,0)</f>
        <v>10649.8</v>
      </c>
      <c r="AP16" s="45">
        <f>VLOOKUP(VLOOKUP(AP$3,KEY!$E:$F,2,0)&amp;$C16,DEMAND_PLAN!$B:$I,5,0)/VLOOKUP(VLOOKUP(AP$3,KEY!$E:$F,2,0),KEY!$B:$C,2,0)</f>
        <v>10649.8</v>
      </c>
      <c r="AQ16" s="45">
        <f>VLOOKUP(VLOOKUP(AQ$3,KEY!$E:$F,2,0)&amp;$C16,DEMAND_PLAN!$B:$I,5,0)/VLOOKUP(VLOOKUP(AQ$3,KEY!$E:$F,2,0),KEY!$B:$C,2,0)</f>
        <v>10649.8</v>
      </c>
      <c r="AR16" s="45">
        <f>VLOOKUP(VLOOKUP(AR$3,KEY!$E:$F,2,0)&amp;$C16,DEMAND_PLAN!$B:$I,5,0)/VLOOKUP(VLOOKUP(AR$3,KEY!$E:$F,2,0),KEY!$B:$C,2,0)</f>
        <v>10649.8</v>
      </c>
      <c r="AS16" s="45">
        <f>VLOOKUP(VLOOKUP(AS$3,KEY!$E:$F,2,0)&amp;$C16,DEMAND_PLAN!$B:$I,5,0)/VLOOKUP(VLOOKUP(AS$3,KEY!$E:$F,2,0),KEY!$B:$C,2,0)</f>
        <v>10245.75</v>
      </c>
      <c r="AT16" s="45">
        <f>VLOOKUP(VLOOKUP(AT$3,KEY!$E:$F,2,0)&amp;$C16,DEMAND_PLAN!$B:$I,5,0)/VLOOKUP(VLOOKUP(AT$3,KEY!$E:$F,2,0),KEY!$B:$C,2,0)</f>
        <v>10245.75</v>
      </c>
      <c r="AU16" s="45">
        <f>VLOOKUP(VLOOKUP(AU$3,KEY!$E:$F,2,0)&amp;$C16,DEMAND_PLAN!$B:$I,5,0)/VLOOKUP(VLOOKUP(AU$3,KEY!$E:$F,2,0),KEY!$B:$C,2,0)</f>
        <v>10245.75</v>
      </c>
      <c r="AV16" s="45">
        <f>VLOOKUP(VLOOKUP(AV$3,KEY!$E:$F,2,0)&amp;$C16,DEMAND_PLAN!$B:$I,5,0)/VLOOKUP(VLOOKUP(AV$3,KEY!$E:$F,2,0),KEY!$B:$C,2,0)</f>
        <v>10245.75</v>
      </c>
      <c r="AW16" s="45">
        <f>VLOOKUP(VLOOKUP(AW$3,KEY!$E:$F,2,0)&amp;$C16,DEMAND_PLAN!$B:$I,5,0)/VLOOKUP(VLOOKUP(AW$3,KEY!$E:$F,2,0),KEY!$B:$C,2,0)</f>
        <v>8451</v>
      </c>
      <c r="AX16" s="45">
        <f>VLOOKUP(VLOOKUP(AX$3,KEY!$E:$F,2,0)&amp;$C16,DEMAND_PLAN!$B:$I,5,0)/VLOOKUP(VLOOKUP(AX$3,KEY!$E:$F,2,0),KEY!$B:$C,2,0)</f>
        <v>8451</v>
      </c>
      <c r="AY16" s="45">
        <f>VLOOKUP(VLOOKUP(AY$3,KEY!$E:$F,2,0)&amp;$C16,DEMAND_PLAN!$B:$I,5,0)/VLOOKUP(VLOOKUP(AY$3,KEY!$E:$F,2,0),KEY!$B:$C,2,0)</f>
        <v>8451</v>
      </c>
      <c r="AZ16" s="45">
        <f>VLOOKUP(VLOOKUP(AZ$3,KEY!$E:$F,2,0)&amp;$C16,DEMAND_PLAN!$B:$I,5,0)/VLOOKUP(VLOOKUP(AZ$3,KEY!$E:$F,2,0),KEY!$B:$C,2,0)</f>
        <v>8451</v>
      </c>
      <c r="BA16" s="45">
        <f>VLOOKUP(VLOOKUP(BA$3,KEY!$E:$F,2,0)&amp;$C16,DEMAND_PLAN!$B:$I,5,0)/VLOOKUP(VLOOKUP(BA$3,KEY!$E:$F,2,0),KEY!$B:$C,2,0)</f>
        <v>4874.8</v>
      </c>
      <c r="BB16" s="45">
        <f>VLOOKUP(VLOOKUP(BB$3,KEY!$E:$F,2,0)&amp;$C16,DEMAND_PLAN!$B:$I,5,0)/VLOOKUP(VLOOKUP(BB$3,KEY!$E:$F,2,0),KEY!$B:$C,2,0)</f>
        <v>4874.8</v>
      </c>
      <c r="BC16" s="45">
        <f>VLOOKUP(VLOOKUP(BC$3,KEY!$E:$F,2,0)&amp;$C16,DEMAND_PLAN!$B:$I,5,0)/VLOOKUP(VLOOKUP(BC$3,KEY!$E:$F,2,0),KEY!$B:$C,2,0)</f>
        <v>4874.8</v>
      </c>
      <c r="BD16" s="45">
        <f>VLOOKUP(VLOOKUP(BD$3,KEY!$E:$F,2,0)&amp;$C16,DEMAND_PLAN!$B:$I,5,0)/VLOOKUP(VLOOKUP(BD$3,KEY!$E:$F,2,0),KEY!$B:$C,2,0)</f>
        <v>4874.8</v>
      </c>
      <c r="BE16" s="45">
        <f>VLOOKUP(VLOOKUP(BE$3,KEY!$E:$F,2,0)&amp;$C16,DEMAND_PLAN!$B:$I,5,0)/VLOOKUP(VLOOKUP(BE$3,KEY!$E:$F,2,0),KEY!$B:$C,2,0)</f>
        <v>4874.8</v>
      </c>
      <c r="BF16" s="46">
        <f>IF(FF16&gt;ASSUMPTIONS!$D$6,0,(ASSUMPTIONS!$D$6+2-FF16)*AVERAGE(G16:J16))</f>
        <v>0</v>
      </c>
      <c r="BG16" s="46">
        <f>IF(FG16&gt;ASSUMPTIONS!$D$6,0,(ASSUMPTIONS!$D$6+2-FG16)*AVERAGE(H16:K16))</f>
        <v>0</v>
      </c>
      <c r="BH16" s="46">
        <f>IF(FH16&gt;ASSUMPTIONS!$D$6,0,(ASSUMPTIONS!$D$6+2-FH16)*AVERAGE(I16:L16))</f>
        <v>0</v>
      </c>
      <c r="BI16" s="46">
        <f>IF(FI16&gt;ASSUMPTIONS!$D$6,0,(ASSUMPTIONS!$D$6+2-FI16)*AVERAGE(J16:M16))</f>
        <v>0</v>
      </c>
      <c r="BJ16" s="46">
        <f>IF(FJ16&gt;ASSUMPTIONS!$D$6,0,(ASSUMPTIONS!$D$6+2-FJ16)*AVERAGE(K16:N16))</f>
        <v>32117.91310623557</v>
      </c>
      <c r="BK16" s="46">
        <f>IF(FK16&gt;ASSUMPTIONS!$D$6,0,(ASSUMPTIONS!$D$6+2-FK16)*AVERAGE(L16:O16))</f>
        <v>22376.124999999989</v>
      </c>
      <c r="BL16" s="46">
        <f>IF(FL16&gt;ASSUMPTIONS!$D$6,0,(ASSUMPTIONS!$D$6+2-FL16)*AVERAGE(M16:P16))</f>
        <v>22376.125</v>
      </c>
      <c r="BM16" s="46">
        <f>IF(FM16&gt;ASSUMPTIONS!$D$6,0,(ASSUMPTIONS!$D$6+2-FM16)*AVERAGE(N16:Q16))</f>
        <v>0</v>
      </c>
      <c r="BN16" s="46">
        <f>IF(FN16&gt;ASSUMPTIONS!$D$6,0,(ASSUMPTIONS!$D$6+2-FN16)*AVERAGE(O16:R16))</f>
        <v>27276.375000000015</v>
      </c>
      <c r="BO16" s="46">
        <f>IF(FO16&gt;ASSUMPTIONS!$D$6,0,(ASSUMPTIONS!$D$6+2-FO16)*AVERAGE(P16:S16))</f>
        <v>0</v>
      </c>
      <c r="BP16" s="46">
        <f>IF(FP16&gt;ASSUMPTIONS!$D$6,0,(ASSUMPTIONS!$D$6+2-FP16)*AVERAGE(Q16:T16))</f>
        <v>0</v>
      </c>
      <c r="BQ16" s="46">
        <f>IF(FQ16&gt;ASSUMPTIONS!$D$6,0,(ASSUMPTIONS!$D$6+2-FQ16)*AVERAGE(R16:U16))</f>
        <v>0</v>
      </c>
      <c r="BR16" s="46">
        <f>IF(FR16&gt;ASSUMPTIONS!$D$6,0,(ASSUMPTIONS!$D$6+2-FR16)*AVERAGE(S16:V16))</f>
        <v>0</v>
      </c>
      <c r="BS16" s="46">
        <f>IF(FS16&gt;ASSUMPTIONS!$D$6,0,(ASSUMPTIONS!$D$6+2-FS16)*AVERAGE(T16:W16))</f>
        <v>0</v>
      </c>
      <c r="BT16" s="46">
        <f>IF(FT16&gt;ASSUMPTIONS!$D$6,0,(ASSUMPTIONS!$D$6+2-FT16)*AVERAGE(U16:X16))</f>
        <v>15338.25000000002</v>
      </c>
      <c r="BU16" s="46">
        <f>IF(FU16&gt;ASSUMPTIONS!$D$6,0,(ASSUMPTIONS!$D$6+2-FU16)*AVERAGE(V16:Y16))</f>
        <v>0</v>
      </c>
      <c r="BV16" s="46">
        <f>IF(FV16&gt;ASSUMPTIONS!$D$6,0,(ASSUMPTIONS!$D$6+2-FV16)*AVERAGE(W16:Z16))</f>
        <v>22624.999999999996</v>
      </c>
      <c r="BW16" s="46">
        <f>IF(FW16&gt;ASSUMPTIONS!$D$6,0,(ASSUMPTIONS!$D$6+2-FW16)*AVERAGE(X16:AA16))</f>
        <v>0</v>
      </c>
      <c r="BX16" s="46">
        <f>IF(FX16&gt;ASSUMPTIONS!$D$6,0,(ASSUMPTIONS!$D$6+2-FX16)*AVERAGE(Y16:AB16))</f>
        <v>23724.249999999996</v>
      </c>
      <c r="BY16" s="46">
        <f>IF(FY16&gt;ASSUMPTIONS!$D$6,0,(ASSUMPTIONS!$D$6+2-FY16)*AVERAGE(Z16:AC16))</f>
        <v>0</v>
      </c>
      <c r="BZ16" s="46">
        <f>IF(FZ16&gt;ASSUMPTIONS!$D$6,0,(ASSUMPTIONS!$D$6+2-FZ16)*AVERAGE(AA16:AD16))</f>
        <v>25930.749999999993</v>
      </c>
      <c r="CA16" s="46">
        <f>IF(GA16&gt;ASSUMPTIONS!$D$6,0,(ASSUMPTIONS!$D$6+2-GA16)*AVERAGE(AB16:AE16))</f>
        <v>0</v>
      </c>
      <c r="CB16" s="46">
        <f>IF(GB16&gt;ASSUMPTIONS!$D$6,0,(ASSUMPTIONS!$D$6+2-GB16)*AVERAGE(AC16:AF16))</f>
        <v>0</v>
      </c>
      <c r="CC16" s="46">
        <f>IF(GC16&gt;ASSUMPTIONS!$D$6,0,(ASSUMPTIONS!$D$6+2-GC16)*AVERAGE(AD16:AG16))</f>
        <v>32413.100000000002</v>
      </c>
      <c r="CD16" s="46">
        <f>IF(GD16&gt;ASSUMPTIONS!$D$6,0,(ASSUMPTIONS!$D$6+2-GD16)*AVERAGE(AE16:AH16))</f>
        <v>0</v>
      </c>
      <c r="CE16" s="46">
        <f>IF(GE16&gt;ASSUMPTIONS!$D$6,0,(ASSUMPTIONS!$D$6+2-GE16)*AVERAGE(AF16:AI16))</f>
        <v>24410.350000000009</v>
      </c>
      <c r="CF16" s="46">
        <f>IF(GF16&gt;ASSUMPTIONS!$D$6,0,(ASSUMPTIONS!$D$6+2-GF16)*AVERAGE(AG16:AJ16))</f>
        <v>0</v>
      </c>
      <c r="CG16" s="46">
        <f>IF(GG16&gt;ASSUMPTIONS!$D$6,0,(ASSUMPTIONS!$D$6+2-GG16)*AVERAGE(AH16:AK16))</f>
        <v>0</v>
      </c>
      <c r="CH16" s="46">
        <f>IF(GH16&gt;ASSUMPTIONS!$D$6,0,(ASSUMPTIONS!$D$6+2-GH16)*AVERAGE(AI16:AL16))</f>
        <v>0</v>
      </c>
      <c r="CI16" s="46">
        <f>IF(GI16&gt;ASSUMPTIONS!$D$6,0,(ASSUMPTIONS!$D$6+2-GI16)*AVERAGE(AJ16:AM16))</f>
        <v>0</v>
      </c>
      <c r="CJ16" s="46">
        <f>IF(GJ16&gt;ASSUMPTIONS!$D$6,0,(ASSUMPTIONS!$D$6+2-GJ16)*AVERAGE(AK16:AN16))</f>
        <v>0</v>
      </c>
      <c r="CK16" s="46">
        <f>IF(GK16&gt;ASSUMPTIONS!$D$6,0,(ASSUMPTIONS!$D$6+2-GK16)*AVERAGE(AL16:AO16))</f>
        <v>19247.800000000003</v>
      </c>
      <c r="CL16" s="46">
        <f>IF(GL16&gt;ASSUMPTIONS!$D$6,0,(ASSUMPTIONS!$D$6+2-GL16)*AVERAGE(AM16:AP16))</f>
        <v>21309.624999999989</v>
      </c>
      <c r="CM16" s="46">
        <f>IF(GM16&gt;ASSUMPTIONS!$D$6,0,(ASSUMPTIONS!$D$6+2-GM16)*AVERAGE(AN16:AQ16))</f>
        <v>21309.625000000004</v>
      </c>
      <c r="CN16" s="46">
        <f>IF(GN16&gt;ASSUMPTIONS!$D$6,0,(ASSUMPTIONS!$D$6+2-GN16)*AVERAGE(AO16:AR16))</f>
        <v>0</v>
      </c>
      <c r="CO16" s="46">
        <f>IF(GO16&gt;ASSUMPTIONS!$D$6,0,(ASSUMPTIONS!$D$6+2-GO16)*AVERAGE(AP16:AS16))</f>
        <v>0</v>
      </c>
      <c r="CP16" s="46">
        <f>IF(GP16&gt;ASSUMPTIONS!$D$6,0,(ASSUMPTIONS!$D$6+2-GP16)*AVERAGE(AQ16:AT16))</f>
        <v>22822.60000000002</v>
      </c>
      <c r="CQ16" s="46">
        <f>IF(GQ16&gt;ASSUMPTIONS!$D$6,0,(ASSUMPTIONS!$D$6+2-GQ16)*AVERAGE(AR16:AU16))</f>
        <v>0</v>
      </c>
      <c r="CR16" s="46">
        <f>IF(GR16&gt;ASSUMPTIONS!$D$6,0,(ASSUMPTIONS!$D$6+2-GR16)*AVERAGE(AS16:AV16))</f>
        <v>0</v>
      </c>
      <c r="CS16" s="46">
        <f>IF(GS16&gt;ASSUMPTIONS!$D$6,0,(ASSUMPTIONS!$D$6+2-GS16)*AVERAGE(AT16:AW16))</f>
        <v>25442.275000000009</v>
      </c>
      <c r="CT16" s="46">
        <f>IF(GT16&gt;ASSUMPTIONS!$D$6,0,(ASSUMPTIONS!$D$6+2-GT16)*AVERAGE(AU16:AX16))</f>
        <v>0</v>
      </c>
      <c r="CU16" s="46">
        <f>IF(GU16&gt;ASSUMPTIONS!$D$6,0,(ASSUMPTIONS!$D$6+2-GU16)*AVERAGE(AV16:AY16))</f>
        <v>0</v>
      </c>
      <c r="CV16" s="46">
        <f>IF(GV16&gt;ASSUMPTIONS!$D$6,0,(ASSUMPTIONS!$D$6+2-GV16)*AVERAGE(AW16:AZ16))</f>
        <v>17276.625000000004</v>
      </c>
      <c r="CW16" s="46">
        <f>IF(GW16&gt;ASSUMPTIONS!$D$6,0,(ASSUMPTIONS!$D$6+2-GW16)*AVERAGE(AX16:BA16))</f>
        <v>0</v>
      </c>
      <c r="CX16" s="46">
        <f>IF(GX16&gt;ASSUMPTIONS!$D$6,0,(ASSUMPTIONS!$D$6+2-GX16)*AVERAGE(AY16:BB16))</f>
        <v>0</v>
      </c>
      <c r="CY16" s="46">
        <f>IF(GY16&gt;ASSUMPTIONS!$D$6,0,(ASSUMPTIONS!$D$6+2-GY16)*AVERAGE(AZ16:BC16))</f>
        <v>0</v>
      </c>
      <c r="CZ16" s="46">
        <f>IF(GZ16&gt;ASSUMPTIONS!$D$6,0,(ASSUMPTIONS!$D$6+2-GZ16)*AVERAGE(BA16:BD16))</f>
        <v>0</v>
      </c>
      <c r="DA16" s="46">
        <f>IF(HA16&gt;ASSUMPTIONS!$D$6,0,(ASSUMPTIONS!$D$6+2-HA16)*AVERAGE($BB16:$BE16))</f>
        <v>0</v>
      </c>
      <c r="DB16" s="46">
        <f>IF(HB16&gt;ASSUMPTIONS!$D$6,0,(ASSUMPTIONS!$D$6+2-HB16)*AVERAGE($BB16:$BE16))</f>
        <v>13162.550000000003</v>
      </c>
      <c r="DC16" s="46">
        <f>IF(HC16&gt;ASSUMPTIONS!$D$6,0,(ASSUMPTIONS!$D$6+2-HC16)*AVERAGE($BB16:$BE16))</f>
        <v>0</v>
      </c>
      <c r="DD16" s="46">
        <f>IF(HD16&gt;ASSUMPTIONS!$D$6,0,(ASSUMPTIONS!$D$6+2-HD16)*AVERAGE($BB16:$BE16))</f>
        <v>9749.6000000000095</v>
      </c>
      <c r="DE16" s="46">
        <f>IF(HE16&gt;ASSUMPTIONS!$D$6,0,(ASSUMPTIONS!$D$6+2-HE16)*AVERAGE($BB16:$BE16))</f>
        <v>0</v>
      </c>
      <c r="DF16" s="47">
        <f t="shared" si="3"/>
        <v>60190.461893764426</v>
      </c>
      <c r="DG16" s="47">
        <f t="shared" si="10"/>
        <v>51580.461893764426</v>
      </c>
      <c r="DH16" s="47">
        <f t="shared" si="10"/>
        <v>42970.461893764426</v>
      </c>
      <c r="DI16" s="47">
        <f t="shared" si="10"/>
        <v>34360.461893764426</v>
      </c>
      <c r="DJ16" s="47">
        <f t="shared" si="10"/>
        <v>61578.125</v>
      </c>
      <c r="DK16" s="47">
        <f t="shared" si="10"/>
        <v>79053.999999999985</v>
      </c>
      <c r="DL16" s="47">
        <f t="shared" si="10"/>
        <v>96529.874999999985</v>
      </c>
      <c r="DM16" s="47">
        <f t="shared" si="10"/>
        <v>91629.624999999985</v>
      </c>
      <c r="DN16" s="47">
        <f t="shared" si="10"/>
        <v>107015.4</v>
      </c>
      <c r="DO16" s="47">
        <f t="shared" si="10"/>
        <v>95124.799999999988</v>
      </c>
      <c r="DP16" s="47">
        <f t="shared" si="10"/>
        <v>83234.199999999983</v>
      </c>
      <c r="DQ16" s="47">
        <f t="shared" si="10"/>
        <v>71343.599999999977</v>
      </c>
      <c r="DR16" s="47">
        <f t="shared" si="10"/>
        <v>59452.999999999978</v>
      </c>
      <c r="DS16" s="47">
        <f t="shared" si="10"/>
        <v>53656.749999999978</v>
      </c>
      <c r="DT16" s="47">
        <f t="shared" si="10"/>
        <v>63198.75</v>
      </c>
      <c r="DU16" s="47">
        <f t="shared" si="10"/>
        <v>57402.5</v>
      </c>
      <c r="DV16" s="47">
        <f t="shared" si="10"/>
        <v>74231.25</v>
      </c>
      <c r="DW16" s="47">
        <f t="shared" si="10"/>
        <v>66228.5</v>
      </c>
      <c r="DX16" s="47">
        <f t="shared" si="10"/>
        <v>81950</v>
      </c>
      <c r="DY16" s="47">
        <f t="shared" si="10"/>
        <v>73947.25</v>
      </c>
      <c r="DZ16" s="47">
        <f t="shared" si="10"/>
        <v>91875.25</v>
      </c>
      <c r="EA16" s="47">
        <f t="shared" si="10"/>
        <v>81887.45</v>
      </c>
      <c r="EB16" s="47">
        <f t="shared" si="10"/>
        <v>71899.649999999994</v>
      </c>
      <c r="EC16" s="47">
        <f t="shared" si="10"/>
        <v>94324.95</v>
      </c>
      <c r="ED16" s="47">
        <f t="shared" si="10"/>
        <v>84337.15</v>
      </c>
      <c r="EE16" s="47">
        <f t="shared" si="10"/>
        <v>98759.7</v>
      </c>
      <c r="EF16" s="47">
        <f t="shared" si="10"/>
        <v>87884.95</v>
      </c>
      <c r="EG16" s="47">
        <f t="shared" si="10"/>
        <v>77010.2</v>
      </c>
      <c r="EH16" s="47">
        <f t="shared" si="10"/>
        <v>66135.45</v>
      </c>
      <c r="EI16" s="47">
        <f t="shared" si="10"/>
        <v>55260.7</v>
      </c>
      <c r="EJ16" s="47">
        <f t="shared" si="10"/>
        <v>51717.45</v>
      </c>
      <c r="EK16" s="47">
        <f t="shared" si="10"/>
        <v>67422</v>
      </c>
      <c r="EL16" s="47">
        <f t="shared" si="10"/>
        <v>85188.374999999985</v>
      </c>
      <c r="EM16" s="47">
        <f t="shared" si="10"/>
        <v>102954.74999999999</v>
      </c>
      <c r="EN16" s="47">
        <f t="shared" si="10"/>
        <v>92304.949999999983</v>
      </c>
      <c r="EO16" s="47">
        <f t="shared" si="10"/>
        <v>81655.14999999998</v>
      </c>
      <c r="EP16" s="47">
        <f t="shared" si="10"/>
        <v>93827.95</v>
      </c>
      <c r="EQ16" s="47">
        <f t="shared" si="10"/>
        <v>83178.149999999994</v>
      </c>
      <c r="ER16" s="47">
        <f t="shared" si="10"/>
        <v>72528.349999999991</v>
      </c>
      <c r="ES16" s="47">
        <f t="shared" si="10"/>
        <v>87724.875</v>
      </c>
      <c r="ET16" s="47">
        <f t="shared" si="10"/>
        <v>77479.125</v>
      </c>
      <c r="EU16" s="47">
        <f t="shared" si="10"/>
        <v>67233.375</v>
      </c>
      <c r="EV16" s="47">
        <f t="shared" si="10"/>
        <v>74264.25</v>
      </c>
      <c r="EW16" s="47">
        <f t="shared" si="10"/>
        <v>65813.25</v>
      </c>
      <c r="EX16" s="47">
        <f t="shared" si="10"/>
        <v>57362.25</v>
      </c>
      <c r="EY16" s="47">
        <f t="shared" si="10"/>
        <v>48911.25</v>
      </c>
      <c r="EZ16" s="47">
        <f t="shared" si="10"/>
        <v>40460.25</v>
      </c>
      <c r="FA16" s="47">
        <f t="shared" si="10"/>
        <v>35585.449999999997</v>
      </c>
      <c r="FB16" s="47">
        <f t="shared" si="10"/>
        <v>43873.2</v>
      </c>
      <c r="FC16" s="47">
        <f t="shared" si="10"/>
        <v>38998.399999999994</v>
      </c>
      <c r="FD16" s="47">
        <f t="shared" si="10"/>
        <v>43873.2</v>
      </c>
      <c r="FE16" s="47">
        <f t="shared" si="10"/>
        <v>38998.399999999994</v>
      </c>
      <c r="FF16" s="48">
        <f t="shared" si="4"/>
        <v>8.9554054254377267</v>
      </c>
      <c r="FG16" s="48">
        <f t="shared" si="5"/>
        <v>8.9103402074372315</v>
      </c>
      <c r="FH16" s="48">
        <f t="shared" si="5"/>
        <v>8.8509313331856632</v>
      </c>
      <c r="FI16" s="48">
        <f t="shared" si="5"/>
        <v>8.7690346194101174</v>
      </c>
      <c r="FJ16" s="48">
        <f t="shared" si="5"/>
        <v>5.1686675394463881</v>
      </c>
      <c r="FK16" s="48">
        <f t="shared" si="5"/>
        <v>7.3347239716869614</v>
      </c>
      <c r="FL16" s="48">
        <f t="shared" si="5"/>
        <v>7.7939369590641832</v>
      </c>
      <c r="FM16" s="48">
        <f t="shared" si="5"/>
        <v>8.1181668713101089</v>
      </c>
      <c r="FN16" s="48">
        <f t="shared" si="5"/>
        <v>7.7060556237700357</v>
      </c>
      <c r="FO16" s="48">
        <f t="shared" si="5"/>
        <v>10.322684572821725</v>
      </c>
      <c r="FP16" s="48">
        <f t="shared" si="5"/>
        <v>10.756556424688398</v>
      </c>
      <c r="FQ16" s="48">
        <f t="shared" si="5"/>
        <v>11.371044780707221</v>
      </c>
      <c r="FR16" s="48">
        <f t="shared" si="5"/>
        <v>12.308578822514553</v>
      </c>
      <c r="FS16" s="48">
        <f t="shared" si="5"/>
        <v>9.3658113935765872</v>
      </c>
      <c r="FT16" s="48">
        <f t="shared" si="5"/>
        <v>7.7769041234872063</v>
      </c>
      <c r="FU16" s="48">
        <f t="shared" si="5"/>
        <v>8.4817728866446345</v>
      </c>
      <c r="FV16" s="48">
        <f t="shared" si="5"/>
        <v>7.1728468339008469</v>
      </c>
      <c r="FW16" s="48">
        <f t="shared" si="9"/>
        <v>8.7341029325465751</v>
      </c>
      <c r="FX16" s="48">
        <f t="shared" si="9"/>
        <v>7.3625875807020913</v>
      </c>
      <c r="FY16" s="48">
        <f t="shared" si="9"/>
        <v>8.6340068719109002</v>
      </c>
      <c r="FZ16" s="48">
        <f t="shared" si="9"/>
        <v>7.403757584252789</v>
      </c>
      <c r="GA16" s="48">
        <f t="shared" si="9"/>
        <v>9.1987474719157376</v>
      </c>
      <c r="GB16" s="48">
        <f t="shared" si="9"/>
        <v>8.0206816420430407</v>
      </c>
      <c r="GC16" s="48">
        <f t="shared" si="9"/>
        <v>6.8927000774114378</v>
      </c>
      <c r="GD16" s="48">
        <f t="shared" si="9"/>
        <v>8.8542982560097432</v>
      </c>
      <c r="GE16" s="48">
        <f t="shared" si="9"/>
        <v>7.7553185130692652</v>
      </c>
      <c r="GF16" s="48">
        <f t="shared" si="9"/>
        <v>10.922480127186009</v>
      </c>
      <c r="GG16" s="48">
        <f t="shared" si="9"/>
        <v>12.19100430018033</v>
      </c>
      <c r="GH16" s="48">
        <f t="shared" si="9"/>
        <v>14.324480922597596</v>
      </c>
      <c r="GI16" s="48">
        <f t="shared" si="9"/>
        <v>18.665194383687293</v>
      </c>
      <c r="GJ16" s="48">
        <f t="shared" si="9"/>
        <v>10.387569286004638</v>
      </c>
      <c r="GK16" s="48">
        <f t="shared" si="9"/>
        <v>7.2877147618024312</v>
      </c>
      <c r="GL16" s="48">
        <f t="shared" si="8"/>
        <v>7.5984182640631239</v>
      </c>
      <c r="GM16" s="48">
        <f t="shared" si="8"/>
        <v>7.9990586677684083</v>
      </c>
      <c r="GN16" s="48">
        <f t="shared" si="8"/>
        <v>9.667294221487726</v>
      </c>
      <c r="GO16" s="48">
        <f t="shared" si="8"/>
        <v>8.7502900214835115</v>
      </c>
      <c r="GP16" s="48">
        <f t="shared" si="8"/>
        <v>7.8155540294464592</v>
      </c>
      <c r="GQ16" s="48">
        <f t="shared" si="8"/>
        <v>9.0683390094244452</v>
      </c>
      <c r="GR16" s="48">
        <f t="shared" si="8"/>
        <v>8.1183075909523463</v>
      </c>
      <c r="GS16" s="48">
        <f t="shared" si="8"/>
        <v>7.4030710735998664</v>
      </c>
      <c r="GT16" s="48">
        <f t="shared" si="8"/>
        <v>9.3839704761522729</v>
      </c>
      <c r="GU16" s="48">
        <f t="shared" si="8"/>
        <v>8.7058253449910463</v>
      </c>
      <c r="GV16" s="48">
        <f t="shared" si="8"/>
        <v>7.9556709265175716</v>
      </c>
      <c r="GW16" s="48">
        <f t="shared" si="8"/>
        <v>9.8272782008614588</v>
      </c>
      <c r="GX16" s="48">
        <f t="shared" si="8"/>
        <v>9.8775683261042495</v>
      </c>
      <c r="GY16" s="48">
        <f t="shared" si="8"/>
        <v>9.9434462674536537</v>
      </c>
      <c r="GZ16" s="48">
        <f t="shared" si="8"/>
        <v>10.033488553376548</v>
      </c>
      <c r="HA16" s="48">
        <f t="shared" si="6"/>
        <v>8.2998789693936157</v>
      </c>
      <c r="HB16" s="48">
        <f t="shared" si="2"/>
        <v>7.2998789693936157</v>
      </c>
      <c r="HC16" s="48">
        <f t="shared" si="2"/>
        <v>8.9999999999999982</v>
      </c>
      <c r="HD16" s="48">
        <f t="shared" si="2"/>
        <v>7.9999999999999982</v>
      </c>
      <c r="HE16" s="48">
        <f t="shared" si="2"/>
        <v>8.9999999999999982</v>
      </c>
      <c r="HF16" s="31"/>
    </row>
    <row r="17" spans="1:214" x14ac:dyDescent="0.25">
      <c r="A17" s="29"/>
      <c r="B17" s="13" t="s">
        <v>3</v>
      </c>
      <c r="C17" s="13">
        <v>1707025</v>
      </c>
      <c r="D17" s="13" t="str">
        <f>VLOOKUP(C17,INVENTORY_DATA!$C:$E,2,0)</f>
        <v>PF_0</v>
      </c>
      <c r="E17" s="44">
        <f>VLOOKUP(C17,INVENTORY_DATA!$C:$E,3,0)</f>
        <v>63493.441108545027</v>
      </c>
      <c r="F17" s="45">
        <f>VLOOKUP(VLOOKUP(F$3,KEY!$E:$F,2,0)&amp;$C17,DEMAND_PLAN!$B:$I,5,0)/VLOOKUP(VLOOKUP(F$3,KEY!$E:$F,2,0),KEY!$B:$C,2,0)</f>
        <v>3627</v>
      </c>
      <c r="G17" s="45">
        <f>VLOOKUP(VLOOKUP(G$3,KEY!$E:$F,2,0)&amp;$C17,DEMAND_PLAN!$B:$I,5,0)/VLOOKUP(VLOOKUP(G$3,KEY!$E:$F,2,0),KEY!$B:$C,2,0)</f>
        <v>3627</v>
      </c>
      <c r="H17" s="45">
        <f>VLOOKUP(VLOOKUP(H$3,KEY!$E:$F,2,0)&amp;$C17,DEMAND_PLAN!$B:$I,5,0)/VLOOKUP(VLOOKUP(H$3,KEY!$E:$F,2,0),KEY!$B:$C,2,0)</f>
        <v>3627</v>
      </c>
      <c r="I17" s="45">
        <f>VLOOKUP(VLOOKUP(I$3,KEY!$E:$F,2,0)&amp;$C17,DEMAND_PLAN!$B:$I,5,0)/VLOOKUP(VLOOKUP(I$3,KEY!$E:$F,2,0),KEY!$B:$C,2,0)</f>
        <v>3627</v>
      </c>
      <c r="J17" s="45">
        <f>VLOOKUP(VLOOKUP(J$3,KEY!$E:$F,2,0)&amp;$C17,DEMAND_PLAN!$B:$I,5,0)/VLOOKUP(VLOOKUP(J$3,KEY!$E:$F,2,0),KEY!$B:$C,2,0)</f>
        <v>12376.25</v>
      </c>
      <c r="K17" s="45">
        <f>VLOOKUP(VLOOKUP(K$3,KEY!$E:$F,2,0)&amp;$C17,DEMAND_PLAN!$B:$I,5,0)/VLOOKUP(VLOOKUP(K$3,KEY!$E:$F,2,0),KEY!$B:$C,2,0)</f>
        <v>12376.25</v>
      </c>
      <c r="L17" s="45">
        <f>VLOOKUP(VLOOKUP(L$3,KEY!$E:$F,2,0)&amp;$C17,DEMAND_PLAN!$B:$I,5,0)/VLOOKUP(VLOOKUP(L$3,KEY!$E:$F,2,0),KEY!$B:$C,2,0)</f>
        <v>12376.25</v>
      </c>
      <c r="M17" s="45">
        <f>VLOOKUP(VLOOKUP(M$3,KEY!$E:$F,2,0)&amp;$C17,DEMAND_PLAN!$B:$I,5,0)/VLOOKUP(VLOOKUP(M$3,KEY!$E:$F,2,0),KEY!$B:$C,2,0)</f>
        <v>12376.25</v>
      </c>
      <c r="N17" s="45">
        <f>VLOOKUP(VLOOKUP(N$3,KEY!$E:$F,2,0)&amp;$C17,DEMAND_PLAN!$B:$I,5,0)/VLOOKUP(VLOOKUP(N$3,KEY!$E:$F,2,0),KEY!$B:$C,2,0)</f>
        <v>7931.6</v>
      </c>
      <c r="O17" s="45">
        <f>VLOOKUP(VLOOKUP(O$3,KEY!$E:$F,2,0)&amp;$C17,DEMAND_PLAN!$B:$I,5,0)/VLOOKUP(VLOOKUP(O$3,KEY!$E:$F,2,0),KEY!$B:$C,2,0)</f>
        <v>7931.6</v>
      </c>
      <c r="P17" s="45">
        <f>VLOOKUP(VLOOKUP(P$3,KEY!$E:$F,2,0)&amp;$C17,DEMAND_PLAN!$B:$I,5,0)/VLOOKUP(VLOOKUP(P$3,KEY!$E:$F,2,0),KEY!$B:$C,2,0)</f>
        <v>7931.6</v>
      </c>
      <c r="Q17" s="45">
        <f>VLOOKUP(VLOOKUP(Q$3,KEY!$E:$F,2,0)&amp;$C17,DEMAND_PLAN!$B:$I,5,0)/VLOOKUP(VLOOKUP(Q$3,KEY!$E:$F,2,0),KEY!$B:$C,2,0)</f>
        <v>7931.6</v>
      </c>
      <c r="R17" s="45">
        <f>VLOOKUP(VLOOKUP(R$3,KEY!$E:$F,2,0)&amp;$C17,DEMAND_PLAN!$B:$I,5,0)/VLOOKUP(VLOOKUP(R$3,KEY!$E:$F,2,0),KEY!$B:$C,2,0)</f>
        <v>7931.6</v>
      </c>
      <c r="S17" s="45">
        <f>VLOOKUP(VLOOKUP(S$3,KEY!$E:$F,2,0)&amp;$C17,DEMAND_PLAN!$B:$I,5,0)/VLOOKUP(VLOOKUP(S$3,KEY!$E:$F,2,0),KEY!$B:$C,2,0)</f>
        <v>6161</v>
      </c>
      <c r="T17" s="45">
        <f>VLOOKUP(VLOOKUP(T$3,KEY!$E:$F,2,0)&amp;$C17,DEMAND_PLAN!$B:$I,5,0)/VLOOKUP(VLOOKUP(T$3,KEY!$E:$F,2,0),KEY!$B:$C,2,0)</f>
        <v>6161</v>
      </c>
      <c r="U17" s="45">
        <f>VLOOKUP(VLOOKUP(U$3,KEY!$E:$F,2,0)&amp;$C17,DEMAND_PLAN!$B:$I,5,0)/VLOOKUP(VLOOKUP(U$3,KEY!$E:$F,2,0),KEY!$B:$C,2,0)</f>
        <v>6161</v>
      </c>
      <c r="V17" s="45">
        <f>VLOOKUP(VLOOKUP(V$3,KEY!$E:$F,2,0)&amp;$C17,DEMAND_PLAN!$B:$I,5,0)/VLOOKUP(VLOOKUP(V$3,KEY!$E:$F,2,0),KEY!$B:$C,2,0)</f>
        <v>6161</v>
      </c>
      <c r="W17" s="45">
        <f>VLOOKUP(VLOOKUP(W$3,KEY!$E:$F,2,0)&amp;$C17,DEMAND_PLAN!$B:$I,5,0)/VLOOKUP(VLOOKUP(W$3,KEY!$E:$F,2,0),KEY!$B:$C,2,0)</f>
        <v>9628.75</v>
      </c>
      <c r="X17" s="45">
        <f>VLOOKUP(VLOOKUP(X$3,KEY!$E:$F,2,0)&amp;$C17,DEMAND_PLAN!$B:$I,5,0)/VLOOKUP(VLOOKUP(X$3,KEY!$E:$F,2,0),KEY!$B:$C,2,0)</f>
        <v>9628.75</v>
      </c>
      <c r="Y17" s="45">
        <f>VLOOKUP(VLOOKUP(Y$3,KEY!$E:$F,2,0)&amp;$C17,DEMAND_PLAN!$B:$I,5,0)/VLOOKUP(VLOOKUP(Y$3,KEY!$E:$F,2,0),KEY!$B:$C,2,0)</f>
        <v>9628.75</v>
      </c>
      <c r="Z17" s="45">
        <f>VLOOKUP(VLOOKUP(Z$3,KEY!$E:$F,2,0)&amp;$C17,DEMAND_PLAN!$B:$I,5,0)/VLOOKUP(VLOOKUP(Z$3,KEY!$E:$F,2,0),KEY!$B:$C,2,0)</f>
        <v>9628.75</v>
      </c>
      <c r="AA17" s="45">
        <f>VLOOKUP(VLOOKUP(AA$3,KEY!$E:$F,2,0)&amp;$C17,DEMAND_PLAN!$B:$I,5,0)/VLOOKUP(VLOOKUP(AA$3,KEY!$E:$F,2,0),KEY!$B:$C,2,0)</f>
        <v>8468</v>
      </c>
      <c r="AB17" s="45">
        <f>VLOOKUP(VLOOKUP(AB$3,KEY!$E:$F,2,0)&amp;$C17,DEMAND_PLAN!$B:$I,5,0)/VLOOKUP(VLOOKUP(AB$3,KEY!$E:$F,2,0),KEY!$B:$C,2,0)</f>
        <v>8468</v>
      </c>
      <c r="AC17" s="45">
        <f>VLOOKUP(VLOOKUP(AC$3,KEY!$E:$F,2,0)&amp;$C17,DEMAND_PLAN!$B:$I,5,0)/VLOOKUP(VLOOKUP(AC$3,KEY!$E:$F,2,0),KEY!$B:$C,2,0)</f>
        <v>8468</v>
      </c>
      <c r="AD17" s="45">
        <f>VLOOKUP(VLOOKUP(AD$3,KEY!$E:$F,2,0)&amp;$C17,DEMAND_PLAN!$B:$I,5,0)/VLOOKUP(VLOOKUP(AD$3,KEY!$E:$F,2,0),KEY!$B:$C,2,0)</f>
        <v>8468</v>
      </c>
      <c r="AE17" s="45">
        <f>VLOOKUP(VLOOKUP(AE$3,KEY!$E:$F,2,0)&amp;$C17,DEMAND_PLAN!$B:$I,5,0)/VLOOKUP(VLOOKUP(AE$3,KEY!$E:$F,2,0),KEY!$B:$C,2,0)</f>
        <v>8468</v>
      </c>
      <c r="AF17" s="45">
        <f>VLOOKUP(VLOOKUP(AF$3,KEY!$E:$F,2,0)&amp;$C17,DEMAND_PLAN!$B:$I,5,0)/VLOOKUP(VLOOKUP(AF$3,KEY!$E:$F,2,0),KEY!$B:$C,2,0)</f>
        <v>10557</v>
      </c>
      <c r="AG17" s="45">
        <f>VLOOKUP(VLOOKUP(AG$3,KEY!$E:$F,2,0)&amp;$C17,DEMAND_PLAN!$B:$I,5,0)/VLOOKUP(VLOOKUP(AG$3,KEY!$E:$F,2,0),KEY!$B:$C,2,0)</f>
        <v>10557</v>
      </c>
      <c r="AH17" s="45">
        <f>VLOOKUP(VLOOKUP(AH$3,KEY!$E:$F,2,0)&amp;$C17,DEMAND_PLAN!$B:$I,5,0)/VLOOKUP(VLOOKUP(AH$3,KEY!$E:$F,2,0),KEY!$B:$C,2,0)</f>
        <v>10557</v>
      </c>
      <c r="AI17" s="45">
        <f>VLOOKUP(VLOOKUP(AI$3,KEY!$E:$F,2,0)&amp;$C17,DEMAND_PLAN!$B:$I,5,0)/VLOOKUP(VLOOKUP(AI$3,KEY!$E:$F,2,0),KEY!$B:$C,2,0)</f>
        <v>10557</v>
      </c>
      <c r="AJ17" s="45">
        <f>VLOOKUP(VLOOKUP(AJ$3,KEY!$E:$F,2,0)&amp;$C17,DEMAND_PLAN!$B:$I,5,0)/VLOOKUP(VLOOKUP(AJ$3,KEY!$E:$F,2,0),KEY!$B:$C,2,0)</f>
        <v>9187.25</v>
      </c>
      <c r="AK17" s="45">
        <f>VLOOKUP(VLOOKUP(AK$3,KEY!$E:$F,2,0)&amp;$C17,DEMAND_PLAN!$B:$I,5,0)/VLOOKUP(VLOOKUP(AK$3,KEY!$E:$F,2,0),KEY!$B:$C,2,0)</f>
        <v>9187.25</v>
      </c>
      <c r="AL17" s="45">
        <f>VLOOKUP(VLOOKUP(AL$3,KEY!$E:$F,2,0)&amp;$C17,DEMAND_PLAN!$B:$I,5,0)/VLOOKUP(VLOOKUP(AL$3,KEY!$E:$F,2,0),KEY!$B:$C,2,0)</f>
        <v>9187.25</v>
      </c>
      <c r="AM17" s="45">
        <f>VLOOKUP(VLOOKUP(AM$3,KEY!$E:$F,2,0)&amp;$C17,DEMAND_PLAN!$B:$I,5,0)/VLOOKUP(VLOOKUP(AM$3,KEY!$E:$F,2,0),KEY!$B:$C,2,0)</f>
        <v>9187.25</v>
      </c>
      <c r="AN17" s="45">
        <f>VLOOKUP(VLOOKUP(AN$3,KEY!$E:$F,2,0)&amp;$C17,DEMAND_PLAN!$B:$I,5,0)/VLOOKUP(VLOOKUP(AN$3,KEY!$E:$F,2,0),KEY!$B:$C,2,0)</f>
        <v>12172.4</v>
      </c>
      <c r="AO17" s="45">
        <f>VLOOKUP(VLOOKUP(AO$3,KEY!$E:$F,2,0)&amp;$C17,DEMAND_PLAN!$B:$I,5,0)/VLOOKUP(VLOOKUP(AO$3,KEY!$E:$F,2,0),KEY!$B:$C,2,0)</f>
        <v>12172.4</v>
      </c>
      <c r="AP17" s="45">
        <f>VLOOKUP(VLOOKUP(AP$3,KEY!$E:$F,2,0)&amp;$C17,DEMAND_PLAN!$B:$I,5,0)/VLOOKUP(VLOOKUP(AP$3,KEY!$E:$F,2,0),KEY!$B:$C,2,0)</f>
        <v>12172.4</v>
      </c>
      <c r="AQ17" s="45">
        <f>VLOOKUP(VLOOKUP(AQ$3,KEY!$E:$F,2,0)&amp;$C17,DEMAND_PLAN!$B:$I,5,0)/VLOOKUP(VLOOKUP(AQ$3,KEY!$E:$F,2,0),KEY!$B:$C,2,0)</f>
        <v>12172.4</v>
      </c>
      <c r="AR17" s="45">
        <f>VLOOKUP(VLOOKUP(AR$3,KEY!$E:$F,2,0)&amp;$C17,DEMAND_PLAN!$B:$I,5,0)/VLOOKUP(VLOOKUP(AR$3,KEY!$E:$F,2,0),KEY!$B:$C,2,0)</f>
        <v>12172.4</v>
      </c>
      <c r="AS17" s="45">
        <f>VLOOKUP(VLOOKUP(AS$3,KEY!$E:$F,2,0)&amp;$C17,DEMAND_PLAN!$B:$I,5,0)/VLOOKUP(VLOOKUP(AS$3,KEY!$E:$F,2,0),KEY!$B:$C,2,0)</f>
        <v>4552.75</v>
      </c>
      <c r="AT17" s="45">
        <f>VLOOKUP(VLOOKUP(AT$3,KEY!$E:$F,2,0)&amp;$C17,DEMAND_PLAN!$B:$I,5,0)/VLOOKUP(VLOOKUP(AT$3,KEY!$E:$F,2,0),KEY!$B:$C,2,0)</f>
        <v>4552.75</v>
      </c>
      <c r="AU17" s="45">
        <f>VLOOKUP(VLOOKUP(AU$3,KEY!$E:$F,2,0)&amp;$C17,DEMAND_PLAN!$B:$I,5,0)/VLOOKUP(VLOOKUP(AU$3,KEY!$E:$F,2,0),KEY!$B:$C,2,0)</f>
        <v>4552.75</v>
      </c>
      <c r="AV17" s="45">
        <f>VLOOKUP(VLOOKUP(AV$3,KEY!$E:$F,2,0)&amp;$C17,DEMAND_PLAN!$B:$I,5,0)/VLOOKUP(VLOOKUP(AV$3,KEY!$E:$F,2,0),KEY!$B:$C,2,0)</f>
        <v>4552.75</v>
      </c>
      <c r="AW17" s="45">
        <f>VLOOKUP(VLOOKUP(AW$3,KEY!$E:$F,2,0)&amp;$C17,DEMAND_PLAN!$B:$I,5,0)/VLOOKUP(VLOOKUP(AW$3,KEY!$E:$F,2,0),KEY!$B:$C,2,0)</f>
        <v>4983</v>
      </c>
      <c r="AX17" s="45">
        <f>VLOOKUP(VLOOKUP(AX$3,KEY!$E:$F,2,0)&amp;$C17,DEMAND_PLAN!$B:$I,5,0)/VLOOKUP(VLOOKUP(AX$3,KEY!$E:$F,2,0),KEY!$B:$C,2,0)</f>
        <v>4983</v>
      </c>
      <c r="AY17" s="45">
        <f>VLOOKUP(VLOOKUP(AY$3,KEY!$E:$F,2,0)&amp;$C17,DEMAND_PLAN!$B:$I,5,0)/VLOOKUP(VLOOKUP(AY$3,KEY!$E:$F,2,0),KEY!$B:$C,2,0)</f>
        <v>4983</v>
      </c>
      <c r="AZ17" s="45">
        <f>VLOOKUP(VLOOKUP(AZ$3,KEY!$E:$F,2,0)&amp;$C17,DEMAND_PLAN!$B:$I,5,0)/VLOOKUP(VLOOKUP(AZ$3,KEY!$E:$F,2,0),KEY!$B:$C,2,0)</f>
        <v>4983</v>
      </c>
      <c r="BA17" s="45">
        <f>VLOOKUP(VLOOKUP(BA$3,KEY!$E:$F,2,0)&amp;$C17,DEMAND_PLAN!$B:$I,5,0)/VLOOKUP(VLOOKUP(BA$3,KEY!$E:$F,2,0),KEY!$B:$C,2,0)</f>
        <v>4815.6000000000004</v>
      </c>
      <c r="BB17" s="45">
        <f>VLOOKUP(VLOOKUP(BB$3,KEY!$E:$F,2,0)&amp;$C17,DEMAND_PLAN!$B:$I,5,0)/VLOOKUP(VLOOKUP(BB$3,KEY!$E:$F,2,0),KEY!$B:$C,2,0)</f>
        <v>4815.6000000000004</v>
      </c>
      <c r="BC17" s="45">
        <f>VLOOKUP(VLOOKUP(BC$3,KEY!$E:$F,2,0)&amp;$C17,DEMAND_PLAN!$B:$I,5,0)/VLOOKUP(VLOOKUP(BC$3,KEY!$E:$F,2,0),KEY!$B:$C,2,0)</f>
        <v>4815.6000000000004</v>
      </c>
      <c r="BD17" s="45">
        <f>VLOOKUP(VLOOKUP(BD$3,KEY!$E:$F,2,0)&amp;$C17,DEMAND_PLAN!$B:$I,5,0)/VLOOKUP(VLOOKUP(BD$3,KEY!$E:$F,2,0),KEY!$B:$C,2,0)</f>
        <v>4815.6000000000004</v>
      </c>
      <c r="BE17" s="45">
        <f>VLOOKUP(VLOOKUP(BE$3,KEY!$E:$F,2,0)&amp;$C17,DEMAND_PLAN!$B:$I,5,0)/VLOOKUP(VLOOKUP(BE$3,KEY!$E:$F,2,0),KEY!$B:$C,2,0)</f>
        <v>4815.6000000000004</v>
      </c>
      <c r="BF17" s="46">
        <f>IF(FF17&gt;ASSUMPTIONS!$D$6,0,(ASSUMPTIONS!$D$6+2-FF17)*AVERAGE(G17:J17))</f>
        <v>0</v>
      </c>
      <c r="BG17" s="46">
        <f>IF(FG17&gt;ASSUMPTIONS!$D$6,0,(ASSUMPTIONS!$D$6+2-FG17)*AVERAGE(H17:K17))</f>
        <v>20149.808891454973</v>
      </c>
      <c r="BH17" s="46">
        <f>IF(FH17&gt;ASSUMPTIONS!$D$6,0,(ASSUMPTIONS!$D$6+2-FH17)*AVERAGE(I17:L17))</f>
        <v>25500.125</v>
      </c>
      <c r="BI17" s="46">
        <f>IF(FI17&gt;ASSUMPTIONS!$D$6,0,(ASSUMPTIONS!$D$6+2-FI17)*AVERAGE(J17:M17))</f>
        <v>25500.125000000004</v>
      </c>
      <c r="BJ17" s="46">
        <f>IF(FJ17&gt;ASSUMPTIONS!$D$6,0,(ASSUMPTIONS!$D$6+2-FJ17)*AVERAGE(K17:N17))</f>
        <v>0</v>
      </c>
      <c r="BK17" s="46">
        <f>IF(FK17&gt;ASSUMPTIONS!$D$6,0,(ASSUMPTIONS!$D$6+2-FK17)*AVERAGE(L17:O17))</f>
        <v>0</v>
      </c>
      <c r="BL17" s="46">
        <f>IF(FL17&gt;ASSUMPTIONS!$D$6,0,(ASSUMPTIONS!$D$6+2-FL17)*AVERAGE(M17:P17))</f>
        <v>0</v>
      </c>
      <c r="BM17" s="46">
        <f>IF(FM17&gt;ASSUMPTIONS!$D$6,0,(ASSUMPTIONS!$D$6+2-FM17)*AVERAGE(N17:Q17))</f>
        <v>0</v>
      </c>
      <c r="BN17" s="46">
        <f>IF(FN17&gt;ASSUMPTIONS!$D$6,0,(ASSUMPTIONS!$D$6+2-FN17)*AVERAGE(O17:R17))</f>
        <v>0</v>
      </c>
      <c r="BO17" s="46">
        <f>IF(FO17&gt;ASSUMPTIONS!$D$6,0,(ASSUMPTIONS!$D$6+2-FO17)*AVERAGE(P17:S17))</f>
        <v>0</v>
      </c>
      <c r="BP17" s="46">
        <f>IF(FP17&gt;ASSUMPTIONS!$D$6,0,(ASSUMPTIONS!$D$6+2-FP17)*AVERAGE(Q17:T17))</f>
        <v>15695.7</v>
      </c>
      <c r="BQ17" s="46">
        <f>IF(FQ17&gt;ASSUMPTIONS!$D$6,0,(ASSUMPTIONS!$D$6+2-FQ17)*AVERAGE(R17:U17))</f>
        <v>0</v>
      </c>
      <c r="BR17" s="46">
        <f>IF(FR17&gt;ASSUMPTIONS!$D$6,0,(ASSUMPTIONS!$D$6+2-FR17)*AVERAGE(S17:V17))</f>
        <v>0</v>
      </c>
      <c r="BS17" s="46">
        <f>IF(FS17&gt;ASSUMPTIONS!$D$6,0,(ASSUMPTIONS!$D$6+2-FS17)*AVERAGE(T17:W17))</f>
        <v>23611.174999999992</v>
      </c>
      <c r="BT17" s="46">
        <f>IF(FT17&gt;ASSUMPTIONS!$D$6,0,(ASSUMPTIONS!$D$6+2-FT17)*AVERAGE(U17:X17))</f>
        <v>0</v>
      </c>
      <c r="BU17" s="46">
        <f>IF(FU17&gt;ASSUMPTIONS!$D$6,0,(ASSUMPTIONS!$D$6+2-FU17)*AVERAGE(V17:Y17))</f>
        <v>29660.750000000004</v>
      </c>
      <c r="BV17" s="46">
        <f>IF(FV17&gt;ASSUMPTIONS!$D$6,0,(ASSUMPTIONS!$D$6+2-FV17)*AVERAGE(W17:Z17))</f>
        <v>0</v>
      </c>
      <c r="BW17" s="46">
        <f>IF(FW17&gt;ASSUMPTIONS!$D$6,0,(ASSUMPTIONS!$D$6+2-FW17)*AVERAGE(X17:AA17))</f>
        <v>0</v>
      </c>
      <c r="BX17" s="46">
        <f>IF(FX17&gt;ASSUMPTIONS!$D$6,0,(ASSUMPTIONS!$D$6+2-FX17)*AVERAGE(Y17:AB17))</f>
        <v>24816.375</v>
      </c>
      <c r="BY17" s="46">
        <f>IF(FY17&gt;ASSUMPTIONS!$D$6,0,(ASSUMPTIONS!$D$6+2-FY17)*AVERAGE(Z17:AC17))</f>
        <v>0</v>
      </c>
      <c r="BZ17" s="46">
        <f>IF(FZ17&gt;ASSUMPTIONS!$D$6,0,(ASSUMPTIONS!$D$6+2-FZ17)*AVERAGE(AA17:AD17))</f>
        <v>0</v>
      </c>
      <c r="CA17" s="46">
        <f>IF(GA17&gt;ASSUMPTIONS!$D$6,0,(ASSUMPTIONS!$D$6+2-GA17)*AVERAGE(AB17:AE17))</f>
        <v>23082.500000000004</v>
      </c>
      <c r="CB17" s="46">
        <f>IF(GB17&gt;ASSUMPTIONS!$D$6,0,(ASSUMPTIONS!$D$6+2-GB17)*AVERAGE(AC17:AF17))</f>
        <v>0</v>
      </c>
      <c r="CC17" s="46">
        <f>IF(GC17&gt;ASSUMPTIONS!$D$6,0,(ASSUMPTIONS!$D$6+2-GC17)*AVERAGE(AD17:AG17))</f>
        <v>27381</v>
      </c>
      <c r="CD17" s="46">
        <f>IF(GD17&gt;ASSUMPTIONS!$D$6,0,(ASSUMPTIONS!$D$6+2-GD17)*AVERAGE(AE17:AH17))</f>
        <v>0</v>
      </c>
      <c r="CE17" s="46">
        <f>IF(GE17&gt;ASSUMPTIONS!$D$6,0,(ASSUMPTIONS!$D$6+2-GE17)*AVERAGE(AF17:AI17))</f>
        <v>27381.000000000004</v>
      </c>
      <c r="CF17" s="46">
        <f>IF(GF17&gt;ASSUMPTIONS!$D$6,0,(ASSUMPTIONS!$D$6+2-GF17)*AVERAGE(AG17:AJ17))</f>
        <v>0</v>
      </c>
      <c r="CG17" s="46">
        <f>IF(GG17&gt;ASSUMPTIONS!$D$6,0,(ASSUMPTIONS!$D$6+2-GG17)*AVERAGE(AH17:AK17))</f>
        <v>0</v>
      </c>
      <c r="CH17" s="46">
        <f>IF(GH17&gt;ASSUMPTIONS!$D$6,0,(ASSUMPTIONS!$D$6+2-GH17)*AVERAGE(AI17:AL17))</f>
        <v>19308.875000000004</v>
      </c>
      <c r="CI17" s="46">
        <f>IF(GI17&gt;ASSUMPTIONS!$D$6,0,(ASSUMPTIONS!$D$6+2-GI17)*AVERAGE(AJ17:AM17))</f>
        <v>0</v>
      </c>
      <c r="CJ17" s="46">
        <f>IF(GJ17&gt;ASSUMPTIONS!$D$6,0,(ASSUMPTIONS!$D$6+2-GJ17)*AVERAGE(AK17:AN17))</f>
        <v>25152.5</v>
      </c>
      <c r="CK17" s="46">
        <f>IF(GK17&gt;ASSUMPTIONS!$D$6,0,(ASSUMPTIONS!$D$6+2-GK17)*AVERAGE(AL17:AO17))</f>
        <v>0</v>
      </c>
      <c r="CL17" s="46">
        <f>IF(GL17&gt;ASSUMPTIONS!$D$6,0,(ASSUMPTIONS!$D$6+2-GL17)*AVERAGE(AM17:AP17))</f>
        <v>33300.250000000007</v>
      </c>
      <c r="CM17" s="46">
        <f>IF(GM17&gt;ASSUMPTIONS!$D$6,0,(ASSUMPTIONS!$D$6+2-GM17)*AVERAGE(AN17:AQ17))</f>
        <v>0</v>
      </c>
      <c r="CN17" s="46">
        <f>IF(GN17&gt;ASSUMPTIONS!$D$6,0,(ASSUMPTIONS!$D$6+2-GN17)*AVERAGE(AO17:AR17))</f>
        <v>25837.374999999993</v>
      </c>
      <c r="CO17" s="46">
        <f>IF(GO17&gt;ASSUMPTIONS!$D$6,0,(ASSUMPTIONS!$D$6+2-GO17)*AVERAGE(AP17:AS17))</f>
        <v>0</v>
      </c>
      <c r="CP17" s="46">
        <f>IF(GP17&gt;ASSUMPTIONS!$D$6,0,(ASSUMPTIONS!$D$6+2-GP17)*AVERAGE(AQ17:AT17))</f>
        <v>0</v>
      </c>
      <c r="CQ17" s="46">
        <f>IF(GQ17&gt;ASSUMPTIONS!$D$6,0,(ASSUMPTIONS!$D$6+2-GQ17)*AVERAGE(AR17:AU17))</f>
        <v>0</v>
      </c>
      <c r="CR17" s="46">
        <f>IF(GR17&gt;ASSUMPTIONS!$D$6,0,(ASSUMPTIONS!$D$6+2-GR17)*AVERAGE(AS17:AV17))</f>
        <v>0</v>
      </c>
      <c r="CS17" s="46">
        <f>IF(GS17&gt;ASSUMPTIONS!$D$6,0,(ASSUMPTIONS!$D$6+2-GS17)*AVERAGE(AT17:AW17))</f>
        <v>0</v>
      </c>
      <c r="CT17" s="46">
        <f>IF(GT17&gt;ASSUMPTIONS!$D$6,0,(ASSUMPTIONS!$D$6+2-GT17)*AVERAGE(AU17:AX17))</f>
        <v>0</v>
      </c>
      <c r="CU17" s="46">
        <f>IF(GU17&gt;ASSUMPTIONS!$D$6,0,(ASSUMPTIONS!$D$6+2-GU17)*AVERAGE(AV17:AY17))</f>
        <v>0</v>
      </c>
      <c r="CV17" s="46">
        <f>IF(GV17&gt;ASSUMPTIONS!$D$6,0,(ASSUMPTIONS!$D$6+2-GV17)*AVERAGE(AW17:AZ17))</f>
        <v>0</v>
      </c>
      <c r="CW17" s="46">
        <f>IF(GW17&gt;ASSUMPTIONS!$D$6,0,(ASSUMPTIONS!$D$6+2-GW17)*AVERAGE(AX17:BA17))</f>
        <v>0</v>
      </c>
      <c r="CX17" s="46">
        <f>IF(GX17&gt;ASSUMPTIONS!$D$6,0,(ASSUMPTIONS!$D$6+2-GX17)*AVERAGE(AY17:BB17))</f>
        <v>11324.99999999998</v>
      </c>
      <c r="CY17" s="46">
        <f>IF(GY17&gt;ASSUMPTIONS!$D$6,0,(ASSUMPTIONS!$D$6+2-GY17)*AVERAGE(AZ17:BC17))</f>
        <v>0</v>
      </c>
      <c r="CZ17" s="46">
        <f>IF(GZ17&gt;ASSUMPTIONS!$D$6,0,(ASSUMPTIONS!$D$6+2-GZ17)*AVERAGE(BA17:BD17))</f>
        <v>0</v>
      </c>
      <c r="DA17" s="46">
        <f>IF(HA17&gt;ASSUMPTIONS!$D$6,0,(ASSUMPTIONS!$D$6+2-HA17)*AVERAGE($BB17:$BE17))</f>
        <v>14112.000000000002</v>
      </c>
      <c r="DB17" s="46">
        <f>IF(HB17&gt;ASSUMPTIONS!$D$6,0,(ASSUMPTIONS!$D$6+2-HB17)*AVERAGE($BB17:$BE17))</f>
        <v>0</v>
      </c>
      <c r="DC17" s="46">
        <f>IF(HC17&gt;ASSUMPTIONS!$D$6,0,(ASSUMPTIONS!$D$6+2-HC17)*AVERAGE($BB17:$BE17))</f>
        <v>9631.2000000000007</v>
      </c>
      <c r="DD17" s="46">
        <f>IF(HD17&gt;ASSUMPTIONS!$D$6,0,(ASSUMPTIONS!$D$6+2-HD17)*AVERAGE($BB17:$BE17))</f>
        <v>0</v>
      </c>
      <c r="DE17" s="46">
        <f>IF(HE17&gt;ASSUMPTIONS!$D$6,0,(ASSUMPTIONS!$D$6+2-HE17)*AVERAGE($BB17:$BE17))</f>
        <v>9631.1999999999916</v>
      </c>
      <c r="DF17" s="47">
        <f t="shared" si="3"/>
        <v>59866.441108545027</v>
      </c>
      <c r="DG17" s="47">
        <f t="shared" si="10"/>
        <v>76389.25</v>
      </c>
      <c r="DH17" s="47">
        <f t="shared" si="10"/>
        <v>98262.375</v>
      </c>
      <c r="DI17" s="47">
        <f t="shared" si="10"/>
        <v>120135.5</v>
      </c>
      <c r="DJ17" s="47">
        <f t="shared" si="10"/>
        <v>107759.25</v>
      </c>
      <c r="DK17" s="47">
        <f t="shared" si="10"/>
        <v>95383</v>
      </c>
      <c r="DL17" s="47">
        <f t="shared" si="10"/>
        <v>83006.75</v>
      </c>
      <c r="DM17" s="47">
        <f t="shared" si="10"/>
        <v>70630.5</v>
      </c>
      <c r="DN17" s="47">
        <f t="shared" si="10"/>
        <v>62698.9</v>
      </c>
      <c r="DO17" s="47">
        <f t="shared" si="10"/>
        <v>54767.3</v>
      </c>
      <c r="DP17" s="47">
        <f t="shared" si="10"/>
        <v>62531.400000000009</v>
      </c>
      <c r="DQ17" s="47">
        <f t="shared" si="10"/>
        <v>54599.80000000001</v>
      </c>
      <c r="DR17" s="47">
        <f t="shared" si="10"/>
        <v>46668.200000000012</v>
      </c>
      <c r="DS17" s="47">
        <f t="shared" si="10"/>
        <v>64118.375</v>
      </c>
      <c r="DT17" s="47">
        <f t="shared" si="10"/>
        <v>57957.375</v>
      </c>
      <c r="DU17" s="47">
        <f t="shared" si="10"/>
        <v>81457.125</v>
      </c>
      <c r="DV17" s="47">
        <f t="shared" si="10"/>
        <v>75296.125</v>
      </c>
      <c r="DW17" s="47">
        <f t="shared" si="10"/>
        <v>65667.375</v>
      </c>
      <c r="DX17" s="47">
        <f t="shared" si="10"/>
        <v>80855</v>
      </c>
      <c r="DY17" s="47">
        <f t="shared" si="10"/>
        <v>71226.25</v>
      </c>
      <c r="DZ17" s="47">
        <f t="shared" si="10"/>
        <v>61597.5</v>
      </c>
      <c r="EA17" s="47">
        <f t="shared" si="10"/>
        <v>76212</v>
      </c>
      <c r="EB17" s="47">
        <f t="shared" si="10"/>
        <v>67744</v>
      </c>
      <c r="EC17" s="47">
        <f t="shared" si="10"/>
        <v>86657</v>
      </c>
      <c r="ED17" s="47">
        <f t="shared" si="10"/>
        <v>78189</v>
      </c>
      <c r="EE17" s="47">
        <f t="shared" si="10"/>
        <v>97102</v>
      </c>
      <c r="EF17" s="47">
        <f t="shared" si="10"/>
        <v>86545</v>
      </c>
      <c r="EG17" s="47">
        <f t="shared" si="10"/>
        <v>75988</v>
      </c>
      <c r="EH17" s="47">
        <f t="shared" si="10"/>
        <v>84739.875</v>
      </c>
      <c r="EI17" s="47">
        <f t="shared" si="10"/>
        <v>74182.875</v>
      </c>
      <c r="EJ17" s="47">
        <f t="shared" si="10"/>
        <v>90148.125</v>
      </c>
      <c r="EK17" s="47">
        <f t="shared" si="10"/>
        <v>80960.875</v>
      </c>
      <c r="EL17" s="47">
        <f t="shared" si="10"/>
        <v>105073.875</v>
      </c>
      <c r="EM17" s="47">
        <f t="shared" si="10"/>
        <v>95886.625</v>
      </c>
      <c r="EN17" s="47">
        <f t="shared" si="10"/>
        <v>109551.6</v>
      </c>
      <c r="EO17" s="47">
        <f t="shared" si="10"/>
        <v>97379.200000000012</v>
      </c>
      <c r="EP17" s="47">
        <f t="shared" si="10"/>
        <v>85206.800000000017</v>
      </c>
      <c r="EQ17" s="47">
        <f t="shared" si="10"/>
        <v>73034.400000000023</v>
      </c>
      <c r="ER17" s="47">
        <f t="shared" si="10"/>
        <v>60862.000000000022</v>
      </c>
      <c r="ES17" s="47">
        <f t="shared" si="10"/>
        <v>56309.250000000022</v>
      </c>
      <c r="ET17" s="47">
        <f t="shared" si="10"/>
        <v>51756.500000000022</v>
      </c>
      <c r="EU17" s="47">
        <f t="shared" si="10"/>
        <v>47203.750000000022</v>
      </c>
      <c r="EV17" s="47">
        <f t="shared" si="10"/>
        <v>42651.000000000022</v>
      </c>
      <c r="EW17" s="47">
        <f t="shared" si="10"/>
        <v>37668.000000000022</v>
      </c>
      <c r="EX17" s="47">
        <f t="shared" si="10"/>
        <v>44010</v>
      </c>
      <c r="EY17" s="47">
        <f t="shared" si="10"/>
        <v>39027</v>
      </c>
      <c r="EZ17" s="47">
        <f t="shared" si="10"/>
        <v>34044</v>
      </c>
      <c r="FA17" s="47">
        <f t="shared" si="10"/>
        <v>43340.4</v>
      </c>
      <c r="FB17" s="47">
        <f t="shared" si="10"/>
        <v>38524.800000000003</v>
      </c>
      <c r="FC17" s="47">
        <f t="shared" si="10"/>
        <v>43340.400000000009</v>
      </c>
      <c r="FD17" s="47">
        <f t="shared" si="10"/>
        <v>38524.80000000001</v>
      </c>
      <c r="FE17" s="47">
        <f t="shared" si="10"/>
        <v>43340.4</v>
      </c>
      <c r="FF17" s="48">
        <f t="shared" si="4"/>
        <v>10.920197548471126</v>
      </c>
      <c r="FG17" s="48">
        <f t="shared" si="5"/>
        <v>7.4817854009085689</v>
      </c>
      <c r="FH17" s="48">
        <f t="shared" si="5"/>
        <v>7.4972733908712268</v>
      </c>
      <c r="FI17" s="48">
        <f t="shared" si="5"/>
        <v>7.9395919604080394</v>
      </c>
      <c r="FJ17" s="48">
        <f t="shared" si="5"/>
        <v>10.664408953769778</v>
      </c>
      <c r="FK17" s="48">
        <f t="shared" si="5"/>
        <v>10.612571000869123</v>
      </c>
      <c r="FL17" s="48">
        <f t="shared" si="5"/>
        <v>10.547993492032994</v>
      </c>
      <c r="FM17" s="48">
        <f t="shared" si="5"/>
        <v>10.465322255282667</v>
      </c>
      <c r="FN17" s="48">
        <f t="shared" si="5"/>
        <v>8.9049498209692874</v>
      </c>
      <c r="FO17" s="48">
        <f t="shared" si="5"/>
        <v>8.3721883575134033</v>
      </c>
      <c r="FP17" s="48">
        <f t="shared" si="5"/>
        <v>7.7724905269432183</v>
      </c>
      <c r="FQ17" s="48">
        <f t="shared" si="5"/>
        <v>9.4692177810756188</v>
      </c>
      <c r="FR17" s="48">
        <f t="shared" si="5"/>
        <v>8.8621652329167357</v>
      </c>
      <c r="FS17" s="48">
        <f t="shared" si="5"/>
        <v>6.6403834695456538</v>
      </c>
      <c r="FT17" s="48">
        <f t="shared" si="5"/>
        <v>8.1215187067559658</v>
      </c>
      <c r="FU17" s="48">
        <f t="shared" si="5"/>
        <v>6.6147700604184347</v>
      </c>
      <c r="FV17" s="48">
        <f t="shared" si="5"/>
        <v>8.4597819031546155</v>
      </c>
      <c r="FW17" s="48">
        <f t="shared" si="9"/>
        <v>8.0629245668163598</v>
      </c>
      <c r="FX17" s="48">
        <f t="shared" si="9"/>
        <v>7.2573666542334951</v>
      </c>
      <c r="FY17" s="48">
        <f t="shared" si="9"/>
        <v>9.231932977000092</v>
      </c>
      <c r="FZ17" s="48">
        <f t="shared" si="9"/>
        <v>8.4112246102975909</v>
      </c>
      <c r="GA17" s="48">
        <f t="shared" si="9"/>
        <v>7.2741497401983937</v>
      </c>
      <c r="GB17" s="48">
        <f t="shared" si="9"/>
        <v>8.4771836155835487</v>
      </c>
      <c r="GC17" s="48">
        <f t="shared" si="9"/>
        <v>7.1215768725361368</v>
      </c>
      <c r="GD17" s="48">
        <f t="shared" si="9"/>
        <v>8.6356909738658167</v>
      </c>
      <c r="GE17" s="48">
        <f t="shared" si="9"/>
        <v>7.4063654447286158</v>
      </c>
      <c r="GF17" s="48">
        <f t="shared" si="9"/>
        <v>9.506231911547852</v>
      </c>
      <c r="GG17" s="48">
        <f t="shared" si="9"/>
        <v>8.7666029350317185</v>
      </c>
      <c r="GH17" s="48">
        <f t="shared" si="9"/>
        <v>7.9738186587965236</v>
      </c>
      <c r="GI17" s="48">
        <f t="shared" si="9"/>
        <v>9.2236387384690737</v>
      </c>
      <c r="GJ17" s="48">
        <f t="shared" si="9"/>
        <v>7.4679211710833124</v>
      </c>
      <c r="GK17" s="48">
        <f t="shared" si="9"/>
        <v>8.4409739859969601</v>
      </c>
      <c r="GL17" s="48">
        <f t="shared" si="8"/>
        <v>7.0856010738560462</v>
      </c>
      <c r="GM17" s="48">
        <f t="shared" si="8"/>
        <v>8.6321411554007437</v>
      </c>
      <c r="GN17" s="48">
        <f t="shared" si="8"/>
        <v>7.8773803851335815</v>
      </c>
      <c r="GO17" s="48">
        <f t="shared" si="8"/>
        <v>10.669757328655137</v>
      </c>
      <c r="GP17" s="48">
        <f t="shared" si="8"/>
        <v>11.644642947895834</v>
      </c>
      <c r="GQ17" s="48">
        <f t="shared" si="8"/>
        <v>13.194681512079644</v>
      </c>
      <c r="GR17" s="48">
        <f t="shared" si="8"/>
        <v>16.041820877491631</v>
      </c>
      <c r="GS17" s="48">
        <f t="shared" si="8"/>
        <v>13.059639240930736</v>
      </c>
      <c r="GT17" s="48">
        <f t="shared" si="8"/>
        <v>11.810135542563515</v>
      </c>
      <c r="GU17" s="48">
        <f t="shared" si="8"/>
        <v>10.615765251836379</v>
      </c>
      <c r="GV17" s="48">
        <f t="shared" si="8"/>
        <v>9.4729580573951484</v>
      </c>
      <c r="GW17" s="48">
        <f t="shared" si="8"/>
        <v>8.6317962417655867</v>
      </c>
      <c r="GX17" s="48">
        <f t="shared" si="8"/>
        <v>7.6884452881023861</v>
      </c>
      <c r="GY17" s="48">
        <f t="shared" si="8"/>
        <v>9.0603094216101034</v>
      </c>
      <c r="GZ17" s="48">
        <f t="shared" si="8"/>
        <v>8.1042860702716162</v>
      </c>
      <c r="HA17" s="48">
        <f t="shared" si="6"/>
        <v>7.0695240468477447</v>
      </c>
      <c r="HB17" s="48">
        <f t="shared" si="2"/>
        <v>9</v>
      </c>
      <c r="HC17" s="48">
        <f t="shared" si="2"/>
        <v>8</v>
      </c>
      <c r="HD17" s="48">
        <f t="shared" si="2"/>
        <v>9.0000000000000018</v>
      </c>
      <c r="HE17" s="48">
        <f t="shared" si="2"/>
        <v>8.0000000000000018</v>
      </c>
      <c r="HF17" s="31"/>
    </row>
    <row r="18" spans="1:214" x14ac:dyDescent="0.25">
      <c r="A18" s="29"/>
      <c r="B18" s="13" t="s">
        <v>3</v>
      </c>
      <c r="C18" s="13">
        <v>1726969</v>
      </c>
      <c r="D18" s="13" t="str">
        <f>VLOOKUP(C18,INVENTORY_DATA!$C:$E,2,0)</f>
        <v>PF_3</v>
      </c>
      <c r="E18" s="44">
        <f>VLOOKUP(C18,INVENTORY_DATA!$C:$E,3,0)</f>
        <v>219851.5011547344</v>
      </c>
      <c r="F18" s="45">
        <f>VLOOKUP(VLOOKUP(F$3,KEY!$E:$F,2,0)&amp;$C18,DEMAND_PLAN!$B:$I,5,0)/VLOOKUP(VLOOKUP(F$3,KEY!$E:$F,2,0),KEY!$B:$C,2,0)</f>
        <v>10987.5</v>
      </c>
      <c r="G18" s="45">
        <f>VLOOKUP(VLOOKUP(G$3,KEY!$E:$F,2,0)&amp;$C18,DEMAND_PLAN!$B:$I,5,0)/VLOOKUP(VLOOKUP(G$3,KEY!$E:$F,2,0),KEY!$B:$C,2,0)</f>
        <v>10987.5</v>
      </c>
      <c r="H18" s="45">
        <f>VLOOKUP(VLOOKUP(H$3,KEY!$E:$F,2,0)&amp;$C18,DEMAND_PLAN!$B:$I,5,0)/VLOOKUP(VLOOKUP(H$3,KEY!$E:$F,2,0),KEY!$B:$C,2,0)</f>
        <v>10987.5</v>
      </c>
      <c r="I18" s="45">
        <f>VLOOKUP(VLOOKUP(I$3,KEY!$E:$F,2,0)&amp;$C18,DEMAND_PLAN!$B:$I,5,0)/VLOOKUP(VLOOKUP(I$3,KEY!$E:$F,2,0),KEY!$B:$C,2,0)</f>
        <v>10987.5</v>
      </c>
      <c r="J18" s="45">
        <f>VLOOKUP(VLOOKUP(J$3,KEY!$E:$F,2,0)&amp;$C18,DEMAND_PLAN!$B:$I,5,0)/VLOOKUP(VLOOKUP(J$3,KEY!$E:$F,2,0),KEY!$B:$C,2,0)</f>
        <v>8075.5</v>
      </c>
      <c r="K18" s="45">
        <f>VLOOKUP(VLOOKUP(K$3,KEY!$E:$F,2,0)&amp;$C18,DEMAND_PLAN!$B:$I,5,0)/VLOOKUP(VLOOKUP(K$3,KEY!$E:$F,2,0),KEY!$B:$C,2,0)</f>
        <v>8075.5</v>
      </c>
      <c r="L18" s="45">
        <f>VLOOKUP(VLOOKUP(L$3,KEY!$E:$F,2,0)&amp;$C18,DEMAND_PLAN!$B:$I,5,0)/VLOOKUP(VLOOKUP(L$3,KEY!$E:$F,2,0),KEY!$B:$C,2,0)</f>
        <v>8075.5</v>
      </c>
      <c r="M18" s="45">
        <f>VLOOKUP(VLOOKUP(M$3,KEY!$E:$F,2,0)&amp;$C18,DEMAND_PLAN!$B:$I,5,0)/VLOOKUP(VLOOKUP(M$3,KEY!$E:$F,2,0),KEY!$B:$C,2,0)</f>
        <v>8075.5</v>
      </c>
      <c r="N18" s="45">
        <f>VLOOKUP(VLOOKUP(N$3,KEY!$E:$F,2,0)&amp;$C18,DEMAND_PLAN!$B:$I,5,0)/VLOOKUP(VLOOKUP(N$3,KEY!$E:$F,2,0),KEY!$B:$C,2,0)</f>
        <v>12108.2</v>
      </c>
      <c r="O18" s="45">
        <f>VLOOKUP(VLOOKUP(O$3,KEY!$E:$F,2,0)&amp;$C18,DEMAND_PLAN!$B:$I,5,0)/VLOOKUP(VLOOKUP(O$3,KEY!$E:$F,2,0),KEY!$B:$C,2,0)</f>
        <v>12108.2</v>
      </c>
      <c r="P18" s="45">
        <f>VLOOKUP(VLOOKUP(P$3,KEY!$E:$F,2,0)&amp;$C18,DEMAND_PLAN!$B:$I,5,0)/VLOOKUP(VLOOKUP(P$3,KEY!$E:$F,2,0),KEY!$B:$C,2,0)</f>
        <v>12108.2</v>
      </c>
      <c r="Q18" s="45">
        <f>VLOOKUP(VLOOKUP(Q$3,KEY!$E:$F,2,0)&amp;$C18,DEMAND_PLAN!$B:$I,5,0)/VLOOKUP(VLOOKUP(Q$3,KEY!$E:$F,2,0),KEY!$B:$C,2,0)</f>
        <v>12108.2</v>
      </c>
      <c r="R18" s="45">
        <f>VLOOKUP(VLOOKUP(R$3,KEY!$E:$F,2,0)&amp;$C18,DEMAND_PLAN!$B:$I,5,0)/VLOOKUP(VLOOKUP(R$3,KEY!$E:$F,2,0),KEY!$B:$C,2,0)</f>
        <v>12108.2</v>
      </c>
      <c r="S18" s="45">
        <f>VLOOKUP(VLOOKUP(S$3,KEY!$E:$F,2,0)&amp;$C18,DEMAND_PLAN!$B:$I,5,0)/VLOOKUP(VLOOKUP(S$3,KEY!$E:$F,2,0),KEY!$B:$C,2,0)</f>
        <v>7551.75</v>
      </c>
      <c r="T18" s="45">
        <f>VLOOKUP(VLOOKUP(T$3,KEY!$E:$F,2,0)&amp;$C18,DEMAND_PLAN!$B:$I,5,0)/VLOOKUP(VLOOKUP(T$3,KEY!$E:$F,2,0),KEY!$B:$C,2,0)</f>
        <v>7551.75</v>
      </c>
      <c r="U18" s="45">
        <f>VLOOKUP(VLOOKUP(U$3,KEY!$E:$F,2,0)&amp;$C18,DEMAND_PLAN!$B:$I,5,0)/VLOOKUP(VLOOKUP(U$3,KEY!$E:$F,2,0),KEY!$B:$C,2,0)</f>
        <v>7551.75</v>
      </c>
      <c r="V18" s="45">
        <f>VLOOKUP(VLOOKUP(V$3,KEY!$E:$F,2,0)&amp;$C18,DEMAND_PLAN!$B:$I,5,0)/VLOOKUP(VLOOKUP(V$3,KEY!$E:$F,2,0),KEY!$B:$C,2,0)</f>
        <v>7551.75</v>
      </c>
      <c r="W18" s="45">
        <f>VLOOKUP(VLOOKUP(W$3,KEY!$E:$F,2,0)&amp;$C18,DEMAND_PLAN!$B:$I,5,0)/VLOOKUP(VLOOKUP(W$3,KEY!$E:$F,2,0),KEY!$B:$C,2,0)</f>
        <v>5096</v>
      </c>
      <c r="X18" s="45">
        <f>VLOOKUP(VLOOKUP(X$3,KEY!$E:$F,2,0)&amp;$C18,DEMAND_PLAN!$B:$I,5,0)/VLOOKUP(VLOOKUP(X$3,KEY!$E:$F,2,0),KEY!$B:$C,2,0)</f>
        <v>5096</v>
      </c>
      <c r="Y18" s="45">
        <f>VLOOKUP(VLOOKUP(Y$3,KEY!$E:$F,2,0)&amp;$C18,DEMAND_PLAN!$B:$I,5,0)/VLOOKUP(VLOOKUP(Y$3,KEY!$E:$F,2,0),KEY!$B:$C,2,0)</f>
        <v>5096</v>
      </c>
      <c r="Z18" s="45">
        <f>VLOOKUP(VLOOKUP(Z$3,KEY!$E:$F,2,0)&amp;$C18,DEMAND_PLAN!$B:$I,5,0)/VLOOKUP(VLOOKUP(Z$3,KEY!$E:$F,2,0),KEY!$B:$C,2,0)</f>
        <v>5096</v>
      </c>
      <c r="AA18" s="45">
        <f>VLOOKUP(VLOOKUP(AA$3,KEY!$E:$F,2,0)&amp;$C18,DEMAND_PLAN!$B:$I,5,0)/VLOOKUP(VLOOKUP(AA$3,KEY!$E:$F,2,0),KEY!$B:$C,2,0)</f>
        <v>12492</v>
      </c>
      <c r="AB18" s="45">
        <f>VLOOKUP(VLOOKUP(AB$3,KEY!$E:$F,2,0)&amp;$C18,DEMAND_PLAN!$B:$I,5,0)/VLOOKUP(VLOOKUP(AB$3,KEY!$E:$F,2,0),KEY!$B:$C,2,0)</f>
        <v>12492</v>
      </c>
      <c r="AC18" s="45">
        <f>VLOOKUP(VLOOKUP(AC$3,KEY!$E:$F,2,0)&amp;$C18,DEMAND_PLAN!$B:$I,5,0)/VLOOKUP(VLOOKUP(AC$3,KEY!$E:$F,2,0),KEY!$B:$C,2,0)</f>
        <v>12492</v>
      </c>
      <c r="AD18" s="45">
        <f>VLOOKUP(VLOOKUP(AD$3,KEY!$E:$F,2,0)&amp;$C18,DEMAND_PLAN!$B:$I,5,0)/VLOOKUP(VLOOKUP(AD$3,KEY!$E:$F,2,0),KEY!$B:$C,2,0)</f>
        <v>12492</v>
      </c>
      <c r="AE18" s="45">
        <f>VLOOKUP(VLOOKUP(AE$3,KEY!$E:$F,2,0)&amp;$C18,DEMAND_PLAN!$B:$I,5,0)/VLOOKUP(VLOOKUP(AE$3,KEY!$E:$F,2,0),KEY!$B:$C,2,0)</f>
        <v>12492</v>
      </c>
      <c r="AF18" s="45">
        <f>VLOOKUP(VLOOKUP(AF$3,KEY!$E:$F,2,0)&amp;$C18,DEMAND_PLAN!$B:$I,5,0)/VLOOKUP(VLOOKUP(AF$3,KEY!$E:$F,2,0),KEY!$B:$C,2,0)</f>
        <v>3613</v>
      </c>
      <c r="AG18" s="45">
        <f>VLOOKUP(VLOOKUP(AG$3,KEY!$E:$F,2,0)&amp;$C18,DEMAND_PLAN!$B:$I,5,0)/VLOOKUP(VLOOKUP(AG$3,KEY!$E:$F,2,0),KEY!$B:$C,2,0)</f>
        <v>3613</v>
      </c>
      <c r="AH18" s="45">
        <f>VLOOKUP(VLOOKUP(AH$3,KEY!$E:$F,2,0)&amp;$C18,DEMAND_PLAN!$B:$I,5,0)/VLOOKUP(VLOOKUP(AH$3,KEY!$E:$F,2,0),KEY!$B:$C,2,0)</f>
        <v>3613</v>
      </c>
      <c r="AI18" s="45">
        <f>VLOOKUP(VLOOKUP(AI$3,KEY!$E:$F,2,0)&amp;$C18,DEMAND_PLAN!$B:$I,5,0)/VLOOKUP(VLOOKUP(AI$3,KEY!$E:$F,2,0),KEY!$B:$C,2,0)</f>
        <v>3613</v>
      </c>
      <c r="AJ18" s="45">
        <f>VLOOKUP(VLOOKUP(AJ$3,KEY!$E:$F,2,0)&amp;$C18,DEMAND_PLAN!$B:$I,5,0)/VLOOKUP(VLOOKUP(AJ$3,KEY!$E:$F,2,0),KEY!$B:$C,2,0)</f>
        <v>4057.25</v>
      </c>
      <c r="AK18" s="45">
        <f>VLOOKUP(VLOOKUP(AK$3,KEY!$E:$F,2,0)&amp;$C18,DEMAND_PLAN!$B:$I,5,0)/VLOOKUP(VLOOKUP(AK$3,KEY!$E:$F,2,0),KEY!$B:$C,2,0)</f>
        <v>4057.25</v>
      </c>
      <c r="AL18" s="45">
        <f>VLOOKUP(VLOOKUP(AL$3,KEY!$E:$F,2,0)&amp;$C18,DEMAND_PLAN!$B:$I,5,0)/VLOOKUP(VLOOKUP(AL$3,KEY!$E:$F,2,0),KEY!$B:$C,2,0)</f>
        <v>4057.25</v>
      </c>
      <c r="AM18" s="45">
        <f>VLOOKUP(VLOOKUP(AM$3,KEY!$E:$F,2,0)&amp;$C18,DEMAND_PLAN!$B:$I,5,0)/VLOOKUP(VLOOKUP(AM$3,KEY!$E:$F,2,0),KEY!$B:$C,2,0)</f>
        <v>4057.25</v>
      </c>
      <c r="AN18" s="45">
        <f>VLOOKUP(VLOOKUP(AN$3,KEY!$E:$F,2,0)&amp;$C18,DEMAND_PLAN!$B:$I,5,0)/VLOOKUP(VLOOKUP(AN$3,KEY!$E:$F,2,0),KEY!$B:$C,2,0)</f>
        <v>11244</v>
      </c>
      <c r="AO18" s="45">
        <f>VLOOKUP(VLOOKUP(AO$3,KEY!$E:$F,2,0)&amp;$C18,DEMAND_PLAN!$B:$I,5,0)/VLOOKUP(VLOOKUP(AO$3,KEY!$E:$F,2,0),KEY!$B:$C,2,0)</f>
        <v>11244</v>
      </c>
      <c r="AP18" s="45">
        <f>VLOOKUP(VLOOKUP(AP$3,KEY!$E:$F,2,0)&amp;$C18,DEMAND_PLAN!$B:$I,5,0)/VLOOKUP(VLOOKUP(AP$3,KEY!$E:$F,2,0),KEY!$B:$C,2,0)</f>
        <v>11244</v>
      </c>
      <c r="AQ18" s="45">
        <f>VLOOKUP(VLOOKUP(AQ$3,KEY!$E:$F,2,0)&amp;$C18,DEMAND_PLAN!$B:$I,5,0)/VLOOKUP(VLOOKUP(AQ$3,KEY!$E:$F,2,0),KEY!$B:$C,2,0)</f>
        <v>11244</v>
      </c>
      <c r="AR18" s="45">
        <f>VLOOKUP(VLOOKUP(AR$3,KEY!$E:$F,2,0)&amp;$C18,DEMAND_PLAN!$B:$I,5,0)/VLOOKUP(VLOOKUP(AR$3,KEY!$E:$F,2,0),KEY!$B:$C,2,0)</f>
        <v>11244</v>
      </c>
      <c r="AS18" s="45">
        <f>VLOOKUP(VLOOKUP(AS$3,KEY!$E:$F,2,0)&amp;$C18,DEMAND_PLAN!$B:$I,5,0)/VLOOKUP(VLOOKUP(AS$3,KEY!$E:$F,2,0),KEY!$B:$C,2,0)</f>
        <v>3010</v>
      </c>
      <c r="AT18" s="45">
        <f>VLOOKUP(VLOOKUP(AT$3,KEY!$E:$F,2,0)&amp;$C18,DEMAND_PLAN!$B:$I,5,0)/VLOOKUP(VLOOKUP(AT$3,KEY!$E:$F,2,0),KEY!$B:$C,2,0)</f>
        <v>3010</v>
      </c>
      <c r="AU18" s="45">
        <f>VLOOKUP(VLOOKUP(AU$3,KEY!$E:$F,2,0)&amp;$C18,DEMAND_PLAN!$B:$I,5,0)/VLOOKUP(VLOOKUP(AU$3,KEY!$E:$F,2,0),KEY!$B:$C,2,0)</f>
        <v>3010</v>
      </c>
      <c r="AV18" s="45">
        <f>VLOOKUP(VLOOKUP(AV$3,KEY!$E:$F,2,0)&amp;$C18,DEMAND_PLAN!$B:$I,5,0)/VLOOKUP(VLOOKUP(AV$3,KEY!$E:$F,2,0),KEY!$B:$C,2,0)</f>
        <v>3010</v>
      </c>
      <c r="AW18" s="45">
        <f>VLOOKUP(VLOOKUP(AW$3,KEY!$E:$F,2,0)&amp;$C18,DEMAND_PLAN!$B:$I,5,0)/VLOOKUP(VLOOKUP(AW$3,KEY!$E:$F,2,0),KEY!$B:$C,2,0)</f>
        <v>8572.25</v>
      </c>
      <c r="AX18" s="45">
        <f>VLOOKUP(VLOOKUP(AX$3,KEY!$E:$F,2,0)&amp;$C18,DEMAND_PLAN!$B:$I,5,0)/VLOOKUP(VLOOKUP(AX$3,KEY!$E:$F,2,0),KEY!$B:$C,2,0)</f>
        <v>8572.25</v>
      </c>
      <c r="AY18" s="45">
        <f>VLOOKUP(VLOOKUP(AY$3,KEY!$E:$F,2,0)&amp;$C18,DEMAND_PLAN!$B:$I,5,0)/VLOOKUP(VLOOKUP(AY$3,KEY!$E:$F,2,0),KEY!$B:$C,2,0)</f>
        <v>8572.25</v>
      </c>
      <c r="AZ18" s="45">
        <f>VLOOKUP(VLOOKUP(AZ$3,KEY!$E:$F,2,0)&amp;$C18,DEMAND_PLAN!$B:$I,5,0)/VLOOKUP(VLOOKUP(AZ$3,KEY!$E:$F,2,0),KEY!$B:$C,2,0)</f>
        <v>8572.25</v>
      </c>
      <c r="BA18" s="45">
        <f>VLOOKUP(VLOOKUP(BA$3,KEY!$E:$F,2,0)&amp;$C18,DEMAND_PLAN!$B:$I,5,0)/VLOOKUP(VLOOKUP(BA$3,KEY!$E:$F,2,0),KEY!$B:$C,2,0)</f>
        <v>9176.7999999999993</v>
      </c>
      <c r="BB18" s="45">
        <f>VLOOKUP(VLOOKUP(BB$3,KEY!$E:$F,2,0)&amp;$C18,DEMAND_PLAN!$B:$I,5,0)/VLOOKUP(VLOOKUP(BB$3,KEY!$E:$F,2,0),KEY!$B:$C,2,0)</f>
        <v>9176.7999999999993</v>
      </c>
      <c r="BC18" s="45">
        <f>VLOOKUP(VLOOKUP(BC$3,KEY!$E:$F,2,0)&amp;$C18,DEMAND_PLAN!$B:$I,5,0)/VLOOKUP(VLOOKUP(BC$3,KEY!$E:$F,2,0),KEY!$B:$C,2,0)</f>
        <v>9176.7999999999993</v>
      </c>
      <c r="BD18" s="45">
        <f>VLOOKUP(VLOOKUP(BD$3,KEY!$E:$F,2,0)&amp;$C18,DEMAND_PLAN!$B:$I,5,0)/VLOOKUP(VLOOKUP(BD$3,KEY!$E:$F,2,0),KEY!$B:$C,2,0)</f>
        <v>9176.7999999999993</v>
      </c>
      <c r="BE18" s="45">
        <f>VLOOKUP(VLOOKUP(BE$3,KEY!$E:$F,2,0)&amp;$C18,DEMAND_PLAN!$B:$I,5,0)/VLOOKUP(VLOOKUP(BE$3,KEY!$E:$F,2,0),KEY!$B:$C,2,0)</f>
        <v>9176.7999999999993</v>
      </c>
      <c r="BF18" s="46">
        <f>IF(FF18&gt;ASSUMPTIONS!$D$6,0,(ASSUMPTIONS!$D$6+2-FF18)*AVERAGE(G18:J18))</f>
        <v>0</v>
      </c>
      <c r="BG18" s="46">
        <f>IF(FG18&gt;ASSUMPTIONS!$D$6,0,(ASSUMPTIONS!$D$6+2-FG18)*AVERAGE(H18:K18))</f>
        <v>0</v>
      </c>
      <c r="BH18" s="46">
        <f>IF(FH18&gt;ASSUMPTIONS!$D$6,0,(ASSUMPTIONS!$D$6+2-FH18)*AVERAGE(I18:L18))</f>
        <v>0</v>
      </c>
      <c r="BI18" s="46">
        <f>IF(FI18&gt;ASSUMPTIONS!$D$6,0,(ASSUMPTIONS!$D$6+2-FI18)*AVERAGE(J18:M18))</f>
        <v>0</v>
      </c>
      <c r="BJ18" s="46">
        <f>IF(FJ18&gt;ASSUMPTIONS!$D$6,0,(ASSUMPTIONS!$D$6+2-FJ18)*AVERAGE(K18:N18))</f>
        <v>0</v>
      </c>
      <c r="BK18" s="46">
        <f>IF(FK18&gt;ASSUMPTIONS!$D$6,0,(ASSUMPTIONS!$D$6+2-FK18)*AVERAGE(L18:O18))</f>
        <v>0</v>
      </c>
      <c r="BL18" s="46">
        <f>IF(FL18&gt;ASSUMPTIONS!$D$6,0,(ASSUMPTIONS!$D$6+2-FL18)*AVERAGE(M18:P18))</f>
        <v>0</v>
      </c>
      <c r="BM18" s="46">
        <f>IF(FM18&gt;ASSUMPTIONS!$D$6,0,(ASSUMPTIONS!$D$6+2-FM18)*AVERAGE(N18:Q18))</f>
        <v>0</v>
      </c>
      <c r="BN18" s="46">
        <f>IF(FN18&gt;ASSUMPTIONS!$D$6,0,(ASSUMPTIONS!$D$6+2-FN18)*AVERAGE(O18:R18))</f>
        <v>0</v>
      </c>
      <c r="BO18" s="46">
        <f>IF(FO18&gt;ASSUMPTIONS!$D$6,0,(ASSUMPTIONS!$D$6+2-FO18)*AVERAGE(P18:S18))</f>
        <v>0</v>
      </c>
      <c r="BP18" s="46">
        <f>IF(FP18&gt;ASSUMPTIONS!$D$6,0,(ASSUMPTIONS!$D$6+2-FP18)*AVERAGE(Q18:T18))</f>
        <v>0</v>
      </c>
      <c r="BQ18" s="46">
        <f>IF(FQ18&gt;ASSUMPTIONS!$D$6,0,(ASSUMPTIONS!$D$6+2-FQ18)*AVERAGE(R18:U18))</f>
        <v>0</v>
      </c>
      <c r="BR18" s="46">
        <f>IF(FR18&gt;ASSUMPTIONS!$D$6,0,(ASSUMPTIONS!$D$6+2-FR18)*AVERAGE(S18:V18))</f>
        <v>0</v>
      </c>
      <c r="BS18" s="46">
        <f>IF(FS18&gt;ASSUMPTIONS!$D$6,0,(ASSUMPTIONS!$D$6+2-FS18)*AVERAGE(T18:W18))</f>
        <v>0</v>
      </c>
      <c r="BT18" s="46">
        <f>IF(FT18&gt;ASSUMPTIONS!$D$6,0,(ASSUMPTIONS!$D$6+2-FT18)*AVERAGE(U18:X18))</f>
        <v>0</v>
      </c>
      <c r="BU18" s="46">
        <f>IF(FU18&gt;ASSUMPTIONS!$D$6,0,(ASSUMPTIONS!$D$6+2-FU18)*AVERAGE(V18:Y18))</f>
        <v>0</v>
      </c>
      <c r="BV18" s="46">
        <f>IF(FV18&gt;ASSUMPTIONS!$D$6,0,(ASSUMPTIONS!$D$6+2-FV18)*AVERAGE(W18:Z18))</f>
        <v>0</v>
      </c>
      <c r="BW18" s="46">
        <f>IF(FW18&gt;ASSUMPTIONS!$D$6,0,(ASSUMPTIONS!$D$6+2-FW18)*AVERAGE(X18:AA18))</f>
        <v>16598.498845265596</v>
      </c>
      <c r="BX18" s="46">
        <f>IF(FX18&gt;ASSUMPTIONS!$D$6,0,(ASSUMPTIONS!$D$6+2-FX18)*AVERAGE(Y18:AB18))</f>
        <v>23586</v>
      </c>
      <c r="BY18" s="46">
        <f>IF(FY18&gt;ASSUMPTIONS!$D$6,0,(ASSUMPTIONS!$D$6+2-FY18)*AVERAGE(Z18:AC18))</f>
        <v>23586</v>
      </c>
      <c r="BZ18" s="46">
        <f>IF(FZ18&gt;ASSUMPTIONS!$D$6,0,(ASSUMPTIONS!$D$6+2-FZ18)*AVERAGE(AA18:AD18))</f>
        <v>0</v>
      </c>
      <c r="CA18" s="46">
        <f>IF(GA18&gt;ASSUMPTIONS!$D$6,0,(ASSUMPTIONS!$D$6+2-GA18)*AVERAGE(AB18:AE18))</f>
        <v>28681.999999999996</v>
      </c>
      <c r="CB18" s="46">
        <f>IF(GB18&gt;ASSUMPTIONS!$D$6,0,(ASSUMPTIONS!$D$6+2-GB18)*AVERAGE(AC18:AF18))</f>
        <v>0</v>
      </c>
      <c r="CC18" s="46">
        <f>IF(GC18&gt;ASSUMPTIONS!$D$6,0,(ASSUMPTIONS!$D$6+2-GC18)*AVERAGE(AD18:AG18))</f>
        <v>0</v>
      </c>
      <c r="CD18" s="46">
        <f>IF(GD18&gt;ASSUMPTIONS!$D$6,0,(ASSUMPTIONS!$D$6+2-GD18)*AVERAGE(AE18:AH18))</f>
        <v>0</v>
      </c>
      <c r="CE18" s="46">
        <f>IF(GE18&gt;ASSUMPTIONS!$D$6,0,(ASSUMPTIONS!$D$6+2-GE18)*AVERAGE(AF18:AI18))</f>
        <v>0</v>
      </c>
      <c r="CF18" s="46">
        <f>IF(GF18&gt;ASSUMPTIONS!$D$6,0,(ASSUMPTIONS!$D$6+2-GF18)*AVERAGE(AG18:AJ18))</f>
        <v>0</v>
      </c>
      <c r="CG18" s="46">
        <f>IF(GG18&gt;ASSUMPTIONS!$D$6,0,(ASSUMPTIONS!$D$6+2-GG18)*AVERAGE(AH18:AK18))</f>
        <v>0</v>
      </c>
      <c r="CH18" s="46">
        <f>IF(GH18&gt;ASSUMPTIONS!$D$6,0,(ASSUMPTIONS!$D$6+2-GH18)*AVERAGE(AI18:AL18))</f>
        <v>0</v>
      </c>
      <c r="CI18" s="46">
        <f>IF(GI18&gt;ASSUMPTIONS!$D$6,0,(ASSUMPTIONS!$D$6+2-GI18)*AVERAGE(AJ18:AM18))</f>
        <v>0</v>
      </c>
      <c r="CJ18" s="46">
        <f>IF(GJ18&gt;ASSUMPTIONS!$D$6,0,(ASSUMPTIONS!$D$6+2-GJ18)*AVERAGE(AK18:AN18))</f>
        <v>0</v>
      </c>
      <c r="CK18" s="46">
        <f>IF(GK18&gt;ASSUMPTIONS!$D$6,0,(ASSUMPTIONS!$D$6+2-GK18)*AVERAGE(AL18:AO18))</f>
        <v>32555.5</v>
      </c>
      <c r="CL18" s="46">
        <f>IF(GL18&gt;ASSUMPTIONS!$D$6,0,(ASSUMPTIONS!$D$6+2-GL18)*AVERAGE(AM18:AP18))</f>
        <v>22024.125000000004</v>
      </c>
      <c r="CM18" s="46">
        <f>IF(GM18&gt;ASSUMPTIONS!$D$6,0,(ASSUMPTIONS!$D$6+2-GM18)*AVERAGE(AN18:AQ18))</f>
        <v>0</v>
      </c>
      <c r="CN18" s="46">
        <f>IF(GN18&gt;ASSUMPTIONS!$D$6,0,(ASSUMPTIONS!$D$6+2-GN18)*AVERAGE(AO18:AR18))</f>
        <v>26081.374999999996</v>
      </c>
      <c r="CO18" s="46">
        <f>IF(GO18&gt;ASSUMPTIONS!$D$6,0,(ASSUMPTIONS!$D$6+2-GO18)*AVERAGE(AP18:AS18))</f>
        <v>0</v>
      </c>
      <c r="CP18" s="46">
        <f>IF(GP18&gt;ASSUMPTIONS!$D$6,0,(ASSUMPTIONS!$D$6+2-GP18)*AVERAGE(AQ18:AT18))</f>
        <v>0</v>
      </c>
      <c r="CQ18" s="46">
        <f>IF(GQ18&gt;ASSUMPTIONS!$D$6,0,(ASSUMPTIONS!$D$6+2-GQ18)*AVERAGE(AR18:AU18))</f>
        <v>0</v>
      </c>
      <c r="CR18" s="46">
        <f>IF(GR18&gt;ASSUMPTIONS!$D$6,0,(ASSUMPTIONS!$D$6+2-GR18)*AVERAGE(AS18:AV18))</f>
        <v>0</v>
      </c>
      <c r="CS18" s="46">
        <f>IF(GS18&gt;ASSUMPTIONS!$D$6,0,(ASSUMPTIONS!$D$6+2-GS18)*AVERAGE(AT18:AW18))</f>
        <v>0</v>
      </c>
      <c r="CT18" s="46">
        <f>IF(GT18&gt;ASSUMPTIONS!$D$6,0,(ASSUMPTIONS!$D$6+2-GT18)*AVERAGE(AU18:AX18))</f>
        <v>0</v>
      </c>
      <c r="CU18" s="46">
        <f>IF(GU18&gt;ASSUMPTIONS!$D$6,0,(ASSUMPTIONS!$D$6+2-GU18)*AVERAGE(AV18:AY18))</f>
        <v>21616.875</v>
      </c>
      <c r="CV18" s="46">
        <f>IF(GV18&gt;ASSUMPTIONS!$D$6,0,(ASSUMPTIONS!$D$6+2-GV18)*AVERAGE(AW18:AZ18))</f>
        <v>0</v>
      </c>
      <c r="CW18" s="46">
        <f>IF(GW18&gt;ASSUMPTIONS!$D$6,0,(ASSUMPTIONS!$D$6+2-GW18)*AVERAGE(AX18:BA18))</f>
        <v>21437.000000000007</v>
      </c>
      <c r="CX18" s="46">
        <f>IF(GX18&gt;ASSUMPTIONS!$D$6,0,(ASSUMPTIONS!$D$6+2-GX18)*AVERAGE(AY18:BB18))</f>
        <v>0</v>
      </c>
      <c r="CY18" s="46">
        <f>IF(GY18&gt;ASSUMPTIONS!$D$6,0,(ASSUMPTIONS!$D$6+2-GY18)*AVERAGE(AZ18:BC18))</f>
        <v>20167.249999999985</v>
      </c>
      <c r="CZ18" s="46">
        <f>IF(GZ18&gt;ASSUMPTIONS!$D$6,0,(ASSUMPTIONS!$D$6+2-GZ18)*AVERAGE(BA18:BD18))</f>
        <v>0</v>
      </c>
      <c r="DA18" s="46">
        <f>IF(HA18&gt;ASSUMPTIONS!$D$6,0,(ASSUMPTIONS!$D$6+2-HA18)*AVERAGE($BB18:$BE18))</f>
        <v>18655.875000000011</v>
      </c>
      <c r="DB18" s="46">
        <f>IF(HB18&gt;ASSUMPTIONS!$D$6,0,(ASSUMPTIONS!$D$6+2-HB18)*AVERAGE($BB18:$BE18))</f>
        <v>0</v>
      </c>
      <c r="DC18" s="46">
        <f>IF(HC18&gt;ASSUMPTIONS!$D$6,0,(ASSUMPTIONS!$D$6+2-HC18)*AVERAGE($BB18:$BE18))</f>
        <v>18353.599999999999</v>
      </c>
      <c r="DD18" s="46">
        <f>IF(HD18&gt;ASSUMPTIONS!$D$6,0,(ASSUMPTIONS!$D$6+2-HD18)*AVERAGE($BB18:$BE18))</f>
        <v>0</v>
      </c>
      <c r="DE18" s="46">
        <f>IF(HE18&gt;ASSUMPTIONS!$D$6,0,(ASSUMPTIONS!$D$6+2-HE18)*AVERAGE($BB18:$BE18))</f>
        <v>18353.600000000013</v>
      </c>
      <c r="DF18" s="47">
        <f t="shared" si="3"/>
        <v>208864.0011547344</v>
      </c>
      <c r="DG18" s="47">
        <f t="shared" si="10"/>
        <v>197876.5011547344</v>
      </c>
      <c r="DH18" s="47">
        <f t="shared" si="10"/>
        <v>186889.0011547344</v>
      </c>
      <c r="DI18" s="47">
        <f t="shared" si="10"/>
        <v>175901.5011547344</v>
      </c>
      <c r="DJ18" s="47">
        <f t="shared" si="10"/>
        <v>167826.0011547344</v>
      </c>
      <c r="DK18" s="47">
        <f t="shared" si="10"/>
        <v>159750.5011547344</v>
      </c>
      <c r="DL18" s="47">
        <f t="shared" si="10"/>
        <v>151675.0011547344</v>
      </c>
      <c r="DM18" s="47">
        <f t="shared" si="10"/>
        <v>143599.5011547344</v>
      </c>
      <c r="DN18" s="47">
        <f t="shared" si="10"/>
        <v>131491.30115473439</v>
      </c>
      <c r="DO18" s="47">
        <f t="shared" si="10"/>
        <v>119383.1011547344</v>
      </c>
      <c r="DP18" s="47">
        <f t="shared" si="10"/>
        <v>107274.9011547344</v>
      </c>
      <c r="DQ18" s="47">
        <f t="shared" si="10"/>
        <v>95166.701154734401</v>
      </c>
      <c r="DR18" s="47">
        <f t="shared" si="10"/>
        <v>83058.501154734404</v>
      </c>
      <c r="DS18" s="47">
        <f t="shared" si="10"/>
        <v>75506.751154734404</v>
      </c>
      <c r="DT18" s="47">
        <f t="shared" si="10"/>
        <v>67955.001154734404</v>
      </c>
      <c r="DU18" s="47">
        <f t="shared" si="10"/>
        <v>60403.251154734404</v>
      </c>
      <c r="DV18" s="47">
        <f t="shared" si="10"/>
        <v>52851.501154734404</v>
      </c>
      <c r="DW18" s="47">
        <f t="shared" si="10"/>
        <v>64354</v>
      </c>
      <c r="DX18" s="47">
        <f t="shared" si="10"/>
        <v>82844</v>
      </c>
      <c r="DY18" s="47">
        <f t="shared" si="10"/>
        <v>101334</v>
      </c>
      <c r="DZ18" s="47">
        <f t="shared" si="10"/>
        <v>96238</v>
      </c>
      <c r="EA18" s="47">
        <f t="shared" si="10"/>
        <v>112428</v>
      </c>
      <c r="EB18" s="47">
        <f t="shared" si="10"/>
        <v>99936</v>
      </c>
      <c r="EC18" s="47">
        <f t="shared" si="10"/>
        <v>87444</v>
      </c>
      <c r="ED18" s="47">
        <f t="shared" si="10"/>
        <v>74952</v>
      </c>
      <c r="EE18" s="47">
        <f t="shared" si="10"/>
        <v>62460</v>
      </c>
      <c r="EF18" s="47">
        <f t="shared" si="10"/>
        <v>58847</v>
      </c>
      <c r="EG18" s="47">
        <f t="shared" si="10"/>
        <v>55234</v>
      </c>
      <c r="EH18" s="47">
        <f t="shared" si="10"/>
        <v>51621</v>
      </c>
      <c r="EI18" s="47">
        <f t="shared" si="10"/>
        <v>48008</v>
      </c>
      <c r="EJ18" s="47">
        <f t="shared" si="10"/>
        <v>43950.75</v>
      </c>
      <c r="EK18" s="47">
        <f t="shared" si="10"/>
        <v>72449</v>
      </c>
      <c r="EL18" s="47">
        <f t="shared" si="10"/>
        <v>90415.875</v>
      </c>
      <c r="EM18" s="47">
        <f t="shared" si="10"/>
        <v>86358.625</v>
      </c>
      <c r="EN18" s="47">
        <f t="shared" si="10"/>
        <v>101196</v>
      </c>
      <c r="EO18" s="47">
        <f t="shared" si="10"/>
        <v>89952</v>
      </c>
      <c r="EP18" s="47">
        <f t="shared" si="10"/>
        <v>78708</v>
      </c>
      <c r="EQ18" s="47">
        <f t="shared" si="10"/>
        <v>67464</v>
      </c>
      <c r="ER18" s="47">
        <f t="shared" si="10"/>
        <v>56220</v>
      </c>
      <c r="ES18" s="47">
        <f t="shared" si="10"/>
        <v>53210</v>
      </c>
      <c r="ET18" s="47">
        <f t="shared" si="10"/>
        <v>50200</v>
      </c>
      <c r="EU18" s="47">
        <f t="shared" si="10"/>
        <v>68806.875</v>
      </c>
      <c r="EV18" s="47">
        <f t="shared" si="10"/>
        <v>65796.875</v>
      </c>
      <c r="EW18" s="47">
        <f t="shared" si="10"/>
        <v>78661.625</v>
      </c>
      <c r="EX18" s="47">
        <f t="shared" si="10"/>
        <v>70089.375</v>
      </c>
      <c r="EY18" s="47">
        <f t="shared" si="10"/>
        <v>81684.374999999985</v>
      </c>
      <c r="EZ18" s="47">
        <f t="shared" si="10"/>
        <v>73112.124999999985</v>
      </c>
      <c r="FA18" s="47">
        <f t="shared" si="10"/>
        <v>82591.199999999997</v>
      </c>
      <c r="FB18" s="47">
        <f t="shared" si="10"/>
        <v>73414.399999999994</v>
      </c>
      <c r="FC18" s="47">
        <f t="shared" si="10"/>
        <v>82591.199999999983</v>
      </c>
      <c r="FD18" s="47">
        <f t="shared" si="10"/>
        <v>73414.39999999998</v>
      </c>
      <c r="FE18" s="47">
        <f t="shared" si="10"/>
        <v>82591.199999999983</v>
      </c>
      <c r="FF18" s="48">
        <f t="shared" si="4"/>
        <v>21.429065856497335</v>
      </c>
      <c r="FG18" s="48">
        <f t="shared" si="5"/>
        <v>21.913025353274342</v>
      </c>
      <c r="FH18" s="48">
        <f t="shared" si="5"/>
        <v>22.477026313935866</v>
      </c>
      <c r="FI18" s="48">
        <f t="shared" si="5"/>
        <v>23.142715764316069</v>
      </c>
      <c r="FJ18" s="48">
        <f t="shared" si="5"/>
        <v>19.364574487168952</v>
      </c>
      <c r="FK18" s="48">
        <f t="shared" si="5"/>
        <v>16.62985489823317</v>
      </c>
      <c r="FL18" s="48">
        <f t="shared" si="5"/>
        <v>14.391904626767452</v>
      </c>
      <c r="FM18" s="48">
        <f t="shared" si="5"/>
        <v>12.526634937871393</v>
      </c>
      <c r="FN18" s="48">
        <f t="shared" si="5"/>
        <v>11.859690222719678</v>
      </c>
      <c r="FO18" s="48">
        <f t="shared" si="5"/>
        <v>11.987442087113843</v>
      </c>
      <c r="FP18" s="48">
        <f t="shared" si="5"/>
        <v>12.144802113406636</v>
      </c>
      <c r="FQ18" s="48">
        <f t="shared" si="5"/>
        <v>12.343412538713437</v>
      </c>
      <c r="FR18" s="48">
        <f t="shared" si="5"/>
        <v>12.601940100603754</v>
      </c>
      <c r="FS18" s="48">
        <f t="shared" si="5"/>
        <v>11.971857289993698</v>
      </c>
      <c r="FT18" s="48">
        <f t="shared" si="5"/>
        <v>11.939949976040703</v>
      </c>
      <c r="FU18" s="48">
        <f t="shared" si="5"/>
        <v>11.901181257191414</v>
      </c>
      <c r="FV18" s="48">
        <f t="shared" si="5"/>
        <v>11.853071262702983</v>
      </c>
      <c r="FW18" s="48">
        <f t="shared" si="9"/>
        <v>7.6100073656924989</v>
      </c>
      <c r="FX18" s="48">
        <f t="shared" si="9"/>
        <v>7.3179440527632478</v>
      </c>
      <c r="FY18" s="48">
        <f t="shared" si="9"/>
        <v>7.7838955181809641</v>
      </c>
      <c r="FZ18" s="48">
        <f t="shared" si="9"/>
        <v>8.111911623439001</v>
      </c>
      <c r="GA18" s="48">
        <f t="shared" si="9"/>
        <v>7.703970541146334</v>
      </c>
      <c r="GB18" s="48">
        <f t="shared" si="9"/>
        <v>10.944827082674195</v>
      </c>
      <c r="GC18" s="48">
        <f t="shared" si="9"/>
        <v>12.410555728034772</v>
      </c>
      <c r="GD18" s="48">
        <f t="shared" si="9"/>
        <v>14.991899189918993</v>
      </c>
      <c r="GE18" s="48">
        <f t="shared" si="9"/>
        <v>20.745087185164682</v>
      </c>
      <c r="GF18" s="48">
        <f t="shared" si="9"/>
        <v>16.772006377443986</v>
      </c>
      <c r="GG18" s="48">
        <f t="shared" si="9"/>
        <v>15.344219549558359</v>
      </c>
      <c r="GH18" s="48">
        <f t="shared" si="9"/>
        <v>13.996800709545605</v>
      </c>
      <c r="GI18" s="48">
        <f t="shared" si="9"/>
        <v>12.723149916815577</v>
      </c>
      <c r="GJ18" s="48">
        <f t="shared" si="9"/>
        <v>8.2009758389118428</v>
      </c>
      <c r="GK18" s="48">
        <f t="shared" si="9"/>
        <v>5.7447267380116003</v>
      </c>
      <c r="GL18" s="48">
        <f t="shared" si="8"/>
        <v>7.6687417718001809</v>
      </c>
      <c r="GM18" s="48">
        <f t="shared" si="8"/>
        <v>8.0412553361792956</v>
      </c>
      <c r="GN18" s="48">
        <f t="shared" si="8"/>
        <v>7.6804184453930988</v>
      </c>
      <c r="GO18" s="48">
        <f t="shared" si="8"/>
        <v>11.016928855261009</v>
      </c>
      <c r="GP18" s="48">
        <f t="shared" si="8"/>
        <v>12.621299284411393</v>
      </c>
      <c r="GQ18" s="48">
        <f t="shared" si="8"/>
        <v>15.528854690736905</v>
      </c>
      <c r="GR18" s="48">
        <f t="shared" si="8"/>
        <v>22.41328903654485</v>
      </c>
      <c r="GS18" s="48">
        <f t="shared" si="8"/>
        <v>12.775639477907653</v>
      </c>
      <c r="GT18" s="48">
        <f t="shared" si="8"/>
        <v>9.1881974573161518</v>
      </c>
      <c r="GU18" s="48">
        <f t="shared" si="8"/>
        <v>6.9900006091883</v>
      </c>
      <c r="GV18" s="48">
        <f t="shared" si="8"/>
        <v>8.0266995246288904</v>
      </c>
      <c r="GW18" s="48">
        <f t="shared" si="8"/>
        <v>7.5425830848394613</v>
      </c>
      <c r="GX18" s="48">
        <f t="shared" si="8"/>
        <v>8.863756088354025</v>
      </c>
      <c r="GY18" s="48">
        <f t="shared" si="8"/>
        <v>7.765565685621417</v>
      </c>
      <c r="GZ18" s="48">
        <f t="shared" si="8"/>
        <v>8.9011828742045154</v>
      </c>
      <c r="HA18" s="48">
        <f t="shared" si="6"/>
        <v>7.9670609580681706</v>
      </c>
      <c r="HB18" s="48">
        <f t="shared" si="2"/>
        <v>9</v>
      </c>
      <c r="HC18" s="48">
        <f t="shared" si="2"/>
        <v>8</v>
      </c>
      <c r="HD18" s="48">
        <f t="shared" si="2"/>
        <v>8.9999999999999982</v>
      </c>
      <c r="HE18" s="48">
        <f t="shared" si="2"/>
        <v>7.9999999999999982</v>
      </c>
      <c r="HF18" s="31"/>
    </row>
    <row r="19" spans="1:214" x14ac:dyDescent="0.25">
      <c r="A19" s="29"/>
      <c r="B19" s="13" t="s">
        <v>3</v>
      </c>
      <c r="C19" s="13">
        <v>1961719</v>
      </c>
      <c r="D19" s="13" t="str">
        <f>VLOOKUP(C19,INVENTORY_DATA!$C:$E,2,0)</f>
        <v>PF_1</v>
      </c>
      <c r="E19" s="44">
        <f>VLOOKUP(C19,INVENTORY_DATA!$C:$E,3,0)</f>
        <v>316583.97228637413</v>
      </c>
      <c r="F19" s="45">
        <f>VLOOKUP(VLOOKUP(F$3,KEY!$E:$F,2,0)&amp;$C19,DEMAND_PLAN!$B:$I,5,0)/VLOOKUP(VLOOKUP(F$3,KEY!$E:$F,2,0),KEY!$B:$C,2,0)</f>
        <v>9307.5</v>
      </c>
      <c r="G19" s="45">
        <f>VLOOKUP(VLOOKUP(G$3,KEY!$E:$F,2,0)&amp;$C19,DEMAND_PLAN!$B:$I,5,0)/VLOOKUP(VLOOKUP(G$3,KEY!$E:$F,2,0),KEY!$B:$C,2,0)</f>
        <v>9307.5</v>
      </c>
      <c r="H19" s="45">
        <f>VLOOKUP(VLOOKUP(H$3,KEY!$E:$F,2,0)&amp;$C19,DEMAND_PLAN!$B:$I,5,0)/VLOOKUP(VLOOKUP(H$3,KEY!$E:$F,2,0),KEY!$B:$C,2,0)</f>
        <v>9307.5</v>
      </c>
      <c r="I19" s="45">
        <f>VLOOKUP(VLOOKUP(I$3,KEY!$E:$F,2,0)&amp;$C19,DEMAND_PLAN!$B:$I,5,0)/VLOOKUP(VLOOKUP(I$3,KEY!$E:$F,2,0),KEY!$B:$C,2,0)</f>
        <v>9307.5</v>
      </c>
      <c r="J19" s="45">
        <f>VLOOKUP(VLOOKUP(J$3,KEY!$E:$F,2,0)&amp;$C19,DEMAND_PLAN!$B:$I,5,0)/VLOOKUP(VLOOKUP(J$3,KEY!$E:$F,2,0),KEY!$B:$C,2,0)</f>
        <v>6880</v>
      </c>
      <c r="K19" s="45">
        <f>VLOOKUP(VLOOKUP(K$3,KEY!$E:$F,2,0)&amp;$C19,DEMAND_PLAN!$B:$I,5,0)/VLOOKUP(VLOOKUP(K$3,KEY!$E:$F,2,0),KEY!$B:$C,2,0)</f>
        <v>6880</v>
      </c>
      <c r="L19" s="45">
        <f>VLOOKUP(VLOOKUP(L$3,KEY!$E:$F,2,0)&amp;$C19,DEMAND_PLAN!$B:$I,5,0)/VLOOKUP(VLOOKUP(L$3,KEY!$E:$F,2,0),KEY!$B:$C,2,0)</f>
        <v>6880</v>
      </c>
      <c r="M19" s="45">
        <f>VLOOKUP(VLOOKUP(M$3,KEY!$E:$F,2,0)&amp;$C19,DEMAND_PLAN!$B:$I,5,0)/VLOOKUP(VLOOKUP(M$3,KEY!$E:$F,2,0),KEY!$B:$C,2,0)</f>
        <v>6880</v>
      </c>
      <c r="N19" s="45">
        <f>VLOOKUP(VLOOKUP(N$3,KEY!$E:$F,2,0)&amp;$C19,DEMAND_PLAN!$B:$I,5,0)/VLOOKUP(VLOOKUP(N$3,KEY!$E:$F,2,0),KEY!$B:$C,2,0)</f>
        <v>7644.4</v>
      </c>
      <c r="O19" s="45">
        <f>VLOOKUP(VLOOKUP(O$3,KEY!$E:$F,2,0)&amp;$C19,DEMAND_PLAN!$B:$I,5,0)/VLOOKUP(VLOOKUP(O$3,KEY!$E:$F,2,0),KEY!$B:$C,2,0)</f>
        <v>7644.4</v>
      </c>
      <c r="P19" s="45">
        <f>VLOOKUP(VLOOKUP(P$3,KEY!$E:$F,2,0)&amp;$C19,DEMAND_PLAN!$B:$I,5,0)/VLOOKUP(VLOOKUP(P$3,KEY!$E:$F,2,0),KEY!$B:$C,2,0)</f>
        <v>7644.4</v>
      </c>
      <c r="Q19" s="45">
        <f>VLOOKUP(VLOOKUP(Q$3,KEY!$E:$F,2,0)&amp;$C19,DEMAND_PLAN!$B:$I,5,0)/VLOOKUP(VLOOKUP(Q$3,KEY!$E:$F,2,0),KEY!$B:$C,2,0)</f>
        <v>7644.4</v>
      </c>
      <c r="R19" s="45">
        <f>VLOOKUP(VLOOKUP(R$3,KEY!$E:$F,2,0)&amp;$C19,DEMAND_PLAN!$B:$I,5,0)/VLOOKUP(VLOOKUP(R$3,KEY!$E:$F,2,0),KEY!$B:$C,2,0)</f>
        <v>7644.4</v>
      </c>
      <c r="S19" s="45">
        <f>VLOOKUP(VLOOKUP(S$3,KEY!$E:$F,2,0)&amp;$C19,DEMAND_PLAN!$B:$I,5,0)/VLOOKUP(VLOOKUP(S$3,KEY!$E:$F,2,0),KEY!$B:$C,2,0)</f>
        <v>3431.5</v>
      </c>
      <c r="T19" s="45">
        <f>VLOOKUP(VLOOKUP(T$3,KEY!$E:$F,2,0)&amp;$C19,DEMAND_PLAN!$B:$I,5,0)/VLOOKUP(VLOOKUP(T$3,KEY!$E:$F,2,0),KEY!$B:$C,2,0)</f>
        <v>3431.5</v>
      </c>
      <c r="U19" s="45">
        <f>VLOOKUP(VLOOKUP(U$3,KEY!$E:$F,2,0)&amp;$C19,DEMAND_PLAN!$B:$I,5,0)/VLOOKUP(VLOOKUP(U$3,KEY!$E:$F,2,0),KEY!$B:$C,2,0)</f>
        <v>3431.5</v>
      </c>
      <c r="V19" s="45">
        <f>VLOOKUP(VLOOKUP(V$3,KEY!$E:$F,2,0)&amp;$C19,DEMAND_PLAN!$B:$I,5,0)/VLOOKUP(VLOOKUP(V$3,KEY!$E:$F,2,0),KEY!$B:$C,2,0)</f>
        <v>3431.5</v>
      </c>
      <c r="W19" s="45">
        <f>VLOOKUP(VLOOKUP(W$3,KEY!$E:$F,2,0)&amp;$C19,DEMAND_PLAN!$B:$I,5,0)/VLOOKUP(VLOOKUP(W$3,KEY!$E:$F,2,0),KEY!$B:$C,2,0)</f>
        <v>5872.75</v>
      </c>
      <c r="X19" s="45">
        <f>VLOOKUP(VLOOKUP(X$3,KEY!$E:$F,2,0)&amp;$C19,DEMAND_PLAN!$B:$I,5,0)/VLOOKUP(VLOOKUP(X$3,KEY!$E:$F,2,0),KEY!$B:$C,2,0)</f>
        <v>5872.75</v>
      </c>
      <c r="Y19" s="45">
        <f>VLOOKUP(VLOOKUP(Y$3,KEY!$E:$F,2,0)&amp;$C19,DEMAND_PLAN!$B:$I,5,0)/VLOOKUP(VLOOKUP(Y$3,KEY!$E:$F,2,0),KEY!$B:$C,2,0)</f>
        <v>5872.75</v>
      </c>
      <c r="Z19" s="45">
        <f>VLOOKUP(VLOOKUP(Z$3,KEY!$E:$F,2,0)&amp;$C19,DEMAND_PLAN!$B:$I,5,0)/VLOOKUP(VLOOKUP(Z$3,KEY!$E:$F,2,0),KEY!$B:$C,2,0)</f>
        <v>5872.75</v>
      </c>
      <c r="AA19" s="45">
        <f>VLOOKUP(VLOOKUP(AA$3,KEY!$E:$F,2,0)&amp;$C19,DEMAND_PLAN!$B:$I,5,0)/VLOOKUP(VLOOKUP(AA$3,KEY!$E:$F,2,0),KEY!$B:$C,2,0)</f>
        <v>7476.6</v>
      </c>
      <c r="AB19" s="45">
        <f>VLOOKUP(VLOOKUP(AB$3,KEY!$E:$F,2,0)&amp;$C19,DEMAND_PLAN!$B:$I,5,0)/VLOOKUP(VLOOKUP(AB$3,KEY!$E:$F,2,0),KEY!$B:$C,2,0)</f>
        <v>7476.6</v>
      </c>
      <c r="AC19" s="45">
        <f>VLOOKUP(VLOOKUP(AC$3,KEY!$E:$F,2,0)&amp;$C19,DEMAND_PLAN!$B:$I,5,0)/VLOOKUP(VLOOKUP(AC$3,KEY!$E:$F,2,0),KEY!$B:$C,2,0)</f>
        <v>7476.6</v>
      </c>
      <c r="AD19" s="45">
        <f>VLOOKUP(VLOOKUP(AD$3,KEY!$E:$F,2,0)&amp;$C19,DEMAND_PLAN!$B:$I,5,0)/VLOOKUP(VLOOKUP(AD$3,KEY!$E:$F,2,0),KEY!$B:$C,2,0)</f>
        <v>7476.6</v>
      </c>
      <c r="AE19" s="45">
        <f>VLOOKUP(VLOOKUP(AE$3,KEY!$E:$F,2,0)&amp;$C19,DEMAND_PLAN!$B:$I,5,0)/VLOOKUP(VLOOKUP(AE$3,KEY!$E:$F,2,0),KEY!$B:$C,2,0)</f>
        <v>7476.6</v>
      </c>
      <c r="AF19" s="45">
        <f>VLOOKUP(VLOOKUP(AF$3,KEY!$E:$F,2,0)&amp;$C19,DEMAND_PLAN!$B:$I,5,0)/VLOOKUP(VLOOKUP(AF$3,KEY!$E:$F,2,0),KEY!$B:$C,2,0)</f>
        <v>3146.25</v>
      </c>
      <c r="AG19" s="45">
        <f>VLOOKUP(VLOOKUP(AG$3,KEY!$E:$F,2,0)&amp;$C19,DEMAND_PLAN!$B:$I,5,0)/VLOOKUP(VLOOKUP(AG$3,KEY!$E:$F,2,0),KEY!$B:$C,2,0)</f>
        <v>3146.25</v>
      </c>
      <c r="AH19" s="45">
        <f>VLOOKUP(VLOOKUP(AH$3,KEY!$E:$F,2,0)&amp;$C19,DEMAND_PLAN!$B:$I,5,0)/VLOOKUP(VLOOKUP(AH$3,KEY!$E:$F,2,0),KEY!$B:$C,2,0)</f>
        <v>3146.25</v>
      </c>
      <c r="AI19" s="45">
        <f>VLOOKUP(VLOOKUP(AI$3,KEY!$E:$F,2,0)&amp;$C19,DEMAND_PLAN!$B:$I,5,0)/VLOOKUP(VLOOKUP(AI$3,KEY!$E:$F,2,0),KEY!$B:$C,2,0)</f>
        <v>3146.25</v>
      </c>
      <c r="AJ19" s="45">
        <f>VLOOKUP(VLOOKUP(AJ$3,KEY!$E:$F,2,0)&amp;$C19,DEMAND_PLAN!$B:$I,5,0)/VLOOKUP(VLOOKUP(AJ$3,KEY!$E:$F,2,0),KEY!$B:$C,2,0)</f>
        <v>4056.5</v>
      </c>
      <c r="AK19" s="45">
        <f>VLOOKUP(VLOOKUP(AK$3,KEY!$E:$F,2,0)&amp;$C19,DEMAND_PLAN!$B:$I,5,0)/VLOOKUP(VLOOKUP(AK$3,KEY!$E:$F,2,0),KEY!$B:$C,2,0)</f>
        <v>4056.5</v>
      </c>
      <c r="AL19" s="45">
        <f>VLOOKUP(VLOOKUP(AL$3,KEY!$E:$F,2,0)&amp;$C19,DEMAND_PLAN!$B:$I,5,0)/VLOOKUP(VLOOKUP(AL$3,KEY!$E:$F,2,0),KEY!$B:$C,2,0)</f>
        <v>4056.5</v>
      </c>
      <c r="AM19" s="45">
        <f>VLOOKUP(VLOOKUP(AM$3,KEY!$E:$F,2,0)&amp;$C19,DEMAND_PLAN!$B:$I,5,0)/VLOOKUP(VLOOKUP(AM$3,KEY!$E:$F,2,0),KEY!$B:$C,2,0)</f>
        <v>4056.5</v>
      </c>
      <c r="AN19" s="45">
        <f>VLOOKUP(VLOOKUP(AN$3,KEY!$E:$F,2,0)&amp;$C19,DEMAND_PLAN!$B:$I,5,0)/VLOOKUP(VLOOKUP(AN$3,KEY!$E:$F,2,0),KEY!$B:$C,2,0)</f>
        <v>11625.6</v>
      </c>
      <c r="AO19" s="45">
        <f>VLOOKUP(VLOOKUP(AO$3,KEY!$E:$F,2,0)&amp;$C19,DEMAND_PLAN!$B:$I,5,0)/VLOOKUP(VLOOKUP(AO$3,KEY!$E:$F,2,0),KEY!$B:$C,2,0)</f>
        <v>11625.6</v>
      </c>
      <c r="AP19" s="45">
        <f>VLOOKUP(VLOOKUP(AP$3,KEY!$E:$F,2,0)&amp;$C19,DEMAND_PLAN!$B:$I,5,0)/VLOOKUP(VLOOKUP(AP$3,KEY!$E:$F,2,0),KEY!$B:$C,2,0)</f>
        <v>11625.6</v>
      </c>
      <c r="AQ19" s="45">
        <f>VLOOKUP(VLOOKUP(AQ$3,KEY!$E:$F,2,0)&amp;$C19,DEMAND_PLAN!$B:$I,5,0)/VLOOKUP(VLOOKUP(AQ$3,KEY!$E:$F,2,0),KEY!$B:$C,2,0)</f>
        <v>11625.6</v>
      </c>
      <c r="AR19" s="45">
        <f>VLOOKUP(VLOOKUP(AR$3,KEY!$E:$F,2,0)&amp;$C19,DEMAND_PLAN!$B:$I,5,0)/VLOOKUP(VLOOKUP(AR$3,KEY!$E:$F,2,0),KEY!$B:$C,2,0)</f>
        <v>11625.6</v>
      </c>
      <c r="AS19" s="45">
        <f>VLOOKUP(VLOOKUP(AS$3,KEY!$E:$F,2,0)&amp;$C19,DEMAND_PLAN!$B:$I,5,0)/VLOOKUP(VLOOKUP(AS$3,KEY!$E:$F,2,0),KEY!$B:$C,2,0)</f>
        <v>2543</v>
      </c>
      <c r="AT19" s="45">
        <f>VLOOKUP(VLOOKUP(AT$3,KEY!$E:$F,2,0)&amp;$C19,DEMAND_PLAN!$B:$I,5,0)/VLOOKUP(VLOOKUP(AT$3,KEY!$E:$F,2,0),KEY!$B:$C,2,0)</f>
        <v>2543</v>
      </c>
      <c r="AU19" s="45">
        <f>VLOOKUP(VLOOKUP(AU$3,KEY!$E:$F,2,0)&amp;$C19,DEMAND_PLAN!$B:$I,5,0)/VLOOKUP(VLOOKUP(AU$3,KEY!$E:$F,2,0),KEY!$B:$C,2,0)</f>
        <v>2543</v>
      </c>
      <c r="AV19" s="45">
        <f>VLOOKUP(VLOOKUP(AV$3,KEY!$E:$F,2,0)&amp;$C19,DEMAND_PLAN!$B:$I,5,0)/VLOOKUP(VLOOKUP(AV$3,KEY!$E:$F,2,0),KEY!$B:$C,2,0)</f>
        <v>2543</v>
      </c>
      <c r="AW19" s="45">
        <f>VLOOKUP(VLOOKUP(AW$3,KEY!$E:$F,2,0)&amp;$C19,DEMAND_PLAN!$B:$I,5,0)/VLOOKUP(VLOOKUP(AW$3,KEY!$E:$F,2,0),KEY!$B:$C,2,0)</f>
        <v>5008.5</v>
      </c>
      <c r="AX19" s="45">
        <f>VLOOKUP(VLOOKUP(AX$3,KEY!$E:$F,2,0)&amp;$C19,DEMAND_PLAN!$B:$I,5,0)/VLOOKUP(VLOOKUP(AX$3,KEY!$E:$F,2,0),KEY!$B:$C,2,0)</f>
        <v>5008.5</v>
      </c>
      <c r="AY19" s="45">
        <f>VLOOKUP(VLOOKUP(AY$3,KEY!$E:$F,2,0)&amp;$C19,DEMAND_PLAN!$B:$I,5,0)/VLOOKUP(VLOOKUP(AY$3,KEY!$E:$F,2,0),KEY!$B:$C,2,0)</f>
        <v>5008.5</v>
      </c>
      <c r="AZ19" s="45">
        <f>VLOOKUP(VLOOKUP(AZ$3,KEY!$E:$F,2,0)&amp;$C19,DEMAND_PLAN!$B:$I,5,0)/VLOOKUP(VLOOKUP(AZ$3,KEY!$E:$F,2,0),KEY!$B:$C,2,0)</f>
        <v>5008.5</v>
      </c>
      <c r="BA19" s="45">
        <f>VLOOKUP(VLOOKUP(BA$3,KEY!$E:$F,2,0)&amp;$C19,DEMAND_PLAN!$B:$I,5,0)/VLOOKUP(VLOOKUP(BA$3,KEY!$E:$F,2,0),KEY!$B:$C,2,0)</f>
        <v>4047.8</v>
      </c>
      <c r="BB19" s="45">
        <f>VLOOKUP(VLOOKUP(BB$3,KEY!$E:$F,2,0)&amp;$C19,DEMAND_PLAN!$B:$I,5,0)/VLOOKUP(VLOOKUP(BB$3,KEY!$E:$F,2,0),KEY!$B:$C,2,0)</f>
        <v>4047.8</v>
      </c>
      <c r="BC19" s="45">
        <f>VLOOKUP(VLOOKUP(BC$3,KEY!$E:$F,2,0)&amp;$C19,DEMAND_PLAN!$B:$I,5,0)/VLOOKUP(VLOOKUP(BC$3,KEY!$E:$F,2,0),KEY!$B:$C,2,0)</f>
        <v>4047.8</v>
      </c>
      <c r="BD19" s="45">
        <f>VLOOKUP(VLOOKUP(BD$3,KEY!$E:$F,2,0)&amp;$C19,DEMAND_PLAN!$B:$I,5,0)/VLOOKUP(VLOOKUP(BD$3,KEY!$E:$F,2,0),KEY!$B:$C,2,0)</f>
        <v>4047.8</v>
      </c>
      <c r="BE19" s="45">
        <f>VLOOKUP(VLOOKUP(BE$3,KEY!$E:$F,2,0)&amp;$C19,DEMAND_PLAN!$B:$I,5,0)/VLOOKUP(VLOOKUP(BE$3,KEY!$E:$F,2,0),KEY!$B:$C,2,0)</f>
        <v>4047.8</v>
      </c>
      <c r="BF19" s="46">
        <f>IF(FF19&gt;ASSUMPTIONS!$D$6,0,(ASSUMPTIONS!$D$6+2-FF19)*AVERAGE(G19:J19))</f>
        <v>0</v>
      </c>
      <c r="BG19" s="46">
        <f>IF(FG19&gt;ASSUMPTIONS!$D$6,0,(ASSUMPTIONS!$D$6+2-FG19)*AVERAGE(H19:K19))</f>
        <v>0</v>
      </c>
      <c r="BH19" s="46">
        <f>IF(FH19&gt;ASSUMPTIONS!$D$6,0,(ASSUMPTIONS!$D$6+2-FH19)*AVERAGE(I19:L19))</f>
        <v>0</v>
      </c>
      <c r="BI19" s="46">
        <f>IF(FI19&gt;ASSUMPTIONS!$D$6,0,(ASSUMPTIONS!$D$6+2-FI19)*AVERAGE(J19:M19))</f>
        <v>0</v>
      </c>
      <c r="BJ19" s="46">
        <f>IF(FJ19&gt;ASSUMPTIONS!$D$6,0,(ASSUMPTIONS!$D$6+2-FJ19)*AVERAGE(K19:N19))</f>
        <v>0</v>
      </c>
      <c r="BK19" s="46">
        <f>IF(FK19&gt;ASSUMPTIONS!$D$6,0,(ASSUMPTIONS!$D$6+2-FK19)*AVERAGE(L19:O19))</f>
        <v>0</v>
      </c>
      <c r="BL19" s="46">
        <f>IF(FL19&gt;ASSUMPTIONS!$D$6,0,(ASSUMPTIONS!$D$6+2-FL19)*AVERAGE(M19:P19))</f>
        <v>0</v>
      </c>
      <c r="BM19" s="46">
        <f>IF(FM19&gt;ASSUMPTIONS!$D$6,0,(ASSUMPTIONS!$D$6+2-FM19)*AVERAGE(N19:Q19))</f>
        <v>0</v>
      </c>
      <c r="BN19" s="46">
        <f>IF(FN19&gt;ASSUMPTIONS!$D$6,0,(ASSUMPTIONS!$D$6+2-FN19)*AVERAGE(O19:R19))</f>
        <v>0</v>
      </c>
      <c r="BO19" s="46">
        <f>IF(FO19&gt;ASSUMPTIONS!$D$6,0,(ASSUMPTIONS!$D$6+2-FO19)*AVERAGE(P19:S19))</f>
        <v>0</v>
      </c>
      <c r="BP19" s="46">
        <f>IF(FP19&gt;ASSUMPTIONS!$D$6,0,(ASSUMPTIONS!$D$6+2-FP19)*AVERAGE(Q19:T19))</f>
        <v>0</v>
      </c>
      <c r="BQ19" s="46">
        <f>IF(FQ19&gt;ASSUMPTIONS!$D$6,0,(ASSUMPTIONS!$D$6+2-FQ19)*AVERAGE(R19:U19))</f>
        <v>0</v>
      </c>
      <c r="BR19" s="46">
        <f>IF(FR19&gt;ASSUMPTIONS!$D$6,0,(ASSUMPTIONS!$D$6+2-FR19)*AVERAGE(S19:V19))</f>
        <v>0</v>
      </c>
      <c r="BS19" s="46">
        <f>IF(FS19&gt;ASSUMPTIONS!$D$6,0,(ASSUMPTIONS!$D$6+2-FS19)*AVERAGE(T19:W19))</f>
        <v>0</v>
      </c>
      <c r="BT19" s="46">
        <f>IF(FT19&gt;ASSUMPTIONS!$D$6,0,(ASSUMPTIONS!$D$6+2-FT19)*AVERAGE(U19:X19))</f>
        <v>0</v>
      </c>
      <c r="BU19" s="46">
        <f>IF(FU19&gt;ASSUMPTIONS!$D$6,0,(ASSUMPTIONS!$D$6+2-FU19)*AVERAGE(V19:Y19))</f>
        <v>0</v>
      </c>
      <c r="BV19" s="46">
        <f>IF(FV19&gt;ASSUMPTIONS!$D$6,0,(ASSUMPTIONS!$D$6+2-FV19)*AVERAGE(W19:Z19))</f>
        <v>0</v>
      </c>
      <c r="BW19" s="46">
        <f>IF(FW19&gt;ASSUMPTIONS!$D$6,0,(ASSUMPTIONS!$D$6+2-FW19)*AVERAGE(X19:AA19))</f>
        <v>0</v>
      </c>
      <c r="BX19" s="46">
        <f>IF(FX19&gt;ASSUMPTIONS!$D$6,0,(ASSUMPTIONS!$D$6+2-FX19)*AVERAGE(Y19:AB19))</f>
        <v>0</v>
      </c>
      <c r="BY19" s="46">
        <f>IF(FY19&gt;ASSUMPTIONS!$D$6,0,(ASSUMPTIONS!$D$6+2-FY19)*AVERAGE(Z19:AC19))</f>
        <v>0</v>
      </c>
      <c r="BZ19" s="46">
        <f>IF(FZ19&gt;ASSUMPTIONS!$D$6,0,(ASSUMPTIONS!$D$6+2-FZ19)*AVERAGE(AA19:AD19))</f>
        <v>0</v>
      </c>
      <c r="CA19" s="46">
        <f>IF(GA19&gt;ASSUMPTIONS!$D$6,0,(ASSUMPTIONS!$D$6+2-GA19)*AVERAGE(AB19:AE19))</f>
        <v>0</v>
      </c>
      <c r="CB19" s="46">
        <f>IF(GB19&gt;ASSUMPTIONS!$D$6,0,(ASSUMPTIONS!$D$6+2-GB19)*AVERAGE(AC19:AF19))</f>
        <v>0</v>
      </c>
      <c r="CC19" s="46">
        <f>IF(GC19&gt;ASSUMPTIONS!$D$6,0,(ASSUMPTIONS!$D$6+2-GC19)*AVERAGE(AD19:AG19))</f>
        <v>0</v>
      </c>
      <c r="CD19" s="46">
        <f>IF(GD19&gt;ASSUMPTIONS!$D$6,0,(ASSUMPTIONS!$D$6+2-GD19)*AVERAGE(AE19:AH19))</f>
        <v>0</v>
      </c>
      <c r="CE19" s="46">
        <f>IF(GE19&gt;ASSUMPTIONS!$D$6,0,(ASSUMPTIONS!$D$6+2-GE19)*AVERAGE(AF19:AI19))</f>
        <v>0</v>
      </c>
      <c r="CF19" s="46">
        <f>IF(GF19&gt;ASSUMPTIONS!$D$6,0,(ASSUMPTIONS!$D$6+2-GF19)*AVERAGE(AG19:AJ19))</f>
        <v>0</v>
      </c>
      <c r="CG19" s="46">
        <f>IF(GG19&gt;ASSUMPTIONS!$D$6,0,(ASSUMPTIONS!$D$6+2-GG19)*AVERAGE(AH19:AK19))</f>
        <v>0</v>
      </c>
      <c r="CH19" s="46">
        <f>IF(GH19&gt;ASSUMPTIONS!$D$6,0,(ASSUMPTIONS!$D$6+2-GH19)*AVERAGE(AI19:AL19))</f>
        <v>0</v>
      </c>
      <c r="CI19" s="46">
        <f>IF(GI19&gt;ASSUMPTIONS!$D$6,0,(ASSUMPTIONS!$D$6+2-GI19)*AVERAGE(AJ19:AM19))</f>
        <v>0</v>
      </c>
      <c r="CJ19" s="46">
        <f>IF(GJ19&gt;ASSUMPTIONS!$D$6,0,(ASSUMPTIONS!$D$6+2-GJ19)*AVERAGE(AK19:AN19))</f>
        <v>0</v>
      </c>
      <c r="CK19" s="46">
        <f>IF(GK19&gt;ASSUMPTIONS!$D$6,0,(ASSUMPTIONS!$D$6+2-GK19)*AVERAGE(AL19:AO19))</f>
        <v>0</v>
      </c>
      <c r="CL19" s="46">
        <f>IF(GL19&gt;ASSUMPTIONS!$D$6,0,(ASSUMPTIONS!$D$6+2-GL19)*AVERAGE(AM19:AP19))</f>
        <v>0</v>
      </c>
      <c r="CM19" s="46">
        <f>IF(GM19&gt;ASSUMPTIONS!$D$6,0,(ASSUMPTIONS!$D$6+2-GM19)*AVERAGE(AN19:AQ19))</f>
        <v>0</v>
      </c>
      <c r="CN19" s="46">
        <f>IF(GN19&gt;ASSUMPTIONS!$D$6,0,(ASSUMPTIONS!$D$6+2-GN19)*AVERAGE(AO19:AR19))</f>
        <v>0</v>
      </c>
      <c r="CO19" s="46">
        <f>IF(GO19&gt;ASSUMPTIONS!$D$6,0,(ASSUMPTIONS!$D$6+2-GO19)*AVERAGE(AP19:AS19))</f>
        <v>0</v>
      </c>
      <c r="CP19" s="46">
        <f>IF(GP19&gt;ASSUMPTIONS!$D$6,0,(ASSUMPTIONS!$D$6+2-GP19)*AVERAGE(AQ19:AT19))</f>
        <v>0</v>
      </c>
      <c r="CQ19" s="46">
        <f>IF(GQ19&gt;ASSUMPTIONS!$D$6,0,(ASSUMPTIONS!$D$6+2-GQ19)*AVERAGE(AR19:AU19))</f>
        <v>0</v>
      </c>
      <c r="CR19" s="46">
        <f>IF(GR19&gt;ASSUMPTIONS!$D$6,0,(ASSUMPTIONS!$D$6+2-GR19)*AVERAGE(AS19:AV19))</f>
        <v>0</v>
      </c>
      <c r="CS19" s="46">
        <f>IF(GS19&gt;ASSUMPTIONS!$D$6,0,(ASSUMPTIONS!$D$6+2-GS19)*AVERAGE(AT19:AW19))</f>
        <v>0</v>
      </c>
      <c r="CT19" s="46">
        <f>IF(GT19&gt;ASSUMPTIONS!$D$6,0,(ASSUMPTIONS!$D$6+2-GT19)*AVERAGE(AU19:AX19))</f>
        <v>0</v>
      </c>
      <c r="CU19" s="46">
        <f>IF(GU19&gt;ASSUMPTIONS!$D$6,0,(ASSUMPTIONS!$D$6+2-GU19)*AVERAGE(AV19:AY19))</f>
        <v>0</v>
      </c>
      <c r="CV19" s="46">
        <f>IF(GV19&gt;ASSUMPTIONS!$D$6,0,(ASSUMPTIONS!$D$6+2-GV19)*AVERAGE(AW19:AZ19))</f>
        <v>0</v>
      </c>
      <c r="CW19" s="46">
        <f>IF(GW19&gt;ASSUMPTIONS!$D$6,0,(ASSUMPTIONS!$D$6+2-GW19)*AVERAGE(AX19:BA19))</f>
        <v>0</v>
      </c>
      <c r="CX19" s="46">
        <f>IF(GX19&gt;ASSUMPTIONS!$D$6,0,(ASSUMPTIONS!$D$6+2-GX19)*AVERAGE(AY19:BB19))</f>
        <v>0</v>
      </c>
      <c r="CY19" s="46">
        <f>IF(GY19&gt;ASSUMPTIONS!$D$6,0,(ASSUMPTIONS!$D$6+2-GY19)*AVERAGE(AZ19:BC19))</f>
        <v>10995.777713625876</v>
      </c>
      <c r="CZ19" s="46">
        <f>IF(GZ19&gt;ASSUMPTIONS!$D$6,0,(ASSUMPTIONS!$D$6+2-GZ19)*AVERAGE(BA19:BD19))</f>
        <v>0</v>
      </c>
      <c r="DA19" s="46">
        <f>IF(HA19&gt;ASSUMPTIONS!$D$6,0,(ASSUMPTIONS!$D$6+2-HA19)*AVERAGE($BB19:$BE19))</f>
        <v>0</v>
      </c>
      <c r="DB19" s="46">
        <f>IF(HB19&gt;ASSUMPTIONS!$D$6,0,(ASSUMPTIONS!$D$6+2-HB19)*AVERAGE($BB19:$BE19))</f>
        <v>11663.050000000008</v>
      </c>
      <c r="DC19" s="46">
        <f>IF(HC19&gt;ASSUMPTIONS!$D$6,0,(ASSUMPTIONS!$D$6+2-HC19)*AVERAGE($BB19:$BE19))</f>
        <v>0</v>
      </c>
      <c r="DD19" s="46">
        <f>IF(HD19&gt;ASSUMPTIONS!$D$6,0,(ASSUMPTIONS!$D$6+2-HD19)*AVERAGE($BB19:$BE19))</f>
        <v>8095.5999999999931</v>
      </c>
      <c r="DE19" s="46">
        <f>IF(HE19&gt;ASSUMPTIONS!$D$6,0,(ASSUMPTIONS!$D$6+2-HE19)*AVERAGE($BB19:$BE19))</f>
        <v>0</v>
      </c>
      <c r="DF19" s="47">
        <f t="shared" si="3"/>
        <v>307276.47228637413</v>
      </c>
      <c r="DG19" s="47">
        <f t="shared" ref="DG19:FE23" si="11">DF19-G19+BG19</f>
        <v>297968.97228637413</v>
      </c>
      <c r="DH19" s="47">
        <f t="shared" si="11"/>
        <v>288661.47228637413</v>
      </c>
      <c r="DI19" s="47">
        <f t="shared" si="11"/>
        <v>279353.97228637413</v>
      </c>
      <c r="DJ19" s="47">
        <f t="shared" si="11"/>
        <v>272473.97228637413</v>
      </c>
      <c r="DK19" s="47">
        <f t="shared" si="11"/>
        <v>265593.97228637413</v>
      </c>
      <c r="DL19" s="47">
        <f t="shared" si="11"/>
        <v>258713.97228637413</v>
      </c>
      <c r="DM19" s="47">
        <f t="shared" si="11"/>
        <v>251833.97228637413</v>
      </c>
      <c r="DN19" s="47">
        <f t="shared" si="11"/>
        <v>244189.57228637414</v>
      </c>
      <c r="DO19" s="47">
        <f t="shared" si="11"/>
        <v>236545.17228637415</v>
      </c>
      <c r="DP19" s="47">
        <f t="shared" si="11"/>
        <v>228900.77228637415</v>
      </c>
      <c r="DQ19" s="47">
        <f t="shared" si="11"/>
        <v>221256.37228637416</v>
      </c>
      <c r="DR19" s="47">
        <f t="shared" si="11"/>
        <v>213611.97228637416</v>
      </c>
      <c r="DS19" s="47">
        <f t="shared" si="11"/>
        <v>210180.47228637416</v>
      </c>
      <c r="DT19" s="47">
        <f t="shared" si="11"/>
        <v>206748.97228637416</v>
      </c>
      <c r="DU19" s="47">
        <f t="shared" si="11"/>
        <v>203317.47228637416</v>
      </c>
      <c r="DV19" s="47">
        <f t="shared" si="11"/>
        <v>199885.97228637416</v>
      </c>
      <c r="DW19" s="47">
        <f t="shared" si="11"/>
        <v>194013.22228637416</v>
      </c>
      <c r="DX19" s="47">
        <f t="shared" si="11"/>
        <v>188140.47228637416</v>
      </c>
      <c r="DY19" s="47">
        <f t="shared" si="11"/>
        <v>182267.72228637416</v>
      </c>
      <c r="DZ19" s="47">
        <f t="shared" si="11"/>
        <v>176394.97228637416</v>
      </c>
      <c r="EA19" s="47">
        <f t="shared" si="11"/>
        <v>168918.37228637416</v>
      </c>
      <c r="EB19" s="47">
        <f t="shared" si="11"/>
        <v>161441.77228637415</v>
      </c>
      <c r="EC19" s="47">
        <f t="shared" si="11"/>
        <v>153965.17228637415</v>
      </c>
      <c r="ED19" s="47">
        <f t="shared" si="11"/>
        <v>146488.57228637414</v>
      </c>
      <c r="EE19" s="47">
        <f t="shared" si="11"/>
        <v>139011.97228637413</v>
      </c>
      <c r="EF19" s="47">
        <f t="shared" si="11"/>
        <v>135865.72228637413</v>
      </c>
      <c r="EG19" s="47">
        <f t="shared" si="11"/>
        <v>132719.47228637413</v>
      </c>
      <c r="EH19" s="47">
        <f t="shared" si="11"/>
        <v>129573.22228637413</v>
      </c>
      <c r="EI19" s="47">
        <f t="shared" si="11"/>
        <v>126426.97228637413</v>
      </c>
      <c r="EJ19" s="47">
        <f t="shared" si="11"/>
        <v>122370.47228637413</v>
      </c>
      <c r="EK19" s="47">
        <f t="shared" si="11"/>
        <v>118313.97228637413</v>
      </c>
      <c r="EL19" s="47">
        <f t="shared" si="11"/>
        <v>114257.47228637413</v>
      </c>
      <c r="EM19" s="47">
        <f t="shared" si="11"/>
        <v>110200.97228637413</v>
      </c>
      <c r="EN19" s="47">
        <f t="shared" si="11"/>
        <v>98575.372286374128</v>
      </c>
      <c r="EO19" s="47">
        <f t="shared" si="11"/>
        <v>86949.772286374122</v>
      </c>
      <c r="EP19" s="47">
        <f t="shared" si="11"/>
        <v>75324.172286374116</v>
      </c>
      <c r="EQ19" s="47">
        <f t="shared" si="11"/>
        <v>63698.572286374118</v>
      </c>
      <c r="ER19" s="47">
        <f t="shared" si="11"/>
        <v>52072.972286374119</v>
      </c>
      <c r="ES19" s="47">
        <f t="shared" si="11"/>
        <v>49529.972286374119</v>
      </c>
      <c r="ET19" s="47">
        <f t="shared" si="11"/>
        <v>46986.972286374119</v>
      </c>
      <c r="EU19" s="47">
        <f t="shared" si="11"/>
        <v>44443.972286374119</v>
      </c>
      <c r="EV19" s="47">
        <f t="shared" si="11"/>
        <v>41900.972286374119</v>
      </c>
      <c r="EW19" s="47">
        <f t="shared" si="11"/>
        <v>36892.472286374119</v>
      </c>
      <c r="EX19" s="47">
        <f t="shared" si="11"/>
        <v>31883.972286374119</v>
      </c>
      <c r="EY19" s="47">
        <f t="shared" si="11"/>
        <v>37871.249999999993</v>
      </c>
      <c r="EZ19" s="47">
        <f t="shared" si="11"/>
        <v>32862.749999999993</v>
      </c>
      <c r="FA19" s="47">
        <f t="shared" si="11"/>
        <v>28814.949999999993</v>
      </c>
      <c r="FB19" s="47">
        <f t="shared" si="11"/>
        <v>36430.200000000004</v>
      </c>
      <c r="FC19" s="47">
        <f t="shared" si="11"/>
        <v>32382.400000000005</v>
      </c>
      <c r="FD19" s="47">
        <f t="shared" si="11"/>
        <v>36430.199999999997</v>
      </c>
      <c r="FE19" s="47">
        <f t="shared" si="11"/>
        <v>32382.399999999998</v>
      </c>
      <c r="FF19" s="48">
        <f t="shared" si="4"/>
        <v>36.386348369958952</v>
      </c>
      <c r="FG19" s="48">
        <f t="shared" si="5"/>
        <v>37.964660668586767</v>
      </c>
      <c r="FH19" s="48">
        <f t="shared" si="5"/>
        <v>39.798844282343985</v>
      </c>
      <c r="FI19" s="48">
        <f t="shared" si="5"/>
        <v>41.956609343949729</v>
      </c>
      <c r="FJ19" s="48">
        <f t="shared" si="5"/>
        <v>39.506437794172633</v>
      </c>
      <c r="FK19" s="48">
        <f t="shared" si="5"/>
        <v>37.519480637599365</v>
      </c>
      <c r="FL19" s="48">
        <f t="shared" si="5"/>
        <v>35.6344132513617</v>
      </c>
      <c r="FM19" s="48">
        <f t="shared" si="5"/>
        <v>33.843594302544886</v>
      </c>
      <c r="FN19" s="48">
        <f t="shared" si="5"/>
        <v>32.943589069956325</v>
      </c>
      <c r="FO19" s="48">
        <f t="shared" si="5"/>
        <v>37.047957653434203</v>
      </c>
      <c r="FP19" s="48">
        <f t="shared" si="5"/>
        <v>42.713490061552406</v>
      </c>
      <c r="FQ19" s="48">
        <f t="shared" si="5"/>
        <v>51.040091039333319</v>
      </c>
      <c r="FR19" s="48">
        <f t="shared" si="5"/>
        <v>64.47803359649545</v>
      </c>
      <c r="FS19" s="48">
        <f t="shared" si="5"/>
        <v>52.850539773028601</v>
      </c>
      <c r="FT19" s="48">
        <f t="shared" si="5"/>
        <v>45.179455041808673</v>
      </c>
      <c r="FU19" s="48">
        <f t="shared" si="5"/>
        <v>39.287682235917131</v>
      </c>
      <c r="FV19" s="48">
        <f t="shared" si="5"/>
        <v>34.620488235728438</v>
      </c>
      <c r="FW19" s="48">
        <f t="shared" si="9"/>
        <v>31.860875404535062</v>
      </c>
      <c r="FX19" s="48">
        <f t="shared" si="9"/>
        <v>29.067066529287821</v>
      </c>
      <c r="FY19" s="48">
        <f t="shared" si="9"/>
        <v>26.589896993221338</v>
      </c>
      <c r="FZ19" s="48">
        <f t="shared" si="9"/>
        <v>24.378423653314897</v>
      </c>
      <c r="GA19" s="48">
        <f t="shared" si="9"/>
        <v>23.59293960976569</v>
      </c>
      <c r="GB19" s="48">
        <f t="shared" si="9"/>
        <v>26.418211144625403</v>
      </c>
      <c r="GC19" s="48">
        <f t="shared" si="9"/>
        <v>30.395190045303124</v>
      </c>
      <c r="GD19" s="48">
        <f t="shared" si="9"/>
        <v>36.408391735642283</v>
      </c>
      <c r="GE19" s="48">
        <f t="shared" si="9"/>
        <v>46.55973692057978</v>
      </c>
      <c r="GF19" s="48">
        <f t="shared" si="9"/>
        <v>41.203229962060469</v>
      </c>
      <c r="GG19" s="48">
        <f t="shared" si="9"/>
        <v>37.726069150358995</v>
      </c>
      <c r="GH19" s="48">
        <f t="shared" si="9"/>
        <v>34.662219554739174</v>
      </c>
      <c r="GI19" s="48">
        <f t="shared" si="9"/>
        <v>31.942123083045516</v>
      </c>
      <c r="GJ19" s="48">
        <f t="shared" si="9"/>
        <v>21.252606172930417</v>
      </c>
      <c r="GK19" s="48">
        <f t="shared" si="9"/>
        <v>15.60638846664339</v>
      </c>
      <c r="GL19" s="48">
        <f t="shared" si="8"/>
        <v>12.155555505068836</v>
      </c>
      <c r="GM19" s="48">
        <f t="shared" si="8"/>
        <v>9.828092510182195</v>
      </c>
      <c r="GN19" s="48">
        <f t="shared" si="8"/>
        <v>9.4791642828218876</v>
      </c>
      <c r="GO19" s="48">
        <f t="shared" si="8"/>
        <v>10.537242025491757</v>
      </c>
      <c r="GP19" s="48">
        <f t="shared" si="8"/>
        <v>12.273586986205288</v>
      </c>
      <c r="GQ19" s="48">
        <f t="shared" si="8"/>
        <v>15.648036788377659</v>
      </c>
      <c r="GR19" s="48">
        <f t="shared" si="8"/>
        <v>25.048593113005946</v>
      </c>
      <c r="GS19" s="48">
        <f t="shared" si="8"/>
        <v>16.482048597071927</v>
      </c>
      <c r="GT19" s="48">
        <f t="shared" si="8"/>
        <v>13.117916251439878</v>
      </c>
      <c r="GU19" s="48">
        <f t="shared" si="8"/>
        <v>10.698004334205907</v>
      </c>
      <c r="GV19" s="48">
        <f t="shared" si="8"/>
        <v>8.8737091517169056</v>
      </c>
      <c r="GW19" s="48">
        <f t="shared" si="8"/>
        <v>8.7873566265667975</v>
      </c>
      <c r="GX19" s="48">
        <f t="shared" si="8"/>
        <v>8.1473609059713397</v>
      </c>
      <c r="GY19" s="48">
        <f t="shared" si="8"/>
        <v>7.4356712169203698</v>
      </c>
      <c r="GZ19" s="48">
        <f t="shared" si="8"/>
        <v>9.3560082019862616</v>
      </c>
      <c r="HA19" s="48">
        <f t="shared" si="6"/>
        <v>8.1186694006620854</v>
      </c>
      <c r="HB19" s="48">
        <f t="shared" si="2"/>
        <v>7.1186694006620863</v>
      </c>
      <c r="HC19" s="48">
        <f t="shared" si="2"/>
        <v>9</v>
      </c>
      <c r="HD19" s="48">
        <f t="shared" si="2"/>
        <v>8.0000000000000018</v>
      </c>
      <c r="HE19" s="48">
        <f t="shared" si="2"/>
        <v>8.9999999999999982</v>
      </c>
      <c r="HF19" s="31"/>
    </row>
    <row r="20" spans="1:214" x14ac:dyDescent="0.25">
      <c r="A20" s="29"/>
      <c r="B20" s="13" t="s">
        <v>3</v>
      </c>
      <c r="C20" s="13">
        <v>1090594</v>
      </c>
      <c r="D20" s="13" t="str">
        <f>VLOOKUP(C20,INVENTORY_DATA!$C:$E,2,0)</f>
        <v>PF_4</v>
      </c>
      <c r="E20" s="44">
        <f>VLOOKUP(C20,INVENTORY_DATA!$C:$E,3,0)</f>
        <v>259358.92609699772</v>
      </c>
      <c r="F20" s="45">
        <f>VLOOKUP(VLOOKUP(F$3,KEY!$E:$F,2,0)&amp;$C20,DEMAND_PLAN!$B:$I,5,0)/VLOOKUP(VLOOKUP(F$3,KEY!$E:$F,2,0),KEY!$B:$C,2,0)</f>
        <v>11841.25</v>
      </c>
      <c r="G20" s="45">
        <f>VLOOKUP(VLOOKUP(G$3,KEY!$E:$F,2,0)&amp;$C20,DEMAND_PLAN!$B:$I,5,0)/VLOOKUP(VLOOKUP(G$3,KEY!$E:$F,2,0),KEY!$B:$C,2,0)</f>
        <v>11841.25</v>
      </c>
      <c r="H20" s="45">
        <f>VLOOKUP(VLOOKUP(H$3,KEY!$E:$F,2,0)&amp;$C20,DEMAND_PLAN!$B:$I,5,0)/VLOOKUP(VLOOKUP(H$3,KEY!$E:$F,2,0),KEY!$B:$C,2,0)</f>
        <v>11841.25</v>
      </c>
      <c r="I20" s="45">
        <f>VLOOKUP(VLOOKUP(I$3,KEY!$E:$F,2,0)&amp;$C20,DEMAND_PLAN!$B:$I,5,0)/VLOOKUP(VLOOKUP(I$3,KEY!$E:$F,2,0),KEY!$B:$C,2,0)</f>
        <v>11841.25</v>
      </c>
      <c r="J20" s="45">
        <f>VLOOKUP(VLOOKUP(J$3,KEY!$E:$F,2,0)&amp;$C20,DEMAND_PLAN!$B:$I,5,0)/VLOOKUP(VLOOKUP(J$3,KEY!$E:$F,2,0),KEY!$B:$C,2,0)</f>
        <v>6090.25</v>
      </c>
      <c r="K20" s="45">
        <f>VLOOKUP(VLOOKUP(K$3,KEY!$E:$F,2,0)&amp;$C20,DEMAND_PLAN!$B:$I,5,0)/VLOOKUP(VLOOKUP(K$3,KEY!$E:$F,2,0),KEY!$B:$C,2,0)</f>
        <v>6090.25</v>
      </c>
      <c r="L20" s="45">
        <f>VLOOKUP(VLOOKUP(L$3,KEY!$E:$F,2,0)&amp;$C20,DEMAND_PLAN!$B:$I,5,0)/VLOOKUP(VLOOKUP(L$3,KEY!$E:$F,2,0),KEY!$B:$C,2,0)</f>
        <v>6090.25</v>
      </c>
      <c r="M20" s="45">
        <f>VLOOKUP(VLOOKUP(M$3,KEY!$E:$F,2,0)&amp;$C20,DEMAND_PLAN!$B:$I,5,0)/VLOOKUP(VLOOKUP(M$3,KEY!$E:$F,2,0),KEY!$B:$C,2,0)</f>
        <v>6090.25</v>
      </c>
      <c r="N20" s="45">
        <f>VLOOKUP(VLOOKUP(N$3,KEY!$E:$F,2,0)&amp;$C20,DEMAND_PLAN!$B:$I,5,0)/VLOOKUP(VLOOKUP(N$3,KEY!$E:$F,2,0),KEY!$B:$C,2,0)</f>
        <v>3110.6</v>
      </c>
      <c r="O20" s="45">
        <f>VLOOKUP(VLOOKUP(O$3,KEY!$E:$F,2,0)&amp;$C20,DEMAND_PLAN!$B:$I,5,0)/VLOOKUP(VLOOKUP(O$3,KEY!$E:$F,2,0),KEY!$B:$C,2,0)</f>
        <v>3110.6</v>
      </c>
      <c r="P20" s="45">
        <f>VLOOKUP(VLOOKUP(P$3,KEY!$E:$F,2,0)&amp;$C20,DEMAND_PLAN!$B:$I,5,0)/VLOOKUP(VLOOKUP(P$3,KEY!$E:$F,2,0),KEY!$B:$C,2,0)</f>
        <v>3110.6</v>
      </c>
      <c r="Q20" s="45">
        <f>VLOOKUP(VLOOKUP(Q$3,KEY!$E:$F,2,0)&amp;$C20,DEMAND_PLAN!$B:$I,5,0)/VLOOKUP(VLOOKUP(Q$3,KEY!$E:$F,2,0),KEY!$B:$C,2,0)</f>
        <v>3110.6</v>
      </c>
      <c r="R20" s="45">
        <f>VLOOKUP(VLOOKUP(R$3,KEY!$E:$F,2,0)&amp;$C20,DEMAND_PLAN!$B:$I,5,0)/VLOOKUP(VLOOKUP(R$3,KEY!$E:$F,2,0),KEY!$B:$C,2,0)</f>
        <v>3110.6</v>
      </c>
      <c r="S20" s="45">
        <f>VLOOKUP(VLOOKUP(S$3,KEY!$E:$F,2,0)&amp;$C20,DEMAND_PLAN!$B:$I,5,0)/VLOOKUP(VLOOKUP(S$3,KEY!$E:$F,2,0),KEY!$B:$C,2,0)</f>
        <v>8619.5</v>
      </c>
      <c r="T20" s="45">
        <f>VLOOKUP(VLOOKUP(T$3,KEY!$E:$F,2,0)&amp;$C20,DEMAND_PLAN!$B:$I,5,0)/VLOOKUP(VLOOKUP(T$3,KEY!$E:$F,2,0),KEY!$B:$C,2,0)</f>
        <v>8619.5</v>
      </c>
      <c r="U20" s="45">
        <f>VLOOKUP(VLOOKUP(U$3,KEY!$E:$F,2,0)&amp;$C20,DEMAND_PLAN!$B:$I,5,0)/VLOOKUP(VLOOKUP(U$3,KEY!$E:$F,2,0),KEY!$B:$C,2,0)</f>
        <v>8619.5</v>
      </c>
      <c r="V20" s="45">
        <f>VLOOKUP(VLOOKUP(V$3,KEY!$E:$F,2,0)&amp;$C20,DEMAND_PLAN!$B:$I,5,0)/VLOOKUP(VLOOKUP(V$3,KEY!$E:$F,2,0),KEY!$B:$C,2,0)</f>
        <v>8619.5</v>
      </c>
      <c r="W20" s="45">
        <f>VLOOKUP(VLOOKUP(W$3,KEY!$E:$F,2,0)&amp;$C20,DEMAND_PLAN!$B:$I,5,0)/VLOOKUP(VLOOKUP(W$3,KEY!$E:$F,2,0),KEY!$B:$C,2,0)</f>
        <v>11808</v>
      </c>
      <c r="X20" s="45">
        <f>VLOOKUP(VLOOKUP(X$3,KEY!$E:$F,2,0)&amp;$C20,DEMAND_PLAN!$B:$I,5,0)/VLOOKUP(VLOOKUP(X$3,KEY!$E:$F,2,0),KEY!$B:$C,2,0)</f>
        <v>11808</v>
      </c>
      <c r="Y20" s="45">
        <f>VLOOKUP(VLOOKUP(Y$3,KEY!$E:$F,2,0)&amp;$C20,DEMAND_PLAN!$B:$I,5,0)/VLOOKUP(VLOOKUP(Y$3,KEY!$E:$F,2,0),KEY!$B:$C,2,0)</f>
        <v>11808</v>
      </c>
      <c r="Z20" s="45">
        <f>VLOOKUP(VLOOKUP(Z$3,KEY!$E:$F,2,0)&amp;$C20,DEMAND_PLAN!$B:$I,5,0)/VLOOKUP(VLOOKUP(Z$3,KEY!$E:$F,2,0),KEY!$B:$C,2,0)</f>
        <v>11808</v>
      </c>
      <c r="AA20" s="45">
        <f>VLOOKUP(VLOOKUP(AA$3,KEY!$E:$F,2,0)&amp;$C20,DEMAND_PLAN!$B:$I,5,0)/VLOOKUP(VLOOKUP(AA$3,KEY!$E:$F,2,0),KEY!$B:$C,2,0)</f>
        <v>9839</v>
      </c>
      <c r="AB20" s="45">
        <f>VLOOKUP(VLOOKUP(AB$3,KEY!$E:$F,2,0)&amp;$C20,DEMAND_PLAN!$B:$I,5,0)/VLOOKUP(VLOOKUP(AB$3,KEY!$E:$F,2,0),KEY!$B:$C,2,0)</f>
        <v>9839</v>
      </c>
      <c r="AC20" s="45">
        <f>VLOOKUP(VLOOKUP(AC$3,KEY!$E:$F,2,0)&amp;$C20,DEMAND_PLAN!$B:$I,5,0)/VLOOKUP(VLOOKUP(AC$3,KEY!$E:$F,2,0),KEY!$B:$C,2,0)</f>
        <v>9839</v>
      </c>
      <c r="AD20" s="45">
        <f>VLOOKUP(VLOOKUP(AD$3,KEY!$E:$F,2,0)&amp;$C20,DEMAND_PLAN!$B:$I,5,0)/VLOOKUP(VLOOKUP(AD$3,KEY!$E:$F,2,0),KEY!$B:$C,2,0)</f>
        <v>9839</v>
      </c>
      <c r="AE20" s="45">
        <f>VLOOKUP(VLOOKUP(AE$3,KEY!$E:$F,2,0)&amp;$C20,DEMAND_PLAN!$B:$I,5,0)/VLOOKUP(VLOOKUP(AE$3,KEY!$E:$F,2,0),KEY!$B:$C,2,0)</f>
        <v>9839</v>
      </c>
      <c r="AF20" s="45">
        <f>VLOOKUP(VLOOKUP(AF$3,KEY!$E:$F,2,0)&amp;$C20,DEMAND_PLAN!$B:$I,5,0)/VLOOKUP(VLOOKUP(AF$3,KEY!$E:$F,2,0),KEY!$B:$C,2,0)</f>
        <v>2781</v>
      </c>
      <c r="AG20" s="45">
        <f>VLOOKUP(VLOOKUP(AG$3,KEY!$E:$F,2,0)&amp;$C20,DEMAND_PLAN!$B:$I,5,0)/VLOOKUP(VLOOKUP(AG$3,KEY!$E:$F,2,0),KEY!$B:$C,2,0)</f>
        <v>2781</v>
      </c>
      <c r="AH20" s="45">
        <f>VLOOKUP(VLOOKUP(AH$3,KEY!$E:$F,2,0)&amp;$C20,DEMAND_PLAN!$B:$I,5,0)/VLOOKUP(VLOOKUP(AH$3,KEY!$E:$F,2,0),KEY!$B:$C,2,0)</f>
        <v>2781</v>
      </c>
      <c r="AI20" s="45">
        <f>VLOOKUP(VLOOKUP(AI$3,KEY!$E:$F,2,0)&amp;$C20,DEMAND_PLAN!$B:$I,5,0)/VLOOKUP(VLOOKUP(AI$3,KEY!$E:$F,2,0),KEY!$B:$C,2,0)</f>
        <v>2781</v>
      </c>
      <c r="AJ20" s="45">
        <f>VLOOKUP(VLOOKUP(AJ$3,KEY!$E:$F,2,0)&amp;$C20,DEMAND_PLAN!$B:$I,5,0)/VLOOKUP(VLOOKUP(AJ$3,KEY!$E:$F,2,0),KEY!$B:$C,2,0)</f>
        <v>4805.75</v>
      </c>
      <c r="AK20" s="45">
        <f>VLOOKUP(VLOOKUP(AK$3,KEY!$E:$F,2,0)&amp;$C20,DEMAND_PLAN!$B:$I,5,0)/VLOOKUP(VLOOKUP(AK$3,KEY!$E:$F,2,0),KEY!$B:$C,2,0)</f>
        <v>4805.75</v>
      </c>
      <c r="AL20" s="45">
        <f>VLOOKUP(VLOOKUP(AL$3,KEY!$E:$F,2,0)&amp;$C20,DEMAND_PLAN!$B:$I,5,0)/VLOOKUP(VLOOKUP(AL$3,KEY!$E:$F,2,0),KEY!$B:$C,2,0)</f>
        <v>4805.75</v>
      </c>
      <c r="AM20" s="45">
        <f>VLOOKUP(VLOOKUP(AM$3,KEY!$E:$F,2,0)&amp;$C20,DEMAND_PLAN!$B:$I,5,0)/VLOOKUP(VLOOKUP(AM$3,KEY!$E:$F,2,0),KEY!$B:$C,2,0)</f>
        <v>4805.75</v>
      </c>
      <c r="AN20" s="45">
        <f>VLOOKUP(VLOOKUP(AN$3,KEY!$E:$F,2,0)&amp;$C20,DEMAND_PLAN!$B:$I,5,0)/VLOOKUP(VLOOKUP(AN$3,KEY!$E:$F,2,0),KEY!$B:$C,2,0)</f>
        <v>12421.2</v>
      </c>
      <c r="AO20" s="45">
        <f>VLOOKUP(VLOOKUP(AO$3,KEY!$E:$F,2,0)&amp;$C20,DEMAND_PLAN!$B:$I,5,0)/VLOOKUP(VLOOKUP(AO$3,KEY!$E:$F,2,0),KEY!$B:$C,2,0)</f>
        <v>12421.2</v>
      </c>
      <c r="AP20" s="45">
        <f>VLOOKUP(VLOOKUP(AP$3,KEY!$E:$F,2,0)&amp;$C20,DEMAND_PLAN!$B:$I,5,0)/VLOOKUP(VLOOKUP(AP$3,KEY!$E:$F,2,0),KEY!$B:$C,2,0)</f>
        <v>12421.2</v>
      </c>
      <c r="AQ20" s="45">
        <f>VLOOKUP(VLOOKUP(AQ$3,KEY!$E:$F,2,0)&amp;$C20,DEMAND_PLAN!$B:$I,5,0)/VLOOKUP(VLOOKUP(AQ$3,KEY!$E:$F,2,0),KEY!$B:$C,2,0)</f>
        <v>12421.2</v>
      </c>
      <c r="AR20" s="45">
        <f>VLOOKUP(VLOOKUP(AR$3,KEY!$E:$F,2,0)&amp;$C20,DEMAND_PLAN!$B:$I,5,0)/VLOOKUP(VLOOKUP(AR$3,KEY!$E:$F,2,0),KEY!$B:$C,2,0)</f>
        <v>12421.2</v>
      </c>
      <c r="AS20" s="45">
        <f>VLOOKUP(VLOOKUP(AS$3,KEY!$E:$F,2,0)&amp;$C20,DEMAND_PLAN!$B:$I,5,0)/VLOOKUP(VLOOKUP(AS$3,KEY!$E:$F,2,0),KEY!$B:$C,2,0)</f>
        <v>7822.75</v>
      </c>
      <c r="AT20" s="45">
        <f>VLOOKUP(VLOOKUP(AT$3,KEY!$E:$F,2,0)&amp;$C20,DEMAND_PLAN!$B:$I,5,0)/VLOOKUP(VLOOKUP(AT$3,KEY!$E:$F,2,0),KEY!$B:$C,2,0)</f>
        <v>7822.75</v>
      </c>
      <c r="AU20" s="45">
        <f>VLOOKUP(VLOOKUP(AU$3,KEY!$E:$F,2,0)&amp;$C20,DEMAND_PLAN!$B:$I,5,0)/VLOOKUP(VLOOKUP(AU$3,KEY!$E:$F,2,0),KEY!$B:$C,2,0)</f>
        <v>7822.75</v>
      </c>
      <c r="AV20" s="45">
        <f>VLOOKUP(VLOOKUP(AV$3,KEY!$E:$F,2,0)&amp;$C20,DEMAND_PLAN!$B:$I,5,0)/VLOOKUP(VLOOKUP(AV$3,KEY!$E:$F,2,0),KEY!$B:$C,2,0)</f>
        <v>7822.75</v>
      </c>
      <c r="AW20" s="45">
        <f>VLOOKUP(VLOOKUP(AW$3,KEY!$E:$F,2,0)&amp;$C20,DEMAND_PLAN!$B:$I,5,0)/VLOOKUP(VLOOKUP(AW$3,KEY!$E:$F,2,0),KEY!$B:$C,2,0)</f>
        <v>7039.75</v>
      </c>
      <c r="AX20" s="45">
        <f>VLOOKUP(VLOOKUP(AX$3,KEY!$E:$F,2,0)&amp;$C20,DEMAND_PLAN!$B:$I,5,0)/VLOOKUP(VLOOKUP(AX$3,KEY!$E:$F,2,0),KEY!$B:$C,2,0)</f>
        <v>7039.75</v>
      </c>
      <c r="AY20" s="45">
        <f>VLOOKUP(VLOOKUP(AY$3,KEY!$E:$F,2,0)&amp;$C20,DEMAND_PLAN!$B:$I,5,0)/VLOOKUP(VLOOKUP(AY$3,KEY!$E:$F,2,0),KEY!$B:$C,2,0)</f>
        <v>7039.75</v>
      </c>
      <c r="AZ20" s="45">
        <f>VLOOKUP(VLOOKUP(AZ$3,KEY!$E:$F,2,0)&amp;$C20,DEMAND_PLAN!$B:$I,5,0)/VLOOKUP(VLOOKUP(AZ$3,KEY!$E:$F,2,0),KEY!$B:$C,2,0)</f>
        <v>7039.75</v>
      </c>
      <c r="BA20" s="45">
        <f>VLOOKUP(VLOOKUP(BA$3,KEY!$E:$F,2,0)&amp;$C20,DEMAND_PLAN!$B:$I,5,0)/VLOOKUP(VLOOKUP(BA$3,KEY!$E:$F,2,0),KEY!$B:$C,2,0)</f>
        <v>6769.6</v>
      </c>
      <c r="BB20" s="45">
        <f>VLOOKUP(VLOOKUP(BB$3,KEY!$E:$F,2,0)&amp;$C20,DEMAND_PLAN!$B:$I,5,0)/VLOOKUP(VLOOKUP(BB$3,KEY!$E:$F,2,0),KEY!$B:$C,2,0)</f>
        <v>6769.6</v>
      </c>
      <c r="BC20" s="45">
        <f>VLOOKUP(VLOOKUP(BC$3,KEY!$E:$F,2,0)&amp;$C20,DEMAND_PLAN!$B:$I,5,0)/VLOOKUP(VLOOKUP(BC$3,KEY!$E:$F,2,0),KEY!$B:$C,2,0)</f>
        <v>6769.6</v>
      </c>
      <c r="BD20" s="45">
        <f>VLOOKUP(VLOOKUP(BD$3,KEY!$E:$F,2,0)&amp;$C20,DEMAND_PLAN!$B:$I,5,0)/VLOOKUP(VLOOKUP(BD$3,KEY!$E:$F,2,0),KEY!$B:$C,2,0)</f>
        <v>6769.6</v>
      </c>
      <c r="BE20" s="45">
        <f>VLOOKUP(VLOOKUP(BE$3,KEY!$E:$F,2,0)&amp;$C20,DEMAND_PLAN!$B:$I,5,0)/VLOOKUP(VLOOKUP(BE$3,KEY!$E:$F,2,0),KEY!$B:$C,2,0)</f>
        <v>6769.6</v>
      </c>
      <c r="BF20" s="46">
        <f>IF(FF20&gt;ASSUMPTIONS!$D$6,0,(ASSUMPTIONS!$D$6+2-FF20)*AVERAGE(G20:J20))</f>
        <v>0</v>
      </c>
      <c r="BG20" s="46">
        <f>IF(FG20&gt;ASSUMPTIONS!$D$6,0,(ASSUMPTIONS!$D$6+2-FG20)*AVERAGE(H20:K20))</f>
        <v>0</v>
      </c>
      <c r="BH20" s="46">
        <f>IF(FH20&gt;ASSUMPTIONS!$D$6,0,(ASSUMPTIONS!$D$6+2-FH20)*AVERAGE(I20:L20))</f>
        <v>0</v>
      </c>
      <c r="BI20" s="46">
        <f>IF(FI20&gt;ASSUMPTIONS!$D$6,0,(ASSUMPTIONS!$D$6+2-FI20)*AVERAGE(J20:M20))</f>
        <v>0</v>
      </c>
      <c r="BJ20" s="46">
        <f>IF(FJ20&gt;ASSUMPTIONS!$D$6,0,(ASSUMPTIONS!$D$6+2-FJ20)*AVERAGE(K20:N20))</f>
        <v>0</v>
      </c>
      <c r="BK20" s="46">
        <f>IF(FK20&gt;ASSUMPTIONS!$D$6,0,(ASSUMPTIONS!$D$6+2-FK20)*AVERAGE(L20:O20))</f>
        <v>0</v>
      </c>
      <c r="BL20" s="46">
        <f>IF(FL20&gt;ASSUMPTIONS!$D$6,0,(ASSUMPTIONS!$D$6+2-FL20)*AVERAGE(M20:P20))</f>
        <v>0</v>
      </c>
      <c r="BM20" s="46">
        <f>IF(FM20&gt;ASSUMPTIONS!$D$6,0,(ASSUMPTIONS!$D$6+2-FM20)*AVERAGE(N20:Q20))</f>
        <v>0</v>
      </c>
      <c r="BN20" s="46">
        <f>IF(FN20&gt;ASSUMPTIONS!$D$6,0,(ASSUMPTIONS!$D$6+2-FN20)*AVERAGE(O20:R20))</f>
        <v>0</v>
      </c>
      <c r="BO20" s="46">
        <f>IF(FO20&gt;ASSUMPTIONS!$D$6,0,(ASSUMPTIONS!$D$6+2-FO20)*AVERAGE(P20:S20))</f>
        <v>0</v>
      </c>
      <c r="BP20" s="46">
        <f>IF(FP20&gt;ASSUMPTIONS!$D$6,0,(ASSUMPTIONS!$D$6+2-FP20)*AVERAGE(Q20:T20))</f>
        <v>0</v>
      </c>
      <c r="BQ20" s="46">
        <f>IF(FQ20&gt;ASSUMPTIONS!$D$6,0,(ASSUMPTIONS!$D$6+2-FQ20)*AVERAGE(R20:U20))</f>
        <v>0</v>
      </c>
      <c r="BR20" s="46">
        <f>IF(FR20&gt;ASSUMPTIONS!$D$6,0,(ASSUMPTIONS!$D$6+2-FR20)*AVERAGE(S20:V20))</f>
        <v>0</v>
      </c>
      <c r="BS20" s="46">
        <f>IF(FS20&gt;ASSUMPTIONS!$D$6,0,(ASSUMPTIONS!$D$6+2-FS20)*AVERAGE(T20:W20))</f>
        <v>0</v>
      </c>
      <c r="BT20" s="46">
        <f>IF(FT20&gt;ASSUMPTIONS!$D$6,0,(ASSUMPTIONS!$D$6+2-FT20)*AVERAGE(U20:X20))</f>
        <v>0</v>
      </c>
      <c r="BU20" s="46">
        <f>IF(FU20&gt;ASSUMPTIONS!$D$6,0,(ASSUMPTIONS!$D$6+2-FU20)*AVERAGE(V20:Y20))</f>
        <v>0</v>
      </c>
      <c r="BV20" s="46">
        <f>IF(FV20&gt;ASSUMPTIONS!$D$6,0,(ASSUMPTIONS!$D$6+2-FV20)*AVERAGE(W20:Z20))</f>
        <v>0</v>
      </c>
      <c r="BW20" s="46">
        <f>IF(FW20&gt;ASSUMPTIONS!$D$6,0,(ASSUMPTIONS!$D$6+2-FW20)*AVERAGE(X20:AA20))</f>
        <v>0</v>
      </c>
      <c r="BX20" s="46">
        <f>IF(FX20&gt;ASSUMPTIONS!$D$6,0,(ASSUMPTIONS!$D$6+2-FX20)*AVERAGE(Y20:AB20))</f>
        <v>0</v>
      </c>
      <c r="BY20" s="46">
        <f>IF(FY20&gt;ASSUMPTIONS!$D$6,0,(ASSUMPTIONS!$D$6+2-FY20)*AVERAGE(Z20:AC20))</f>
        <v>0</v>
      </c>
      <c r="BZ20" s="46">
        <f>IF(FZ20&gt;ASSUMPTIONS!$D$6,0,(ASSUMPTIONS!$D$6+2-FZ20)*AVERAGE(AA20:AD20))</f>
        <v>0</v>
      </c>
      <c r="CA20" s="46">
        <f>IF(GA20&gt;ASSUMPTIONS!$D$6,0,(ASSUMPTIONS!$D$6+2-GA20)*AVERAGE(AB20:AE20))</f>
        <v>0</v>
      </c>
      <c r="CB20" s="46">
        <f>IF(GB20&gt;ASSUMPTIONS!$D$6,0,(ASSUMPTIONS!$D$6+2-GB20)*AVERAGE(AC20:AF20))</f>
        <v>0</v>
      </c>
      <c r="CC20" s="46">
        <f>IF(GC20&gt;ASSUMPTIONS!$D$6,0,(ASSUMPTIONS!$D$6+2-GC20)*AVERAGE(AD20:AG20))</f>
        <v>0</v>
      </c>
      <c r="CD20" s="46">
        <f>IF(GD20&gt;ASSUMPTIONS!$D$6,0,(ASSUMPTIONS!$D$6+2-GD20)*AVERAGE(AE20:AH20))</f>
        <v>0</v>
      </c>
      <c r="CE20" s="46">
        <f>IF(GE20&gt;ASSUMPTIONS!$D$6,0,(ASSUMPTIONS!$D$6+2-GE20)*AVERAGE(AF20:AI20))</f>
        <v>0</v>
      </c>
      <c r="CF20" s="46">
        <f>IF(GF20&gt;ASSUMPTIONS!$D$6,0,(ASSUMPTIONS!$D$6+2-GF20)*AVERAGE(AG20:AJ20))</f>
        <v>0</v>
      </c>
      <c r="CG20" s="46">
        <f>IF(GG20&gt;ASSUMPTIONS!$D$6,0,(ASSUMPTIONS!$D$6+2-GG20)*AVERAGE(AH20:AK20))</f>
        <v>0</v>
      </c>
      <c r="CH20" s="46">
        <f>IF(GH20&gt;ASSUMPTIONS!$D$6,0,(ASSUMPTIONS!$D$6+2-GH20)*AVERAGE(AI20:AL20))</f>
        <v>0</v>
      </c>
      <c r="CI20" s="46">
        <f>IF(GI20&gt;ASSUMPTIONS!$D$6,0,(ASSUMPTIONS!$D$6+2-GI20)*AVERAGE(AJ20:AM20))</f>
        <v>15225.573903002311</v>
      </c>
      <c r="CJ20" s="46">
        <f>IF(GJ20&gt;ASSUMPTIONS!$D$6,0,(ASSUMPTIONS!$D$6+2-GJ20)*AVERAGE(AK20:AN20))</f>
        <v>21819.625</v>
      </c>
      <c r="CK20" s="46">
        <f>IF(GK20&gt;ASSUMPTIONS!$D$6,0,(ASSUMPTIONS!$D$6+2-GK20)*AVERAGE(AL20:AO20))</f>
        <v>23844.375000000004</v>
      </c>
      <c r="CL20" s="46">
        <f>IF(GL20&gt;ASSUMPTIONS!$D$6,0,(ASSUMPTIONS!$D$6+2-GL20)*AVERAGE(AM20:AP20))</f>
        <v>23844.375000000018</v>
      </c>
      <c r="CM20" s="46">
        <f>IF(GM20&gt;ASSUMPTIONS!$D$6,0,(ASSUMPTIONS!$D$6+2-GM20)*AVERAGE(AN20:AQ20))</f>
        <v>0</v>
      </c>
      <c r="CN20" s="46">
        <f>IF(GN20&gt;ASSUMPTIONS!$D$6,0,(ASSUMPTIONS!$D$6+2-GN20)*AVERAGE(AO20:AR20))</f>
        <v>28650.124999999989</v>
      </c>
      <c r="CO20" s="46">
        <f>IF(GO20&gt;ASSUMPTIONS!$D$6,0,(ASSUMPTIONS!$D$6+2-GO20)*AVERAGE(AP20:AS20))</f>
        <v>0</v>
      </c>
      <c r="CP20" s="46">
        <f>IF(GP20&gt;ASSUMPTIONS!$D$6,0,(ASSUMPTIONS!$D$6+2-GP20)*AVERAGE(AQ20:AT20))</f>
        <v>0</v>
      </c>
      <c r="CQ20" s="46">
        <f>IF(GQ20&gt;ASSUMPTIONS!$D$6,0,(ASSUMPTIONS!$D$6+2-GQ20)*AVERAGE(AR20:AU20))</f>
        <v>0</v>
      </c>
      <c r="CR20" s="46">
        <f>IF(GR20&gt;ASSUMPTIONS!$D$6,0,(ASSUMPTIONS!$D$6+2-GR20)*AVERAGE(AS20:AV20))</f>
        <v>0</v>
      </c>
      <c r="CS20" s="46">
        <f>IF(GS20&gt;ASSUMPTIONS!$D$6,0,(ASSUMPTIONS!$D$6+2-GS20)*AVERAGE(AT20:AW20))</f>
        <v>0</v>
      </c>
      <c r="CT20" s="46">
        <f>IF(GT20&gt;ASSUMPTIONS!$D$6,0,(ASSUMPTIONS!$D$6+2-GT20)*AVERAGE(AU20:AX20))</f>
        <v>20029.249999999985</v>
      </c>
      <c r="CU20" s="46">
        <f>IF(GU20&gt;ASSUMPTIONS!$D$6,0,(ASSUMPTIONS!$D$6+2-GU20)*AVERAGE(AV20:AY20))</f>
        <v>0</v>
      </c>
      <c r="CV20" s="46">
        <f>IF(GV20&gt;ASSUMPTIONS!$D$6,0,(ASSUMPTIONS!$D$6+2-GV20)*AVERAGE(AW20:AZ20))</f>
        <v>0</v>
      </c>
      <c r="CW20" s="46">
        <f>IF(GW20&gt;ASSUMPTIONS!$D$6,0,(ASSUMPTIONS!$D$6+2-GW20)*AVERAGE(AX20:BA20))</f>
        <v>18877.874999999993</v>
      </c>
      <c r="CX20" s="46">
        <f>IF(GX20&gt;ASSUMPTIONS!$D$6,0,(ASSUMPTIONS!$D$6+2-GX20)*AVERAGE(AY20:BB20))</f>
        <v>0</v>
      </c>
      <c r="CY20" s="46">
        <f>IF(GY20&gt;ASSUMPTIONS!$D$6,0,(ASSUMPTIONS!$D$6+2-GY20)*AVERAGE(AZ20:BC20))</f>
        <v>0</v>
      </c>
      <c r="CZ20" s="46">
        <f>IF(GZ20&gt;ASSUMPTIONS!$D$6,0,(ASSUMPTIONS!$D$6+2-GZ20)*AVERAGE(BA20:BD20))</f>
        <v>19093.125000000011</v>
      </c>
      <c r="DA20" s="46">
        <f>IF(HA20&gt;ASSUMPTIONS!$D$6,0,(ASSUMPTIONS!$D$6+2-HA20)*AVERAGE($BB20:$BE20))</f>
        <v>0</v>
      </c>
      <c r="DB20" s="46">
        <f>IF(HB20&gt;ASSUMPTIONS!$D$6,0,(ASSUMPTIONS!$D$6+2-HB20)*AVERAGE($BB20:$BE20))</f>
        <v>13809.350000000004</v>
      </c>
      <c r="DC20" s="46">
        <f>IF(HC20&gt;ASSUMPTIONS!$D$6,0,(ASSUMPTIONS!$D$6+2-HC20)*AVERAGE($BB20:$BE20))</f>
        <v>0</v>
      </c>
      <c r="DD20" s="46">
        <f>IF(HD20&gt;ASSUMPTIONS!$D$6,0,(ASSUMPTIONS!$D$6+2-HD20)*AVERAGE($BB20:$BE20))</f>
        <v>13539.199999999988</v>
      </c>
      <c r="DE20" s="46">
        <f>IF(HE20&gt;ASSUMPTIONS!$D$6,0,(ASSUMPTIONS!$D$6+2-HE20)*AVERAGE($BB20:$BE20))</f>
        <v>0</v>
      </c>
      <c r="DF20" s="47">
        <f t="shared" si="3"/>
        <v>247517.67609699772</v>
      </c>
      <c r="DG20" s="47">
        <f t="shared" si="11"/>
        <v>235676.42609699772</v>
      </c>
      <c r="DH20" s="47">
        <f t="shared" si="11"/>
        <v>223835.17609699772</v>
      </c>
      <c r="DI20" s="47">
        <f t="shared" si="11"/>
        <v>211993.92609699772</v>
      </c>
      <c r="DJ20" s="47">
        <f t="shared" si="11"/>
        <v>205903.67609699772</v>
      </c>
      <c r="DK20" s="47">
        <f t="shared" si="11"/>
        <v>199813.42609699772</v>
      </c>
      <c r="DL20" s="47">
        <f t="shared" si="11"/>
        <v>193723.17609699772</v>
      </c>
      <c r="DM20" s="47">
        <f t="shared" si="11"/>
        <v>187632.92609699772</v>
      </c>
      <c r="DN20" s="47">
        <f t="shared" si="11"/>
        <v>184522.32609699771</v>
      </c>
      <c r="DO20" s="47">
        <f t="shared" si="11"/>
        <v>181411.72609699771</v>
      </c>
      <c r="DP20" s="47">
        <f t="shared" si="11"/>
        <v>178301.1260969977</v>
      </c>
      <c r="DQ20" s="47">
        <f t="shared" si="11"/>
        <v>175190.5260969977</v>
      </c>
      <c r="DR20" s="47">
        <f t="shared" si="11"/>
        <v>172079.92609699769</v>
      </c>
      <c r="DS20" s="47">
        <f t="shared" si="11"/>
        <v>163460.42609699769</v>
      </c>
      <c r="DT20" s="47">
        <f t="shared" si="11"/>
        <v>154840.92609699769</v>
      </c>
      <c r="DU20" s="47">
        <f t="shared" si="11"/>
        <v>146221.42609699769</v>
      </c>
      <c r="DV20" s="47">
        <f t="shared" si="11"/>
        <v>137601.92609699769</v>
      </c>
      <c r="DW20" s="47">
        <f t="shared" si="11"/>
        <v>125793.92609699769</v>
      </c>
      <c r="DX20" s="47">
        <f t="shared" si="11"/>
        <v>113985.92609699769</v>
      </c>
      <c r="DY20" s="47">
        <f t="shared" si="11"/>
        <v>102177.92609699769</v>
      </c>
      <c r="DZ20" s="47">
        <f t="shared" si="11"/>
        <v>90369.926096997689</v>
      </c>
      <c r="EA20" s="47">
        <f t="shared" si="11"/>
        <v>80530.926096997689</v>
      </c>
      <c r="EB20" s="47">
        <f t="shared" si="11"/>
        <v>70691.926096997689</v>
      </c>
      <c r="EC20" s="47">
        <f t="shared" si="11"/>
        <v>60852.926096997689</v>
      </c>
      <c r="ED20" s="47">
        <f t="shared" si="11"/>
        <v>51013.926096997689</v>
      </c>
      <c r="EE20" s="47">
        <f t="shared" si="11"/>
        <v>41174.926096997689</v>
      </c>
      <c r="EF20" s="47">
        <f t="shared" si="11"/>
        <v>38393.926096997689</v>
      </c>
      <c r="EG20" s="47">
        <f t="shared" si="11"/>
        <v>35612.926096997689</v>
      </c>
      <c r="EH20" s="47">
        <f t="shared" si="11"/>
        <v>32831.926096997689</v>
      </c>
      <c r="EI20" s="47">
        <f t="shared" si="11"/>
        <v>45276.5</v>
      </c>
      <c r="EJ20" s="47">
        <f t="shared" si="11"/>
        <v>62290.375</v>
      </c>
      <c r="EK20" s="47">
        <f t="shared" si="11"/>
        <v>81329</v>
      </c>
      <c r="EL20" s="47">
        <f t="shared" si="11"/>
        <v>100367.62500000001</v>
      </c>
      <c r="EM20" s="47">
        <f t="shared" si="11"/>
        <v>95561.875000000015</v>
      </c>
      <c r="EN20" s="47">
        <f t="shared" si="11"/>
        <v>111790.8</v>
      </c>
      <c r="EO20" s="47">
        <f t="shared" si="11"/>
        <v>99369.600000000006</v>
      </c>
      <c r="EP20" s="47">
        <f t="shared" si="11"/>
        <v>86948.400000000009</v>
      </c>
      <c r="EQ20" s="47">
        <f t="shared" si="11"/>
        <v>74527.200000000012</v>
      </c>
      <c r="ER20" s="47">
        <f t="shared" si="11"/>
        <v>62106.000000000015</v>
      </c>
      <c r="ES20" s="47">
        <f t="shared" si="11"/>
        <v>54283.250000000015</v>
      </c>
      <c r="ET20" s="47">
        <f t="shared" si="11"/>
        <v>66489.75</v>
      </c>
      <c r="EU20" s="47">
        <f t="shared" si="11"/>
        <v>58667</v>
      </c>
      <c r="EV20" s="47">
        <f t="shared" si="11"/>
        <v>50844.25</v>
      </c>
      <c r="EW20" s="47">
        <f t="shared" si="11"/>
        <v>62682.374999999993</v>
      </c>
      <c r="EX20" s="47">
        <f t="shared" si="11"/>
        <v>55642.624999999993</v>
      </c>
      <c r="EY20" s="47">
        <f t="shared" si="11"/>
        <v>48602.874999999993</v>
      </c>
      <c r="EZ20" s="47">
        <f t="shared" si="11"/>
        <v>60656.25</v>
      </c>
      <c r="FA20" s="47">
        <f t="shared" si="11"/>
        <v>53886.65</v>
      </c>
      <c r="FB20" s="47">
        <f t="shared" si="11"/>
        <v>60926.400000000009</v>
      </c>
      <c r="FC20" s="47">
        <f t="shared" si="11"/>
        <v>54156.80000000001</v>
      </c>
      <c r="FD20" s="47">
        <f t="shared" si="11"/>
        <v>60926.400000000001</v>
      </c>
      <c r="FE20" s="47">
        <f t="shared" si="11"/>
        <v>54156.800000000003</v>
      </c>
      <c r="FF20" s="48">
        <f t="shared" si="4"/>
        <v>24.929968385350865</v>
      </c>
      <c r="FG20" s="48">
        <f t="shared" si="5"/>
        <v>27.607024074617041</v>
      </c>
      <c r="FH20" s="48">
        <f t="shared" si="5"/>
        <v>31.306645337008199</v>
      </c>
      <c r="FI20" s="48">
        <f t="shared" si="5"/>
        <v>36.753035769795609</v>
      </c>
      <c r="FJ20" s="48">
        <f t="shared" si="5"/>
        <v>39.659596067974704</v>
      </c>
      <c r="FK20" s="48">
        <f t="shared" si="5"/>
        <v>44.757533509838268</v>
      </c>
      <c r="FL20" s="48">
        <f t="shared" si="5"/>
        <v>51.825386663121364</v>
      </c>
      <c r="FM20" s="48">
        <f t="shared" si="5"/>
        <v>62.278395196102913</v>
      </c>
      <c r="FN20" s="48">
        <f t="shared" si="5"/>
        <v>60.320493183629438</v>
      </c>
      <c r="FO20" s="48">
        <f t="shared" si="5"/>
        <v>41.116203527766281</v>
      </c>
      <c r="FP20" s="48">
        <f t="shared" si="5"/>
        <v>30.930976905055832</v>
      </c>
      <c r="FQ20" s="48">
        <f t="shared" si="5"/>
        <v>24.619491264415906</v>
      </c>
      <c r="FR20" s="48">
        <f t="shared" si="5"/>
        <v>20.324905864261002</v>
      </c>
      <c r="FS20" s="48">
        <f t="shared" si="5"/>
        <v>18.274055311430335</v>
      </c>
      <c r="FT20" s="48">
        <f t="shared" si="5"/>
        <v>16.003958007293864</v>
      </c>
      <c r="FU20" s="48">
        <f t="shared" si="5"/>
        <v>14.062545083564903</v>
      </c>
      <c r="FV20" s="48">
        <f t="shared" si="5"/>
        <v>12.383250855098042</v>
      </c>
      <c r="FW20" s="48">
        <f t="shared" si="9"/>
        <v>12.160212632569444</v>
      </c>
      <c r="FX20" s="48">
        <f t="shared" si="9"/>
        <v>11.622296493463084</v>
      </c>
      <c r="FY20" s="48">
        <f t="shared" si="9"/>
        <v>11.033120493357307</v>
      </c>
      <c r="FZ20" s="48">
        <f t="shared" si="9"/>
        <v>10.384990964223771</v>
      </c>
      <c r="GA20" s="48">
        <f t="shared" si="9"/>
        <v>9.1848690006095826</v>
      </c>
      <c r="GB20" s="48">
        <f t="shared" si="9"/>
        <v>9.9734876583067305</v>
      </c>
      <c r="GC20" s="48">
        <f t="shared" si="9"/>
        <v>11.203157860063024</v>
      </c>
      <c r="GD20" s="48">
        <f t="shared" si="9"/>
        <v>13.38750986624083</v>
      </c>
      <c r="GE20" s="48">
        <f t="shared" si="9"/>
        <v>18.343734662710425</v>
      </c>
      <c r="GF20" s="48">
        <f t="shared" si="9"/>
        <v>12.525883022187719</v>
      </c>
      <c r="GG20" s="48">
        <f t="shared" si="9"/>
        <v>10.12131046811815</v>
      </c>
      <c r="GH20" s="48">
        <f t="shared" si="9"/>
        <v>8.2829185753196253</v>
      </c>
      <c r="GI20" s="48">
        <f t="shared" si="9"/>
        <v>6.8318006756484815</v>
      </c>
      <c r="GJ20" s="48">
        <f t="shared" si="9"/>
        <v>6.7480051940406396</v>
      </c>
      <c r="GK20" s="48">
        <f t="shared" si="9"/>
        <v>7.2317357396405049</v>
      </c>
      <c r="GL20" s="48">
        <f t="shared" si="8"/>
        <v>7.7328506382912963</v>
      </c>
      <c r="GM20" s="48">
        <f t="shared" si="8"/>
        <v>8.0803485170514939</v>
      </c>
      <c r="GN20" s="48">
        <f t="shared" si="8"/>
        <v>7.6934495056838319</v>
      </c>
      <c r="GO20" s="48">
        <f t="shared" si="8"/>
        <v>9.9179285970143951</v>
      </c>
      <c r="GP20" s="48">
        <f t="shared" si="8"/>
        <v>9.8172145258212957</v>
      </c>
      <c r="GQ20" s="48">
        <f t="shared" si="8"/>
        <v>9.6906918328366718</v>
      </c>
      <c r="GR20" s="48">
        <f t="shared" si="8"/>
        <v>9.5269821993544479</v>
      </c>
      <c r="GS20" s="48">
        <f t="shared" si="8"/>
        <v>8.1429133342074227</v>
      </c>
      <c r="GT20" s="48">
        <f t="shared" si="8"/>
        <v>7.3047266610597159</v>
      </c>
      <c r="GU20" s="48">
        <f t="shared" si="8"/>
        <v>9.1893787575150299</v>
      </c>
      <c r="GV20" s="48">
        <f t="shared" si="8"/>
        <v>8.3336766220391354</v>
      </c>
      <c r="GW20" s="48">
        <f t="shared" si="8"/>
        <v>7.2924125591410194</v>
      </c>
      <c r="GX20" s="48">
        <f t="shared" si="8"/>
        <v>9.0782513297150125</v>
      </c>
      <c r="GY20" s="48">
        <f t="shared" si="8"/>
        <v>8.1382925237352595</v>
      </c>
      <c r="GZ20" s="48">
        <f t="shared" si="8"/>
        <v>7.1795785570787034</v>
      </c>
      <c r="HA20" s="48">
        <f t="shared" si="6"/>
        <v>8.9600936539825096</v>
      </c>
      <c r="HB20" s="48">
        <f t="shared" si="6"/>
        <v>7.9600936539825096</v>
      </c>
      <c r="HC20" s="48">
        <f t="shared" si="6"/>
        <v>9</v>
      </c>
      <c r="HD20" s="48">
        <f t="shared" si="6"/>
        <v>8.0000000000000018</v>
      </c>
      <c r="HE20" s="48">
        <f t="shared" si="6"/>
        <v>9</v>
      </c>
      <c r="HF20" s="31"/>
    </row>
    <row r="21" spans="1:214" x14ac:dyDescent="0.25">
      <c r="A21" s="29"/>
      <c r="B21" s="13" t="s">
        <v>3</v>
      </c>
      <c r="C21" s="13">
        <v>1908273</v>
      </c>
      <c r="D21" s="13" t="str">
        <f>VLOOKUP(C21,INVENTORY_DATA!$C:$E,2,0)</f>
        <v>PF_2</v>
      </c>
      <c r="E21" s="44">
        <f>VLOOKUP(C21,INVENTORY_DATA!$C:$E,3,0)</f>
        <v>81959.145496535799</v>
      </c>
      <c r="F21" s="45">
        <f>VLOOKUP(VLOOKUP(F$3,KEY!$E:$F,2,0)&amp;$C21,DEMAND_PLAN!$B:$I,5,0)/VLOOKUP(VLOOKUP(F$3,KEY!$E:$F,2,0),KEY!$B:$C,2,0)</f>
        <v>12408.5</v>
      </c>
      <c r="G21" s="45">
        <f>VLOOKUP(VLOOKUP(G$3,KEY!$E:$F,2,0)&amp;$C21,DEMAND_PLAN!$B:$I,5,0)/VLOOKUP(VLOOKUP(G$3,KEY!$E:$F,2,0),KEY!$B:$C,2,0)</f>
        <v>12408.5</v>
      </c>
      <c r="H21" s="45">
        <f>VLOOKUP(VLOOKUP(H$3,KEY!$E:$F,2,0)&amp;$C21,DEMAND_PLAN!$B:$I,5,0)/VLOOKUP(VLOOKUP(H$3,KEY!$E:$F,2,0),KEY!$B:$C,2,0)</f>
        <v>12408.5</v>
      </c>
      <c r="I21" s="45">
        <f>VLOOKUP(VLOOKUP(I$3,KEY!$E:$F,2,0)&amp;$C21,DEMAND_PLAN!$B:$I,5,0)/VLOOKUP(VLOOKUP(I$3,KEY!$E:$F,2,0),KEY!$B:$C,2,0)</f>
        <v>12408.5</v>
      </c>
      <c r="J21" s="45">
        <f>VLOOKUP(VLOOKUP(J$3,KEY!$E:$F,2,0)&amp;$C21,DEMAND_PLAN!$B:$I,5,0)/VLOOKUP(VLOOKUP(J$3,KEY!$E:$F,2,0),KEY!$B:$C,2,0)</f>
        <v>11085</v>
      </c>
      <c r="K21" s="45">
        <f>VLOOKUP(VLOOKUP(K$3,KEY!$E:$F,2,0)&amp;$C21,DEMAND_PLAN!$B:$I,5,0)/VLOOKUP(VLOOKUP(K$3,KEY!$E:$F,2,0),KEY!$B:$C,2,0)</f>
        <v>11085</v>
      </c>
      <c r="L21" s="45">
        <f>VLOOKUP(VLOOKUP(L$3,KEY!$E:$F,2,0)&amp;$C21,DEMAND_PLAN!$B:$I,5,0)/VLOOKUP(VLOOKUP(L$3,KEY!$E:$F,2,0),KEY!$B:$C,2,0)</f>
        <v>11085</v>
      </c>
      <c r="M21" s="45">
        <f>VLOOKUP(VLOOKUP(M$3,KEY!$E:$F,2,0)&amp;$C21,DEMAND_PLAN!$B:$I,5,0)/VLOOKUP(VLOOKUP(M$3,KEY!$E:$F,2,0),KEY!$B:$C,2,0)</f>
        <v>11085</v>
      </c>
      <c r="N21" s="45">
        <f>VLOOKUP(VLOOKUP(N$3,KEY!$E:$F,2,0)&amp;$C21,DEMAND_PLAN!$B:$I,5,0)/VLOOKUP(VLOOKUP(N$3,KEY!$E:$F,2,0),KEY!$B:$C,2,0)</f>
        <v>5199.8</v>
      </c>
      <c r="O21" s="45">
        <f>VLOOKUP(VLOOKUP(O$3,KEY!$E:$F,2,0)&amp;$C21,DEMAND_PLAN!$B:$I,5,0)/VLOOKUP(VLOOKUP(O$3,KEY!$E:$F,2,0),KEY!$B:$C,2,0)</f>
        <v>5199.8</v>
      </c>
      <c r="P21" s="45">
        <f>VLOOKUP(VLOOKUP(P$3,KEY!$E:$F,2,0)&amp;$C21,DEMAND_PLAN!$B:$I,5,0)/VLOOKUP(VLOOKUP(P$3,KEY!$E:$F,2,0),KEY!$B:$C,2,0)</f>
        <v>5199.8</v>
      </c>
      <c r="Q21" s="45">
        <f>VLOOKUP(VLOOKUP(Q$3,KEY!$E:$F,2,0)&amp;$C21,DEMAND_PLAN!$B:$I,5,0)/VLOOKUP(VLOOKUP(Q$3,KEY!$E:$F,2,0),KEY!$B:$C,2,0)</f>
        <v>5199.8</v>
      </c>
      <c r="R21" s="45">
        <f>VLOOKUP(VLOOKUP(R$3,KEY!$E:$F,2,0)&amp;$C21,DEMAND_PLAN!$B:$I,5,0)/VLOOKUP(VLOOKUP(R$3,KEY!$E:$F,2,0),KEY!$B:$C,2,0)</f>
        <v>5199.8</v>
      </c>
      <c r="S21" s="45">
        <f>VLOOKUP(VLOOKUP(S$3,KEY!$E:$F,2,0)&amp;$C21,DEMAND_PLAN!$B:$I,5,0)/VLOOKUP(VLOOKUP(S$3,KEY!$E:$F,2,0),KEY!$B:$C,2,0)</f>
        <v>10414</v>
      </c>
      <c r="T21" s="45">
        <f>VLOOKUP(VLOOKUP(T$3,KEY!$E:$F,2,0)&amp;$C21,DEMAND_PLAN!$B:$I,5,0)/VLOOKUP(VLOOKUP(T$3,KEY!$E:$F,2,0),KEY!$B:$C,2,0)</f>
        <v>10414</v>
      </c>
      <c r="U21" s="45">
        <f>VLOOKUP(VLOOKUP(U$3,KEY!$E:$F,2,0)&amp;$C21,DEMAND_PLAN!$B:$I,5,0)/VLOOKUP(VLOOKUP(U$3,KEY!$E:$F,2,0),KEY!$B:$C,2,0)</f>
        <v>10414</v>
      </c>
      <c r="V21" s="45">
        <f>VLOOKUP(VLOOKUP(V$3,KEY!$E:$F,2,0)&amp;$C21,DEMAND_PLAN!$B:$I,5,0)/VLOOKUP(VLOOKUP(V$3,KEY!$E:$F,2,0),KEY!$B:$C,2,0)</f>
        <v>10414</v>
      </c>
      <c r="W21" s="45">
        <f>VLOOKUP(VLOOKUP(W$3,KEY!$E:$F,2,0)&amp;$C21,DEMAND_PLAN!$B:$I,5,0)/VLOOKUP(VLOOKUP(W$3,KEY!$E:$F,2,0),KEY!$B:$C,2,0)</f>
        <v>11206.75</v>
      </c>
      <c r="X21" s="45">
        <f>VLOOKUP(VLOOKUP(X$3,KEY!$E:$F,2,0)&amp;$C21,DEMAND_PLAN!$B:$I,5,0)/VLOOKUP(VLOOKUP(X$3,KEY!$E:$F,2,0),KEY!$B:$C,2,0)</f>
        <v>11206.75</v>
      </c>
      <c r="Y21" s="45">
        <f>VLOOKUP(VLOOKUP(Y$3,KEY!$E:$F,2,0)&amp;$C21,DEMAND_PLAN!$B:$I,5,0)/VLOOKUP(VLOOKUP(Y$3,KEY!$E:$F,2,0),KEY!$B:$C,2,0)</f>
        <v>11206.75</v>
      </c>
      <c r="Z21" s="45">
        <f>VLOOKUP(VLOOKUP(Z$3,KEY!$E:$F,2,0)&amp;$C21,DEMAND_PLAN!$B:$I,5,0)/VLOOKUP(VLOOKUP(Z$3,KEY!$E:$F,2,0),KEY!$B:$C,2,0)</f>
        <v>11206.75</v>
      </c>
      <c r="AA21" s="45">
        <f>VLOOKUP(VLOOKUP(AA$3,KEY!$E:$F,2,0)&amp;$C21,DEMAND_PLAN!$B:$I,5,0)/VLOOKUP(VLOOKUP(AA$3,KEY!$E:$F,2,0),KEY!$B:$C,2,0)</f>
        <v>11484.8</v>
      </c>
      <c r="AB21" s="45">
        <f>VLOOKUP(VLOOKUP(AB$3,KEY!$E:$F,2,0)&amp;$C21,DEMAND_PLAN!$B:$I,5,0)/VLOOKUP(VLOOKUP(AB$3,KEY!$E:$F,2,0),KEY!$B:$C,2,0)</f>
        <v>11484.8</v>
      </c>
      <c r="AC21" s="45">
        <f>VLOOKUP(VLOOKUP(AC$3,KEY!$E:$F,2,0)&amp;$C21,DEMAND_PLAN!$B:$I,5,0)/VLOOKUP(VLOOKUP(AC$3,KEY!$E:$F,2,0),KEY!$B:$C,2,0)</f>
        <v>11484.8</v>
      </c>
      <c r="AD21" s="45">
        <f>VLOOKUP(VLOOKUP(AD$3,KEY!$E:$F,2,0)&amp;$C21,DEMAND_PLAN!$B:$I,5,0)/VLOOKUP(VLOOKUP(AD$3,KEY!$E:$F,2,0),KEY!$B:$C,2,0)</f>
        <v>11484.8</v>
      </c>
      <c r="AE21" s="45">
        <f>VLOOKUP(VLOOKUP(AE$3,KEY!$E:$F,2,0)&amp;$C21,DEMAND_PLAN!$B:$I,5,0)/VLOOKUP(VLOOKUP(AE$3,KEY!$E:$F,2,0),KEY!$B:$C,2,0)</f>
        <v>11484.8</v>
      </c>
      <c r="AF21" s="45">
        <f>VLOOKUP(VLOOKUP(AF$3,KEY!$E:$F,2,0)&amp;$C21,DEMAND_PLAN!$B:$I,5,0)/VLOOKUP(VLOOKUP(AF$3,KEY!$E:$F,2,0),KEY!$B:$C,2,0)</f>
        <v>6185.25</v>
      </c>
      <c r="AG21" s="45">
        <f>VLOOKUP(VLOOKUP(AG$3,KEY!$E:$F,2,0)&amp;$C21,DEMAND_PLAN!$B:$I,5,0)/VLOOKUP(VLOOKUP(AG$3,KEY!$E:$F,2,0),KEY!$B:$C,2,0)</f>
        <v>6185.25</v>
      </c>
      <c r="AH21" s="45">
        <f>VLOOKUP(VLOOKUP(AH$3,KEY!$E:$F,2,0)&amp;$C21,DEMAND_PLAN!$B:$I,5,0)/VLOOKUP(VLOOKUP(AH$3,KEY!$E:$F,2,0),KEY!$B:$C,2,0)</f>
        <v>6185.25</v>
      </c>
      <c r="AI21" s="45">
        <f>VLOOKUP(VLOOKUP(AI$3,KEY!$E:$F,2,0)&amp;$C21,DEMAND_PLAN!$B:$I,5,0)/VLOOKUP(VLOOKUP(AI$3,KEY!$E:$F,2,0),KEY!$B:$C,2,0)</f>
        <v>6185.25</v>
      </c>
      <c r="AJ21" s="45">
        <f>VLOOKUP(VLOOKUP(AJ$3,KEY!$E:$F,2,0)&amp;$C21,DEMAND_PLAN!$B:$I,5,0)/VLOOKUP(VLOOKUP(AJ$3,KEY!$E:$F,2,0),KEY!$B:$C,2,0)</f>
        <v>5406</v>
      </c>
      <c r="AK21" s="45">
        <f>VLOOKUP(VLOOKUP(AK$3,KEY!$E:$F,2,0)&amp;$C21,DEMAND_PLAN!$B:$I,5,0)/VLOOKUP(VLOOKUP(AK$3,KEY!$E:$F,2,0),KEY!$B:$C,2,0)</f>
        <v>5406</v>
      </c>
      <c r="AL21" s="45">
        <f>VLOOKUP(VLOOKUP(AL$3,KEY!$E:$F,2,0)&amp;$C21,DEMAND_PLAN!$B:$I,5,0)/VLOOKUP(VLOOKUP(AL$3,KEY!$E:$F,2,0),KEY!$B:$C,2,0)</f>
        <v>5406</v>
      </c>
      <c r="AM21" s="45">
        <f>VLOOKUP(VLOOKUP(AM$3,KEY!$E:$F,2,0)&amp;$C21,DEMAND_PLAN!$B:$I,5,0)/VLOOKUP(VLOOKUP(AM$3,KEY!$E:$F,2,0),KEY!$B:$C,2,0)</f>
        <v>5406</v>
      </c>
      <c r="AN21" s="45">
        <f>VLOOKUP(VLOOKUP(AN$3,KEY!$E:$F,2,0)&amp;$C21,DEMAND_PLAN!$B:$I,5,0)/VLOOKUP(VLOOKUP(AN$3,KEY!$E:$F,2,0),KEY!$B:$C,2,0)</f>
        <v>10581</v>
      </c>
      <c r="AO21" s="45">
        <f>VLOOKUP(VLOOKUP(AO$3,KEY!$E:$F,2,0)&amp;$C21,DEMAND_PLAN!$B:$I,5,0)/VLOOKUP(VLOOKUP(AO$3,KEY!$E:$F,2,0),KEY!$B:$C,2,0)</f>
        <v>10581</v>
      </c>
      <c r="AP21" s="45">
        <f>VLOOKUP(VLOOKUP(AP$3,KEY!$E:$F,2,0)&amp;$C21,DEMAND_PLAN!$B:$I,5,0)/VLOOKUP(VLOOKUP(AP$3,KEY!$E:$F,2,0),KEY!$B:$C,2,0)</f>
        <v>10581</v>
      </c>
      <c r="AQ21" s="45">
        <f>VLOOKUP(VLOOKUP(AQ$3,KEY!$E:$F,2,0)&amp;$C21,DEMAND_PLAN!$B:$I,5,0)/VLOOKUP(VLOOKUP(AQ$3,KEY!$E:$F,2,0),KEY!$B:$C,2,0)</f>
        <v>10581</v>
      </c>
      <c r="AR21" s="45">
        <f>VLOOKUP(VLOOKUP(AR$3,KEY!$E:$F,2,0)&amp;$C21,DEMAND_PLAN!$B:$I,5,0)/VLOOKUP(VLOOKUP(AR$3,KEY!$E:$F,2,0),KEY!$B:$C,2,0)</f>
        <v>10581</v>
      </c>
      <c r="AS21" s="45">
        <f>VLOOKUP(VLOOKUP(AS$3,KEY!$E:$F,2,0)&amp;$C21,DEMAND_PLAN!$B:$I,5,0)/VLOOKUP(VLOOKUP(AS$3,KEY!$E:$F,2,0),KEY!$B:$C,2,0)</f>
        <v>3112.75</v>
      </c>
      <c r="AT21" s="45">
        <f>VLOOKUP(VLOOKUP(AT$3,KEY!$E:$F,2,0)&amp;$C21,DEMAND_PLAN!$B:$I,5,0)/VLOOKUP(VLOOKUP(AT$3,KEY!$E:$F,2,0),KEY!$B:$C,2,0)</f>
        <v>3112.75</v>
      </c>
      <c r="AU21" s="45">
        <f>VLOOKUP(VLOOKUP(AU$3,KEY!$E:$F,2,0)&amp;$C21,DEMAND_PLAN!$B:$I,5,0)/VLOOKUP(VLOOKUP(AU$3,KEY!$E:$F,2,0),KEY!$B:$C,2,0)</f>
        <v>3112.75</v>
      </c>
      <c r="AV21" s="45">
        <f>VLOOKUP(VLOOKUP(AV$3,KEY!$E:$F,2,0)&amp;$C21,DEMAND_PLAN!$B:$I,5,0)/VLOOKUP(VLOOKUP(AV$3,KEY!$E:$F,2,0),KEY!$B:$C,2,0)</f>
        <v>3112.75</v>
      </c>
      <c r="AW21" s="45">
        <f>VLOOKUP(VLOOKUP(AW$3,KEY!$E:$F,2,0)&amp;$C21,DEMAND_PLAN!$B:$I,5,0)/VLOOKUP(VLOOKUP(AW$3,KEY!$E:$F,2,0),KEY!$B:$C,2,0)</f>
        <v>5361.75</v>
      </c>
      <c r="AX21" s="45">
        <f>VLOOKUP(VLOOKUP(AX$3,KEY!$E:$F,2,0)&amp;$C21,DEMAND_PLAN!$B:$I,5,0)/VLOOKUP(VLOOKUP(AX$3,KEY!$E:$F,2,0),KEY!$B:$C,2,0)</f>
        <v>5361.75</v>
      </c>
      <c r="AY21" s="45">
        <f>VLOOKUP(VLOOKUP(AY$3,KEY!$E:$F,2,0)&amp;$C21,DEMAND_PLAN!$B:$I,5,0)/VLOOKUP(VLOOKUP(AY$3,KEY!$E:$F,2,0),KEY!$B:$C,2,0)</f>
        <v>5361.75</v>
      </c>
      <c r="AZ21" s="45">
        <f>VLOOKUP(VLOOKUP(AZ$3,KEY!$E:$F,2,0)&amp;$C21,DEMAND_PLAN!$B:$I,5,0)/VLOOKUP(VLOOKUP(AZ$3,KEY!$E:$F,2,0),KEY!$B:$C,2,0)</f>
        <v>5361.75</v>
      </c>
      <c r="BA21" s="45">
        <f>VLOOKUP(VLOOKUP(BA$3,KEY!$E:$F,2,0)&amp;$C21,DEMAND_PLAN!$B:$I,5,0)/VLOOKUP(VLOOKUP(BA$3,KEY!$E:$F,2,0),KEY!$B:$C,2,0)</f>
        <v>6351.2</v>
      </c>
      <c r="BB21" s="45">
        <f>VLOOKUP(VLOOKUP(BB$3,KEY!$E:$F,2,0)&amp;$C21,DEMAND_PLAN!$B:$I,5,0)/VLOOKUP(VLOOKUP(BB$3,KEY!$E:$F,2,0),KEY!$B:$C,2,0)</f>
        <v>6351.2</v>
      </c>
      <c r="BC21" s="45">
        <f>VLOOKUP(VLOOKUP(BC$3,KEY!$E:$F,2,0)&amp;$C21,DEMAND_PLAN!$B:$I,5,0)/VLOOKUP(VLOOKUP(BC$3,KEY!$E:$F,2,0),KEY!$B:$C,2,0)</f>
        <v>6351.2</v>
      </c>
      <c r="BD21" s="45">
        <f>VLOOKUP(VLOOKUP(BD$3,KEY!$E:$F,2,0)&amp;$C21,DEMAND_PLAN!$B:$I,5,0)/VLOOKUP(VLOOKUP(BD$3,KEY!$E:$F,2,0),KEY!$B:$C,2,0)</f>
        <v>6351.2</v>
      </c>
      <c r="BE21" s="45">
        <f>VLOOKUP(VLOOKUP(BE$3,KEY!$E:$F,2,0)&amp;$C21,DEMAND_PLAN!$B:$I,5,0)/VLOOKUP(VLOOKUP(BE$3,KEY!$E:$F,2,0),KEY!$B:$C,2,0)</f>
        <v>6351.2</v>
      </c>
      <c r="BF21" s="46">
        <f>IF(FF21&gt;ASSUMPTIONS!$D$6,0,(ASSUMPTIONS!$D$6+2-FF21)*AVERAGE(G21:J21))</f>
        <v>38817.104503464201</v>
      </c>
      <c r="BG21" s="46">
        <f>IF(FG21&gt;ASSUMPTIONS!$D$6,0,(ASSUMPTIONS!$D$6+2-FG21)*AVERAGE(H21:K21))</f>
        <v>0</v>
      </c>
      <c r="BH21" s="46">
        <f>IF(FH21&gt;ASSUMPTIONS!$D$6,0,(ASSUMPTIONS!$D$6+2-FH21)*AVERAGE(I21:L21))</f>
        <v>0</v>
      </c>
      <c r="BI21" s="46">
        <f>IF(FI21&gt;ASSUMPTIONS!$D$6,0,(ASSUMPTIONS!$D$6+2-FI21)*AVERAGE(J21:M21))</f>
        <v>27299.250000000004</v>
      </c>
      <c r="BJ21" s="46">
        <f>IF(FJ21&gt;ASSUMPTIONS!$D$6,0,(ASSUMPTIONS!$D$6+2-FJ21)*AVERAGE(K21:N21))</f>
        <v>0</v>
      </c>
      <c r="BK21" s="46">
        <f>IF(FK21&gt;ASSUMPTIONS!$D$6,0,(ASSUMPTIONS!$D$6+2-FK21)*AVERAGE(L21:O21))</f>
        <v>0</v>
      </c>
      <c r="BL21" s="46">
        <f>IF(FL21&gt;ASSUMPTIONS!$D$6,0,(ASSUMPTIONS!$D$6+2-FL21)*AVERAGE(M21:P21))</f>
        <v>0</v>
      </c>
      <c r="BM21" s="46">
        <f>IF(FM21&gt;ASSUMPTIONS!$D$6,0,(ASSUMPTIONS!$D$6+2-FM21)*AVERAGE(N21:Q21))</f>
        <v>0</v>
      </c>
      <c r="BN21" s="46">
        <f>IF(FN21&gt;ASSUMPTIONS!$D$6,0,(ASSUMPTIONS!$D$6+2-FN21)*AVERAGE(O21:R21))</f>
        <v>0</v>
      </c>
      <c r="BO21" s="46">
        <f>IF(FO21&gt;ASSUMPTIONS!$D$6,0,(ASSUMPTIONS!$D$6+2-FO21)*AVERAGE(P21:S21))</f>
        <v>16131.800000000005</v>
      </c>
      <c r="BP21" s="46">
        <f>IF(FP21&gt;ASSUMPTIONS!$D$6,0,(ASSUMPTIONS!$D$6+2-FP21)*AVERAGE(Q21:T21))</f>
        <v>18235.3</v>
      </c>
      <c r="BQ21" s="46">
        <f>IF(FQ21&gt;ASSUMPTIONS!$D$6,0,(ASSUMPTIONS!$D$6+2-FQ21)*AVERAGE(R21:U21))</f>
        <v>18235.30000000001</v>
      </c>
      <c r="BR21" s="46">
        <f>IF(FR21&gt;ASSUMPTIONS!$D$6,0,(ASSUMPTIONS!$D$6+2-FR21)*AVERAGE(S21:V21))</f>
        <v>0</v>
      </c>
      <c r="BS21" s="46">
        <f>IF(FS21&gt;ASSUMPTIONS!$D$6,0,(ASSUMPTIONS!$D$6+2-FS21)*AVERAGE(T21:W21))</f>
        <v>25416.974999999995</v>
      </c>
      <c r="BT21" s="46">
        <f>IF(FT21&gt;ASSUMPTIONS!$D$6,0,(ASSUMPTIONS!$D$6+2-FT21)*AVERAGE(U21:X21))</f>
        <v>0</v>
      </c>
      <c r="BU21" s="46">
        <f>IF(FU21&gt;ASSUMPTIONS!$D$6,0,(ASSUMPTIONS!$D$6+2-FU21)*AVERAGE(V21:Y21))</f>
        <v>24791.749999999996</v>
      </c>
      <c r="BV21" s="46">
        <f>IF(FV21&gt;ASSUMPTIONS!$D$6,0,(ASSUMPTIONS!$D$6+2-FV21)*AVERAGE(W21:Z21))</f>
        <v>0</v>
      </c>
      <c r="BW21" s="46">
        <f>IF(FW21&gt;ASSUMPTIONS!$D$6,0,(ASSUMPTIONS!$D$6+2-FW21)*AVERAGE(X21:AA21))</f>
        <v>23505.000000000011</v>
      </c>
      <c r="BX21" s="46">
        <f>IF(FX21&gt;ASSUMPTIONS!$D$6,0,(ASSUMPTIONS!$D$6+2-FX21)*AVERAGE(Y21:AB21))</f>
        <v>0</v>
      </c>
      <c r="BY21" s="46">
        <f>IF(FY21&gt;ASSUMPTIONS!$D$6,0,(ASSUMPTIONS!$D$6+2-FY21)*AVERAGE(Z21:AC21))</f>
        <v>23803.749999999971</v>
      </c>
      <c r="BZ21" s="46">
        <f>IF(FZ21&gt;ASSUMPTIONS!$D$6,0,(ASSUMPTIONS!$D$6+2-FZ21)*AVERAGE(AA21:AD21))</f>
        <v>0</v>
      </c>
      <c r="CA21" s="46">
        <f>IF(GA21&gt;ASSUMPTIONS!$D$6,0,(ASSUMPTIONS!$D$6+2-GA21)*AVERAGE(AB21:AE21))</f>
        <v>23108.625000000011</v>
      </c>
      <c r="CB21" s="46">
        <f>IF(GB21&gt;ASSUMPTIONS!$D$6,0,(ASSUMPTIONS!$D$6+2-GB21)*AVERAGE(AC21:AF21))</f>
        <v>0</v>
      </c>
      <c r="CC21" s="46">
        <f>IF(GC21&gt;ASSUMPTIONS!$D$6,0,(ASSUMPTIONS!$D$6+2-GC21)*AVERAGE(AD21:AG21))</f>
        <v>0</v>
      </c>
      <c r="CD21" s="46">
        <f>IF(GD21&gt;ASSUMPTIONS!$D$6,0,(ASSUMPTIONS!$D$6+2-GD21)*AVERAGE(AE21:AH21))</f>
        <v>0</v>
      </c>
      <c r="CE21" s="46">
        <f>IF(GE21&gt;ASSUMPTIONS!$D$6,0,(ASSUMPTIONS!$D$6+2-GE21)*AVERAGE(AF21:AI21))</f>
        <v>0</v>
      </c>
      <c r="CF21" s="46">
        <f>IF(GF21&gt;ASSUMPTIONS!$D$6,0,(ASSUMPTIONS!$D$6+2-GF21)*AVERAGE(AG21:AJ21))</f>
        <v>0</v>
      </c>
      <c r="CG21" s="46">
        <f>IF(GG21&gt;ASSUMPTIONS!$D$6,0,(ASSUMPTIONS!$D$6+2-GG21)*AVERAGE(AH21:AK21))</f>
        <v>0</v>
      </c>
      <c r="CH21" s="46">
        <f>IF(GH21&gt;ASSUMPTIONS!$D$6,0,(ASSUMPTIONS!$D$6+2-GH21)*AVERAGE(AI21:AL21))</f>
        <v>0</v>
      </c>
      <c r="CI21" s="46">
        <f>IF(GI21&gt;ASSUMPTIONS!$D$6,0,(ASSUMPTIONS!$D$6+2-GI21)*AVERAGE(AJ21:AM21))</f>
        <v>15191.750000000016</v>
      </c>
      <c r="CJ21" s="46">
        <f>IF(GJ21&gt;ASSUMPTIONS!$D$6,0,(ASSUMPTIONS!$D$6+2-GJ21)*AVERAGE(AK21:AN21))</f>
        <v>19122.75</v>
      </c>
      <c r="CK21" s="46">
        <f>IF(GK21&gt;ASSUMPTIONS!$D$6,0,(ASSUMPTIONS!$D$6+2-GK21)*AVERAGE(AL21:AO21))</f>
        <v>18343.499999999996</v>
      </c>
      <c r="CL21" s="46">
        <f>IF(GL21&gt;ASSUMPTIONS!$D$6,0,(ASSUMPTIONS!$D$6+2-GL21)*AVERAGE(AM21:AP21))</f>
        <v>0</v>
      </c>
      <c r="CM21" s="46">
        <f>IF(GM21&gt;ASSUMPTIONS!$D$6,0,(ASSUMPTIONS!$D$6+2-GM21)*AVERAGE(AN21:AQ21))</f>
        <v>36687</v>
      </c>
      <c r="CN21" s="46">
        <f>IF(GN21&gt;ASSUMPTIONS!$D$6,0,(ASSUMPTIONS!$D$6+2-GN21)*AVERAGE(AO21:AR21))</f>
        <v>0</v>
      </c>
      <c r="CO21" s="46">
        <f>IF(GO21&gt;ASSUMPTIONS!$D$6,0,(ASSUMPTIONS!$D$6+2-GO21)*AVERAGE(AP21:AS21))</f>
        <v>0</v>
      </c>
      <c r="CP21" s="46">
        <f>IF(GP21&gt;ASSUMPTIONS!$D$6,0,(ASSUMPTIONS!$D$6+2-GP21)*AVERAGE(AQ21:AT21))</f>
        <v>0</v>
      </c>
      <c r="CQ21" s="46">
        <f>IF(GQ21&gt;ASSUMPTIONS!$D$6,0,(ASSUMPTIONS!$D$6+2-GQ21)*AVERAGE(AR21:AU21))</f>
        <v>0</v>
      </c>
      <c r="CR21" s="46">
        <f>IF(GR21&gt;ASSUMPTIONS!$D$6,0,(ASSUMPTIONS!$D$6+2-GR21)*AVERAGE(AS21:AV21))</f>
        <v>0</v>
      </c>
      <c r="CS21" s="46">
        <f>IF(GS21&gt;ASSUMPTIONS!$D$6,0,(ASSUMPTIONS!$D$6+2-GS21)*AVERAGE(AT21:AW21))</f>
        <v>0</v>
      </c>
      <c r="CT21" s="46">
        <f>IF(GT21&gt;ASSUMPTIONS!$D$6,0,(ASSUMPTIONS!$D$6+2-GT21)*AVERAGE(AU21:AX21))</f>
        <v>0</v>
      </c>
      <c r="CU21" s="46">
        <f>IF(GU21&gt;ASSUMPTIONS!$D$6,0,(ASSUMPTIONS!$D$6+2-GU21)*AVERAGE(AV21:AY21))</f>
        <v>0</v>
      </c>
      <c r="CV21" s="46">
        <f>IF(GV21&gt;ASSUMPTIONS!$D$6,0,(ASSUMPTIONS!$D$6+2-GV21)*AVERAGE(AW21:AZ21))</f>
        <v>15456.749999999998</v>
      </c>
      <c r="CW21" s="46">
        <f>IF(GW21&gt;ASSUMPTIONS!$D$6,0,(ASSUMPTIONS!$D$6+2-GW21)*AVERAGE(AX21:BA21))</f>
        <v>0</v>
      </c>
      <c r="CX21" s="46">
        <f>IF(GX21&gt;ASSUMPTIONS!$D$6,0,(ASSUMPTIONS!$D$6+2-GX21)*AVERAGE(AY21:BB21))</f>
        <v>13421.750000000002</v>
      </c>
      <c r="CY21" s="46">
        <f>IF(GY21&gt;ASSUMPTIONS!$D$6,0,(ASSUMPTIONS!$D$6+2-GY21)*AVERAGE(AZ21:BC21))</f>
        <v>0</v>
      </c>
      <c r="CZ21" s="46">
        <f>IF(GZ21&gt;ASSUMPTIONS!$D$6,0,(ASSUMPTIONS!$D$6+2-GZ21)*AVERAGE(BA21:BD21))</f>
        <v>15670.749999999998</v>
      </c>
      <c r="DA21" s="46">
        <f>IF(HA21&gt;ASSUMPTIONS!$D$6,0,(ASSUMPTIONS!$D$6+2-HA21)*AVERAGE($BB21:$BE21))</f>
        <v>0</v>
      </c>
      <c r="DB21" s="46">
        <f>IF(HB21&gt;ASSUMPTIONS!$D$6,0,(ASSUMPTIONS!$D$6+2-HB21)*AVERAGE($BB21:$BE21))</f>
        <v>0</v>
      </c>
      <c r="DC21" s="46">
        <f>IF(HC21&gt;ASSUMPTIONS!$D$6,0,(ASSUMPTIONS!$D$6+2-HC21)*AVERAGE($BB21:$BE21))</f>
        <v>18064.149999999994</v>
      </c>
      <c r="DD21" s="46">
        <f>IF(HD21&gt;ASSUMPTIONS!$D$6,0,(ASSUMPTIONS!$D$6+2-HD21)*AVERAGE($BB21:$BE21))</f>
        <v>0</v>
      </c>
      <c r="DE21" s="46">
        <f>IF(HE21&gt;ASSUMPTIONS!$D$6,0,(ASSUMPTIONS!$D$6+2-HE21)*AVERAGE($BB21:$BE21))</f>
        <v>12702.399999999989</v>
      </c>
      <c r="DF21" s="47">
        <f t="shared" si="3"/>
        <v>108367.75</v>
      </c>
      <c r="DG21" s="47">
        <f t="shared" si="11"/>
        <v>95959.25</v>
      </c>
      <c r="DH21" s="47">
        <f t="shared" si="11"/>
        <v>83550.75</v>
      </c>
      <c r="DI21" s="47">
        <f t="shared" si="11"/>
        <v>98441.5</v>
      </c>
      <c r="DJ21" s="47">
        <f t="shared" si="11"/>
        <v>87356.5</v>
      </c>
      <c r="DK21" s="47">
        <f t="shared" si="11"/>
        <v>76271.5</v>
      </c>
      <c r="DL21" s="47">
        <f t="shared" si="11"/>
        <v>65186.5</v>
      </c>
      <c r="DM21" s="47">
        <f t="shared" si="11"/>
        <v>54101.5</v>
      </c>
      <c r="DN21" s="47">
        <f t="shared" si="11"/>
        <v>48901.7</v>
      </c>
      <c r="DO21" s="47">
        <f t="shared" si="11"/>
        <v>59833.7</v>
      </c>
      <c r="DP21" s="47">
        <f t="shared" si="11"/>
        <v>72869.2</v>
      </c>
      <c r="DQ21" s="47">
        <f t="shared" si="11"/>
        <v>85904.700000000012</v>
      </c>
      <c r="DR21" s="47">
        <f t="shared" si="11"/>
        <v>80704.900000000009</v>
      </c>
      <c r="DS21" s="47">
        <f t="shared" si="11"/>
        <v>95707.875</v>
      </c>
      <c r="DT21" s="47">
        <f t="shared" si="11"/>
        <v>85293.875</v>
      </c>
      <c r="DU21" s="47">
        <f t="shared" si="11"/>
        <v>99671.625</v>
      </c>
      <c r="DV21" s="47">
        <f t="shared" si="11"/>
        <v>89257.625</v>
      </c>
      <c r="DW21" s="47">
        <f t="shared" si="11"/>
        <v>101555.87500000001</v>
      </c>
      <c r="DX21" s="47">
        <f t="shared" si="11"/>
        <v>90349.125000000015</v>
      </c>
      <c r="DY21" s="47">
        <f t="shared" si="11"/>
        <v>102946.12499999999</v>
      </c>
      <c r="DZ21" s="47">
        <f t="shared" si="11"/>
        <v>91739.374999999985</v>
      </c>
      <c r="EA21" s="47">
        <f t="shared" si="11"/>
        <v>103363.2</v>
      </c>
      <c r="EB21" s="47">
        <f t="shared" si="11"/>
        <v>91878.399999999994</v>
      </c>
      <c r="EC21" s="47">
        <f t="shared" si="11"/>
        <v>80393.599999999991</v>
      </c>
      <c r="ED21" s="47">
        <f t="shared" si="11"/>
        <v>68908.799999999988</v>
      </c>
      <c r="EE21" s="47">
        <f t="shared" si="11"/>
        <v>57423.999999999985</v>
      </c>
      <c r="EF21" s="47">
        <f t="shared" si="11"/>
        <v>51238.749999999985</v>
      </c>
      <c r="EG21" s="47">
        <f t="shared" si="11"/>
        <v>45053.499999999985</v>
      </c>
      <c r="EH21" s="47">
        <f t="shared" si="11"/>
        <v>38868.249999999985</v>
      </c>
      <c r="EI21" s="47">
        <f t="shared" si="11"/>
        <v>47874.75</v>
      </c>
      <c r="EJ21" s="47">
        <f t="shared" si="11"/>
        <v>61591.5</v>
      </c>
      <c r="EK21" s="47">
        <f t="shared" si="11"/>
        <v>74529</v>
      </c>
      <c r="EL21" s="47">
        <f t="shared" si="11"/>
        <v>69123</v>
      </c>
      <c r="EM21" s="47">
        <f t="shared" si="11"/>
        <v>100404</v>
      </c>
      <c r="EN21" s="47">
        <f t="shared" si="11"/>
        <v>89823</v>
      </c>
      <c r="EO21" s="47">
        <f t="shared" si="11"/>
        <v>79242</v>
      </c>
      <c r="EP21" s="47">
        <f t="shared" si="11"/>
        <v>68661</v>
      </c>
      <c r="EQ21" s="47">
        <f t="shared" si="11"/>
        <v>58080</v>
      </c>
      <c r="ER21" s="47">
        <f t="shared" si="11"/>
        <v>47499</v>
      </c>
      <c r="ES21" s="47">
        <f t="shared" si="11"/>
        <v>44386.25</v>
      </c>
      <c r="ET21" s="47">
        <f t="shared" si="11"/>
        <v>41273.5</v>
      </c>
      <c r="EU21" s="47">
        <f t="shared" si="11"/>
        <v>38160.75</v>
      </c>
      <c r="EV21" s="47">
        <f t="shared" si="11"/>
        <v>50504.75</v>
      </c>
      <c r="EW21" s="47">
        <f t="shared" si="11"/>
        <v>45143</v>
      </c>
      <c r="EX21" s="47">
        <f t="shared" si="11"/>
        <v>53203</v>
      </c>
      <c r="EY21" s="47">
        <f t="shared" si="11"/>
        <v>47841.25</v>
      </c>
      <c r="EZ21" s="47">
        <f t="shared" si="11"/>
        <v>58150.25</v>
      </c>
      <c r="FA21" s="47">
        <f t="shared" si="11"/>
        <v>51799.05</v>
      </c>
      <c r="FB21" s="47">
        <f t="shared" si="11"/>
        <v>45447.850000000006</v>
      </c>
      <c r="FC21" s="47">
        <f t="shared" si="11"/>
        <v>57160.800000000003</v>
      </c>
      <c r="FD21" s="47">
        <f t="shared" si="11"/>
        <v>50809.600000000006</v>
      </c>
      <c r="FE21" s="47">
        <f t="shared" si="11"/>
        <v>57160.799999999996</v>
      </c>
      <c r="FF21" s="48">
        <f t="shared" si="4"/>
        <v>6.7860316491475601</v>
      </c>
      <c r="FG21" s="48">
        <f t="shared" si="5"/>
        <v>9.2253389235320409</v>
      </c>
      <c r="FH21" s="48">
        <f t="shared" si="5"/>
        <v>8.4057726630678768</v>
      </c>
      <c r="FI21" s="48">
        <f t="shared" si="5"/>
        <v>7.5372801082543974</v>
      </c>
      <c r="FJ21" s="48">
        <f t="shared" si="5"/>
        <v>10.239709997191508</v>
      </c>
      <c r="FK21" s="48">
        <f t="shared" si="5"/>
        <v>10.728593535075653</v>
      </c>
      <c r="FL21" s="48">
        <f t="shared" si="5"/>
        <v>11.433121973887365</v>
      </c>
      <c r="FM21" s="48">
        <f t="shared" si="5"/>
        <v>12.536347551828916</v>
      </c>
      <c r="FN21" s="48">
        <f t="shared" si="5"/>
        <v>10.404534789799607</v>
      </c>
      <c r="FO21" s="48">
        <f t="shared" si="5"/>
        <v>7.5194630459686156</v>
      </c>
      <c r="FP21" s="48">
        <f t="shared" si="5"/>
        <v>7.6642073037953606</v>
      </c>
      <c r="FQ21" s="48">
        <f t="shared" si="5"/>
        <v>7.9984193975050619</v>
      </c>
      <c r="FR21" s="48">
        <f t="shared" si="5"/>
        <v>8.2489629345112352</v>
      </c>
      <c r="FS21" s="48">
        <f t="shared" si="5"/>
        <v>7.6049259401042439</v>
      </c>
      <c r="FT21" s="48">
        <f t="shared" si="5"/>
        <v>8.8533353375807966</v>
      </c>
      <c r="FU21" s="48">
        <f t="shared" si="5"/>
        <v>7.7479575557662503</v>
      </c>
      <c r="FV21" s="48">
        <f t="shared" si="5"/>
        <v>8.8938920739732747</v>
      </c>
      <c r="FW21" s="48">
        <f t="shared" si="9"/>
        <v>7.9155327396821411</v>
      </c>
      <c r="FX21" s="48">
        <f t="shared" si="9"/>
        <v>8.9509861600463605</v>
      </c>
      <c r="FY21" s="48">
        <f t="shared" si="9"/>
        <v>7.9147480954816096</v>
      </c>
      <c r="FZ21" s="48">
        <f t="shared" si="9"/>
        <v>8.9636846092226232</v>
      </c>
      <c r="GA21" s="48">
        <f t="shared" si="9"/>
        <v>7.9878948697408738</v>
      </c>
      <c r="GB21" s="48">
        <f t="shared" si="9"/>
        <v>10.173630924478928</v>
      </c>
      <c r="GC21" s="48">
        <f t="shared" si="9"/>
        <v>10.399336730795895</v>
      </c>
      <c r="GD21" s="48">
        <f t="shared" si="9"/>
        <v>10.704677510897769</v>
      </c>
      <c r="GE21" s="48">
        <f t="shared" si="9"/>
        <v>11.140826967382077</v>
      </c>
      <c r="GF21" s="48">
        <f t="shared" si="9"/>
        <v>9.585944265339549</v>
      </c>
      <c r="GG21" s="48">
        <f t="shared" si="9"/>
        <v>8.8409360509004618</v>
      </c>
      <c r="GH21" s="48">
        <f t="shared" si="9"/>
        <v>8.044100744311649</v>
      </c>
      <c r="GI21" s="48">
        <f t="shared" si="9"/>
        <v>7.1898353681095051</v>
      </c>
      <c r="GJ21" s="48">
        <f t="shared" si="9"/>
        <v>7.1457517071532521</v>
      </c>
      <c r="GK21" s="48">
        <f t="shared" si="9"/>
        <v>7.70519797335335</v>
      </c>
      <c r="GL21" s="48">
        <f t="shared" si="8"/>
        <v>8.0248728094968911</v>
      </c>
      <c r="GM21" s="48">
        <f t="shared" si="8"/>
        <v>6.5327473773745393</v>
      </c>
      <c r="GN21" s="48">
        <f t="shared" si="8"/>
        <v>9.4890842075418202</v>
      </c>
      <c r="GO21" s="48">
        <f t="shared" si="8"/>
        <v>10.307969273362358</v>
      </c>
      <c r="GP21" s="48">
        <f t="shared" si="8"/>
        <v>11.573455043359196</v>
      </c>
      <c r="GQ21" s="48">
        <f t="shared" si="8"/>
        <v>13.787868519146052</v>
      </c>
      <c r="GR21" s="48">
        <f t="shared" si="8"/>
        <v>18.658742269697214</v>
      </c>
      <c r="GS21" s="48">
        <f t="shared" si="8"/>
        <v>12.924897959183674</v>
      </c>
      <c r="GT21" s="48">
        <f t="shared" si="8"/>
        <v>10.475249277243496</v>
      </c>
      <c r="GU21" s="48">
        <f t="shared" si="8"/>
        <v>8.5995416189186376</v>
      </c>
      <c r="GV21" s="48">
        <f t="shared" si="8"/>
        <v>7.1172191914953142</v>
      </c>
      <c r="GW21" s="48">
        <f t="shared" si="8"/>
        <v>9.0040536715924304</v>
      </c>
      <c r="GX21" s="48">
        <f t="shared" si="8"/>
        <v>7.7082203885443032</v>
      </c>
      <c r="GY21" s="48">
        <f t="shared" si="8"/>
        <v>8.7163198561560655</v>
      </c>
      <c r="GZ21" s="48">
        <f t="shared" si="8"/>
        <v>7.5326316286685984</v>
      </c>
      <c r="HA21" s="48">
        <f t="shared" si="6"/>
        <v>9.1557894571104672</v>
      </c>
      <c r="HB21" s="48">
        <f t="shared" si="6"/>
        <v>8.1557894571104672</v>
      </c>
      <c r="HC21" s="48">
        <f t="shared" si="6"/>
        <v>7.1557894571104681</v>
      </c>
      <c r="HD21" s="48">
        <f t="shared" si="6"/>
        <v>9</v>
      </c>
      <c r="HE21" s="48">
        <f t="shared" si="6"/>
        <v>8.0000000000000018</v>
      </c>
      <c r="HF21" s="31"/>
    </row>
    <row r="22" spans="1:214" x14ac:dyDescent="0.25">
      <c r="A22" s="29"/>
      <c r="B22" s="13" t="s">
        <v>3</v>
      </c>
      <c r="C22" s="13">
        <v>1771270</v>
      </c>
      <c r="D22" s="13" t="str">
        <f>VLOOKUP(C22,INVENTORY_DATA!$C:$E,2,0)</f>
        <v>PF_0</v>
      </c>
      <c r="E22" s="44">
        <f>VLOOKUP(C22,INVENTORY_DATA!$C:$E,3,0)</f>
        <v>311719.53810623556</v>
      </c>
      <c r="F22" s="45">
        <f>VLOOKUP(VLOOKUP(F$3,KEY!$E:$F,2,0)&amp;$C22,DEMAND_PLAN!$B:$I,5,0)/VLOOKUP(VLOOKUP(F$3,KEY!$E:$F,2,0),KEY!$B:$C,2,0)</f>
        <v>10115</v>
      </c>
      <c r="G22" s="45">
        <f>VLOOKUP(VLOOKUP(G$3,KEY!$E:$F,2,0)&amp;$C22,DEMAND_PLAN!$B:$I,5,0)/VLOOKUP(VLOOKUP(G$3,KEY!$E:$F,2,0),KEY!$B:$C,2,0)</f>
        <v>10115</v>
      </c>
      <c r="H22" s="45">
        <f>VLOOKUP(VLOOKUP(H$3,KEY!$E:$F,2,0)&amp;$C22,DEMAND_PLAN!$B:$I,5,0)/VLOOKUP(VLOOKUP(H$3,KEY!$E:$F,2,0),KEY!$B:$C,2,0)</f>
        <v>10115</v>
      </c>
      <c r="I22" s="45">
        <f>VLOOKUP(VLOOKUP(I$3,KEY!$E:$F,2,0)&amp;$C22,DEMAND_PLAN!$B:$I,5,0)/VLOOKUP(VLOOKUP(I$3,KEY!$E:$F,2,0),KEY!$B:$C,2,0)</f>
        <v>10115</v>
      </c>
      <c r="J22" s="45">
        <f>VLOOKUP(VLOOKUP(J$3,KEY!$E:$F,2,0)&amp;$C22,DEMAND_PLAN!$B:$I,5,0)/VLOOKUP(VLOOKUP(J$3,KEY!$E:$F,2,0),KEY!$B:$C,2,0)</f>
        <v>7898.5</v>
      </c>
      <c r="K22" s="45">
        <f>VLOOKUP(VLOOKUP(K$3,KEY!$E:$F,2,0)&amp;$C22,DEMAND_PLAN!$B:$I,5,0)/VLOOKUP(VLOOKUP(K$3,KEY!$E:$F,2,0),KEY!$B:$C,2,0)</f>
        <v>7898.5</v>
      </c>
      <c r="L22" s="45">
        <f>VLOOKUP(VLOOKUP(L$3,KEY!$E:$F,2,0)&amp;$C22,DEMAND_PLAN!$B:$I,5,0)/VLOOKUP(VLOOKUP(L$3,KEY!$E:$F,2,0),KEY!$B:$C,2,0)</f>
        <v>7898.5</v>
      </c>
      <c r="M22" s="45">
        <f>VLOOKUP(VLOOKUP(M$3,KEY!$E:$F,2,0)&amp;$C22,DEMAND_PLAN!$B:$I,5,0)/VLOOKUP(VLOOKUP(M$3,KEY!$E:$F,2,0),KEY!$B:$C,2,0)</f>
        <v>7898.5</v>
      </c>
      <c r="N22" s="45">
        <f>VLOOKUP(VLOOKUP(N$3,KEY!$E:$F,2,0)&amp;$C22,DEMAND_PLAN!$B:$I,5,0)/VLOOKUP(VLOOKUP(N$3,KEY!$E:$F,2,0),KEY!$B:$C,2,0)</f>
        <v>3085.6</v>
      </c>
      <c r="O22" s="45">
        <f>VLOOKUP(VLOOKUP(O$3,KEY!$E:$F,2,0)&amp;$C22,DEMAND_PLAN!$B:$I,5,0)/VLOOKUP(VLOOKUP(O$3,KEY!$E:$F,2,0),KEY!$B:$C,2,0)</f>
        <v>3085.6</v>
      </c>
      <c r="P22" s="45">
        <f>VLOOKUP(VLOOKUP(P$3,KEY!$E:$F,2,0)&amp;$C22,DEMAND_PLAN!$B:$I,5,0)/VLOOKUP(VLOOKUP(P$3,KEY!$E:$F,2,0),KEY!$B:$C,2,0)</f>
        <v>3085.6</v>
      </c>
      <c r="Q22" s="45">
        <f>VLOOKUP(VLOOKUP(Q$3,KEY!$E:$F,2,0)&amp;$C22,DEMAND_PLAN!$B:$I,5,0)/VLOOKUP(VLOOKUP(Q$3,KEY!$E:$F,2,0),KEY!$B:$C,2,0)</f>
        <v>3085.6</v>
      </c>
      <c r="R22" s="45">
        <f>VLOOKUP(VLOOKUP(R$3,KEY!$E:$F,2,0)&amp;$C22,DEMAND_PLAN!$B:$I,5,0)/VLOOKUP(VLOOKUP(R$3,KEY!$E:$F,2,0),KEY!$B:$C,2,0)</f>
        <v>3085.6</v>
      </c>
      <c r="S22" s="45">
        <f>VLOOKUP(VLOOKUP(S$3,KEY!$E:$F,2,0)&amp;$C22,DEMAND_PLAN!$B:$I,5,0)/VLOOKUP(VLOOKUP(S$3,KEY!$E:$F,2,0),KEY!$B:$C,2,0)</f>
        <v>4401.75</v>
      </c>
      <c r="T22" s="45">
        <f>VLOOKUP(VLOOKUP(T$3,KEY!$E:$F,2,0)&amp;$C22,DEMAND_PLAN!$B:$I,5,0)/VLOOKUP(VLOOKUP(T$3,KEY!$E:$F,2,0),KEY!$B:$C,2,0)</f>
        <v>4401.75</v>
      </c>
      <c r="U22" s="45">
        <f>VLOOKUP(VLOOKUP(U$3,KEY!$E:$F,2,0)&amp;$C22,DEMAND_PLAN!$B:$I,5,0)/VLOOKUP(VLOOKUP(U$3,KEY!$E:$F,2,0),KEY!$B:$C,2,0)</f>
        <v>4401.75</v>
      </c>
      <c r="V22" s="45">
        <f>VLOOKUP(VLOOKUP(V$3,KEY!$E:$F,2,0)&amp;$C22,DEMAND_PLAN!$B:$I,5,0)/VLOOKUP(VLOOKUP(V$3,KEY!$E:$F,2,0),KEY!$B:$C,2,0)</f>
        <v>4401.75</v>
      </c>
      <c r="W22" s="45">
        <f>VLOOKUP(VLOOKUP(W$3,KEY!$E:$F,2,0)&amp;$C22,DEMAND_PLAN!$B:$I,5,0)/VLOOKUP(VLOOKUP(W$3,KEY!$E:$F,2,0),KEY!$B:$C,2,0)</f>
        <v>6511</v>
      </c>
      <c r="X22" s="45">
        <f>VLOOKUP(VLOOKUP(X$3,KEY!$E:$F,2,0)&amp;$C22,DEMAND_PLAN!$B:$I,5,0)/VLOOKUP(VLOOKUP(X$3,KEY!$E:$F,2,0),KEY!$B:$C,2,0)</f>
        <v>6511</v>
      </c>
      <c r="Y22" s="45">
        <f>VLOOKUP(VLOOKUP(Y$3,KEY!$E:$F,2,0)&amp;$C22,DEMAND_PLAN!$B:$I,5,0)/VLOOKUP(VLOOKUP(Y$3,KEY!$E:$F,2,0),KEY!$B:$C,2,0)</f>
        <v>6511</v>
      </c>
      <c r="Z22" s="45">
        <f>VLOOKUP(VLOOKUP(Z$3,KEY!$E:$F,2,0)&amp;$C22,DEMAND_PLAN!$B:$I,5,0)/VLOOKUP(VLOOKUP(Z$3,KEY!$E:$F,2,0),KEY!$B:$C,2,0)</f>
        <v>6511</v>
      </c>
      <c r="AA22" s="45">
        <f>VLOOKUP(VLOOKUP(AA$3,KEY!$E:$F,2,0)&amp;$C22,DEMAND_PLAN!$B:$I,5,0)/VLOOKUP(VLOOKUP(AA$3,KEY!$E:$F,2,0),KEY!$B:$C,2,0)</f>
        <v>5490.2</v>
      </c>
      <c r="AB22" s="45">
        <f>VLOOKUP(VLOOKUP(AB$3,KEY!$E:$F,2,0)&amp;$C22,DEMAND_PLAN!$B:$I,5,0)/VLOOKUP(VLOOKUP(AB$3,KEY!$E:$F,2,0),KEY!$B:$C,2,0)</f>
        <v>5490.2</v>
      </c>
      <c r="AC22" s="45">
        <f>VLOOKUP(VLOOKUP(AC$3,KEY!$E:$F,2,0)&amp;$C22,DEMAND_PLAN!$B:$I,5,0)/VLOOKUP(VLOOKUP(AC$3,KEY!$E:$F,2,0),KEY!$B:$C,2,0)</f>
        <v>5490.2</v>
      </c>
      <c r="AD22" s="45">
        <f>VLOOKUP(VLOOKUP(AD$3,KEY!$E:$F,2,0)&amp;$C22,DEMAND_PLAN!$B:$I,5,0)/VLOOKUP(VLOOKUP(AD$3,KEY!$E:$F,2,0),KEY!$B:$C,2,0)</f>
        <v>5490.2</v>
      </c>
      <c r="AE22" s="45">
        <f>VLOOKUP(VLOOKUP(AE$3,KEY!$E:$F,2,0)&amp;$C22,DEMAND_PLAN!$B:$I,5,0)/VLOOKUP(VLOOKUP(AE$3,KEY!$E:$F,2,0),KEY!$B:$C,2,0)</f>
        <v>5490.2</v>
      </c>
      <c r="AF22" s="45">
        <f>VLOOKUP(VLOOKUP(AF$3,KEY!$E:$F,2,0)&amp;$C22,DEMAND_PLAN!$B:$I,5,0)/VLOOKUP(VLOOKUP(AF$3,KEY!$E:$F,2,0),KEY!$B:$C,2,0)</f>
        <v>4483.5</v>
      </c>
      <c r="AG22" s="45">
        <f>VLOOKUP(VLOOKUP(AG$3,KEY!$E:$F,2,0)&amp;$C22,DEMAND_PLAN!$B:$I,5,0)/VLOOKUP(VLOOKUP(AG$3,KEY!$E:$F,2,0),KEY!$B:$C,2,0)</f>
        <v>4483.5</v>
      </c>
      <c r="AH22" s="45">
        <f>VLOOKUP(VLOOKUP(AH$3,KEY!$E:$F,2,0)&amp;$C22,DEMAND_PLAN!$B:$I,5,0)/VLOOKUP(VLOOKUP(AH$3,KEY!$E:$F,2,0),KEY!$B:$C,2,0)</f>
        <v>4483.5</v>
      </c>
      <c r="AI22" s="45">
        <f>VLOOKUP(VLOOKUP(AI$3,KEY!$E:$F,2,0)&amp;$C22,DEMAND_PLAN!$B:$I,5,0)/VLOOKUP(VLOOKUP(AI$3,KEY!$E:$F,2,0),KEY!$B:$C,2,0)</f>
        <v>4483.5</v>
      </c>
      <c r="AJ22" s="45">
        <f>VLOOKUP(VLOOKUP(AJ$3,KEY!$E:$F,2,0)&amp;$C22,DEMAND_PLAN!$B:$I,5,0)/VLOOKUP(VLOOKUP(AJ$3,KEY!$E:$F,2,0),KEY!$B:$C,2,0)</f>
        <v>8516</v>
      </c>
      <c r="AK22" s="45">
        <f>VLOOKUP(VLOOKUP(AK$3,KEY!$E:$F,2,0)&amp;$C22,DEMAND_PLAN!$B:$I,5,0)/VLOOKUP(VLOOKUP(AK$3,KEY!$E:$F,2,0),KEY!$B:$C,2,0)</f>
        <v>8516</v>
      </c>
      <c r="AL22" s="45">
        <f>VLOOKUP(VLOOKUP(AL$3,KEY!$E:$F,2,0)&amp;$C22,DEMAND_PLAN!$B:$I,5,0)/VLOOKUP(VLOOKUP(AL$3,KEY!$E:$F,2,0),KEY!$B:$C,2,0)</f>
        <v>8516</v>
      </c>
      <c r="AM22" s="45">
        <f>VLOOKUP(VLOOKUP(AM$3,KEY!$E:$F,2,0)&amp;$C22,DEMAND_PLAN!$B:$I,5,0)/VLOOKUP(VLOOKUP(AM$3,KEY!$E:$F,2,0),KEY!$B:$C,2,0)</f>
        <v>8516</v>
      </c>
      <c r="AN22" s="45">
        <f>VLOOKUP(VLOOKUP(AN$3,KEY!$E:$F,2,0)&amp;$C22,DEMAND_PLAN!$B:$I,5,0)/VLOOKUP(VLOOKUP(AN$3,KEY!$E:$F,2,0),KEY!$B:$C,2,0)</f>
        <v>3181.6</v>
      </c>
      <c r="AO22" s="45">
        <f>VLOOKUP(VLOOKUP(AO$3,KEY!$E:$F,2,0)&amp;$C22,DEMAND_PLAN!$B:$I,5,0)/VLOOKUP(VLOOKUP(AO$3,KEY!$E:$F,2,0),KEY!$B:$C,2,0)</f>
        <v>3181.6</v>
      </c>
      <c r="AP22" s="45">
        <f>VLOOKUP(VLOOKUP(AP$3,KEY!$E:$F,2,0)&amp;$C22,DEMAND_PLAN!$B:$I,5,0)/VLOOKUP(VLOOKUP(AP$3,KEY!$E:$F,2,0),KEY!$B:$C,2,0)</f>
        <v>3181.6</v>
      </c>
      <c r="AQ22" s="45">
        <f>VLOOKUP(VLOOKUP(AQ$3,KEY!$E:$F,2,0)&amp;$C22,DEMAND_PLAN!$B:$I,5,0)/VLOOKUP(VLOOKUP(AQ$3,KEY!$E:$F,2,0),KEY!$B:$C,2,0)</f>
        <v>3181.6</v>
      </c>
      <c r="AR22" s="45">
        <f>VLOOKUP(VLOOKUP(AR$3,KEY!$E:$F,2,0)&amp;$C22,DEMAND_PLAN!$B:$I,5,0)/VLOOKUP(VLOOKUP(AR$3,KEY!$E:$F,2,0),KEY!$B:$C,2,0)</f>
        <v>3181.6</v>
      </c>
      <c r="AS22" s="45">
        <f>VLOOKUP(VLOOKUP(AS$3,KEY!$E:$F,2,0)&amp;$C22,DEMAND_PLAN!$B:$I,5,0)/VLOOKUP(VLOOKUP(AS$3,KEY!$E:$F,2,0),KEY!$B:$C,2,0)</f>
        <v>4006.5</v>
      </c>
      <c r="AT22" s="45">
        <f>VLOOKUP(VLOOKUP(AT$3,KEY!$E:$F,2,0)&amp;$C22,DEMAND_PLAN!$B:$I,5,0)/VLOOKUP(VLOOKUP(AT$3,KEY!$E:$F,2,0),KEY!$B:$C,2,0)</f>
        <v>4006.5</v>
      </c>
      <c r="AU22" s="45">
        <f>VLOOKUP(VLOOKUP(AU$3,KEY!$E:$F,2,0)&amp;$C22,DEMAND_PLAN!$B:$I,5,0)/VLOOKUP(VLOOKUP(AU$3,KEY!$E:$F,2,0),KEY!$B:$C,2,0)</f>
        <v>4006.5</v>
      </c>
      <c r="AV22" s="45">
        <f>VLOOKUP(VLOOKUP(AV$3,KEY!$E:$F,2,0)&amp;$C22,DEMAND_PLAN!$B:$I,5,0)/VLOOKUP(VLOOKUP(AV$3,KEY!$E:$F,2,0),KEY!$B:$C,2,0)</f>
        <v>4006.5</v>
      </c>
      <c r="AW22" s="45">
        <f>VLOOKUP(VLOOKUP(AW$3,KEY!$E:$F,2,0)&amp;$C22,DEMAND_PLAN!$B:$I,5,0)/VLOOKUP(VLOOKUP(AW$3,KEY!$E:$F,2,0),KEY!$B:$C,2,0)</f>
        <v>6293.25</v>
      </c>
      <c r="AX22" s="45">
        <f>VLOOKUP(VLOOKUP(AX$3,KEY!$E:$F,2,0)&amp;$C22,DEMAND_PLAN!$B:$I,5,0)/VLOOKUP(VLOOKUP(AX$3,KEY!$E:$F,2,0),KEY!$B:$C,2,0)</f>
        <v>6293.25</v>
      </c>
      <c r="AY22" s="45">
        <f>VLOOKUP(VLOOKUP(AY$3,KEY!$E:$F,2,0)&amp;$C22,DEMAND_PLAN!$B:$I,5,0)/VLOOKUP(VLOOKUP(AY$3,KEY!$E:$F,2,0),KEY!$B:$C,2,0)</f>
        <v>6293.25</v>
      </c>
      <c r="AZ22" s="45">
        <f>VLOOKUP(VLOOKUP(AZ$3,KEY!$E:$F,2,0)&amp;$C22,DEMAND_PLAN!$B:$I,5,0)/VLOOKUP(VLOOKUP(AZ$3,KEY!$E:$F,2,0),KEY!$B:$C,2,0)</f>
        <v>6293.25</v>
      </c>
      <c r="BA22" s="45">
        <f>VLOOKUP(VLOOKUP(BA$3,KEY!$E:$F,2,0)&amp;$C22,DEMAND_PLAN!$B:$I,5,0)/VLOOKUP(VLOOKUP(BA$3,KEY!$E:$F,2,0),KEY!$B:$C,2,0)</f>
        <v>3097.4</v>
      </c>
      <c r="BB22" s="45">
        <f>VLOOKUP(VLOOKUP(BB$3,KEY!$E:$F,2,0)&amp;$C22,DEMAND_PLAN!$B:$I,5,0)/VLOOKUP(VLOOKUP(BB$3,KEY!$E:$F,2,0),KEY!$B:$C,2,0)</f>
        <v>3097.4</v>
      </c>
      <c r="BC22" s="45">
        <f>VLOOKUP(VLOOKUP(BC$3,KEY!$E:$F,2,0)&amp;$C22,DEMAND_PLAN!$B:$I,5,0)/VLOOKUP(VLOOKUP(BC$3,KEY!$E:$F,2,0),KEY!$B:$C,2,0)</f>
        <v>3097.4</v>
      </c>
      <c r="BD22" s="45">
        <f>VLOOKUP(VLOOKUP(BD$3,KEY!$E:$F,2,0)&amp;$C22,DEMAND_PLAN!$B:$I,5,0)/VLOOKUP(VLOOKUP(BD$3,KEY!$E:$F,2,0),KEY!$B:$C,2,0)</f>
        <v>3097.4</v>
      </c>
      <c r="BE22" s="45">
        <f>VLOOKUP(VLOOKUP(BE$3,KEY!$E:$F,2,0)&amp;$C22,DEMAND_PLAN!$B:$I,5,0)/VLOOKUP(VLOOKUP(BE$3,KEY!$E:$F,2,0),KEY!$B:$C,2,0)</f>
        <v>3097.4</v>
      </c>
      <c r="BF22" s="46">
        <f>IF(FF22&gt;ASSUMPTIONS!$D$6,0,(ASSUMPTIONS!$D$6+2-FF22)*AVERAGE(G22:J22))</f>
        <v>0</v>
      </c>
      <c r="BG22" s="46">
        <f>IF(FG22&gt;ASSUMPTIONS!$D$6,0,(ASSUMPTIONS!$D$6+2-FG22)*AVERAGE(H22:K22))</f>
        <v>0</v>
      </c>
      <c r="BH22" s="46">
        <f>IF(FH22&gt;ASSUMPTIONS!$D$6,0,(ASSUMPTIONS!$D$6+2-FH22)*AVERAGE(I22:L22))</f>
        <v>0</v>
      </c>
      <c r="BI22" s="46">
        <f>IF(FI22&gt;ASSUMPTIONS!$D$6,0,(ASSUMPTIONS!$D$6+2-FI22)*AVERAGE(J22:M22))</f>
        <v>0</v>
      </c>
      <c r="BJ22" s="46">
        <f>IF(FJ22&gt;ASSUMPTIONS!$D$6,0,(ASSUMPTIONS!$D$6+2-FJ22)*AVERAGE(K22:N22))</f>
        <v>0</v>
      </c>
      <c r="BK22" s="46">
        <f>IF(FK22&gt;ASSUMPTIONS!$D$6,0,(ASSUMPTIONS!$D$6+2-FK22)*AVERAGE(L22:O22))</f>
        <v>0</v>
      </c>
      <c r="BL22" s="46">
        <f>IF(FL22&gt;ASSUMPTIONS!$D$6,0,(ASSUMPTIONS!$D$6+2-FL22)*AVERAGE(M22:P22))</f>
        <v>0</v>
      </c>
      <c r="BM22" s="46">
        <f>IF(FM22&gt;ASSUMPTIONS!$D$6,0,(ASSUMPTIONS!$D$6+2-FM22)*AVERAGE(N22:Q22))</f>
        <v>0</v>
      </c>
      <c r="BN22" s="46">
        <f>IF(FN22&gt;ASSUMPTIONS!$D$6,0,(ASSUMPTIONS!$D$6+2-FN22)*AVERAGE(O22:R22))</f>
        <v>0</v>
      </c>
      <c r="BO22" s="46">
        <f>IF(FO22&gt;ASSUMPTIONS!$D$6,0,(ASSUMPTIONS!$D$6+2-FO22)*AVERAGE(P22:S22))</f>
        <v>0</v>
      </c>
      <c r="BP22" s="46">
        <f>IF(FP22&gt;ASSUMPTIONS!$D$6,0,(ASSUMPTIONS!$D$6+2-FP22)*AVERAGE(Q22:T22))</f>
        <v>0</v>
      </c>
      <c r="BQ22" s="46">
        <f>IF(FQ22&gt;ASSUMPTIONS!$D$6,0,(ASSUMPTIONS!$D$6+2-FQ22)*AVERAGE(R22:U22))</f>
        <v>0</v>
      </c>
      <c r="BR22" s="46">
        <f>IF(FR22&gt;ASSUMPTIONS!$D$6,0,(ASSUMPTIONS!$D$6+2-FR22)*AVERAGE(S22:V22))</f>
        <v>0</v>
      </c>
      <c r="BS22" s="46">
        <f>IF(FS22&gt;ASSUMPTIONS!$D$6,0,(ASSUMPTIONS!$D$6+2-FS22)*AVERAGE(T22:W22))</f>
        <v>0</v>
      </c>
      <c r="BT22" s="46">
        <f>IF(FT22&gt;ASSUMPTIONS!$D$6,0,(ASSUMPTIONS!$D$6+2-FT22)*AVERAGE(U22:X22))</f>
        <v>0</v>
      </c>
      <c r="BU22" s="46">
        <f>IF(FU22&gt;ASSUMPTIONS!$D$6,0,(ASSUMPTIONS!$D$6+2-FU22)*AVERAGE(V22:Y22))</f>
        <v>0</v>
      </c>
      <c r="BV22" s="46">
        <f>IF(FV22&gt;ASSUMPTIONS!$D$6,0,(ASSUMPTIONS!$D$6+2-FV22)*AVERAGE(W22:Z22))</f>
        <v>0</v>
      </c>
      <c r="BW22" s="46">
        <f>IF(FW22&gt;ASSUMPTIONS!$D$6,0,(ASSUMPTIONS!$D$6+2-FW22)*AVERAGE(X22:AA22))</f>
        <v>0</v>
      </c>
      <c r="BX22" s="46">
        <f>IF(FX22&gt;ASSUMPTIONS!$D$6,0,(ASSUMPTIONS!$D$6+2-FX22)*AVERAGE(Y22:AB22))</f>
        <v>0</v>
      </c>
      <c r="BY22" s="46">
        <f>IF(FY22&gt;ASSUMPTIONS!$D$6,0,(ASSUMPTIONS!$D$6+2-FY22)*AVERAGE(Z22:AC22))</f>
        <v>0</v>
      </c>
      <c r="BZ22" s="46">
        <f>IF(FZ22&gt;ASSUMPTIONS!$D$6,0,(ASSUMPTIONS!$D$6+2-FZ22)*AVERAGE(AA22:AD22))</f>
        <v>0</v>
      </c>
      <c r="CA22" s="46">
        <f>IF(GA22&gt;ASSUMPTIONS!$D$6,0,(ASSUMPTIONS!$D$6+2-GA22)*AVERAGE(AB22:AE22))</f>
        <v>0</v>
      </c>
      <c r="CB22" s="46">
        <f>IF(GB22&gt;ASSUMPTIONS!$D$6,0,(ASSUMPTIONS!$D$6+2-GB22)*AVERAGE(AC22:AF22))</f>
        <v>0</v>
      </c>
      <c r="CC22" s="46">
        <f>IF(GC22&gt;ASSUMPTIONS!$D$6,0,(ASSUMPTIONS!$D$6+2-GC22)*AVERAGE(AD22:AG22))</f>
        <v>0</v>
      </c>
      <c r="CD22" s="46">
        <f>IF(GD22&gt;ASSUMPTIONS!$D$6,0,(ASSUMPTIONS!$D$6+2-GD22)*AVERAGE(AE22:AH22))</f>
        <v>0</v>
      </c>
      <c r="CE22" s="46">
        <f>IF(GE22&gt;ASSUMPTIONS!$D$6,0,(ASSUMPTIONS!$D$6+2-GE22)*AVERAGE(AF22:AI22))</f>
        <v>0</v>
      </c>
      <c r="CF22" s="46">
        <f>IF(GF22&gt;ASSUMPTIONS!$D$6,0,(ASSUMPTIONS!$D$6+2-GF22)*AVERAGE(AG22:AJ22))</f>
        <v>0</v>
      </c>
      <c r="CG22" s="46">
        <f>IF(GG22&gt;ASSUMPTIONS!$D$6,0,(ASSUMPTIONS!$D$6+2-GG22)*AVERAGE(AH22:AK22))</f>
        <v>0</v>
      </c>
      <c r="CH22" s="46">
        <f>IF(GH22&gt;ASSUMPTIONS!$D$6,0,(ASSUMPTIONS!$D$6+2-GH22)*AVERAGE(AI22:AL22))</f>
        <v>0</v>
      </c>
      <c r="CI22" s="46">
        <f>IF(GI22&gt;ASSUMPTIONS!$D$6,0,(ASSUMPTIONS!$D$6+2-GI22)*AVERAGE(AJ22:AM22))</f>
        <v>0</v>
      </c>
      <c r="CJ22" s="46">
        <f>IF(GJ22&gt;ASSUMPTIONS!$D$6,0,(ASSUMPTIONS!$D$6+2-GJ22)*AVERAGE(AK22:AN22))</f>
        <v>0</v>
      </c>
      <c r="CK22" s="46">
        <f>IF(GK22&gt;ASSUMPTIONS!$D$6,0,(ASSUMPTIONS!$D$6+2-GK22)*AVERAGE(AL22:AO22))</f>
        <v>0</v>
      </c>
      <c r="CL22" s="46">
        <f>IF(GL22&gt;ASSUMPTIONS!$D$6,0,(ASSUMPTIONS!$D$6+2-GL22)*AVERAGE(AM22:AP22))</f>
        <v>0</v>
      </c>
      <c r="CM22" s="46">
        <f>IF(GM22&gt;ASSUMPTIONS!$D$6,0,(ASSUMPTIONS!$D$6+2-GM22)*AVERAGE(AN22:AQ22))</f>
        <v>0</v>
      </c>
      <c r="CN22" s="46">
        <f>IF(GN22&gt;ASSUMPTIONS!$D$6,0,(ASSUMPTIONS!$D$6+2-GN22)*AVERAGE(AO22:AR22))</f>
        <v>0</v>
      </c>
      <c r="CO22" s="46">
        <f>IF(GO22&gt;ASSUMPTIONS!$D$6,0,(ASSUMPTIONS!$D$6+2-GO22)*AVERAGE(AP22:AS22))</f>
        <v>0</v>
      </c>
      <c r="CP22" s="46">
        <f>IF(GP22&gt;ASSUMPTIONS!$D$6,0,(ASSUMPTIONS!$D$6+2-GP22)*AVERAGE(AQ22:AT22))</f>
        <v>0</v>
      </c>
      <c r="CQ22" s="46">
        <f>IF(GQ22&gt;ASSUMPTIONS!$D$6,0,(ASSUMPTIONS!$D$6+2-GQ22)*AVERAGE(AR22:AU22))</f>
        <v>0</v>
      </c>
      <c r="CR22" s="46">
        <f>IF(GR22&gt;ASSUMPTIONS!$D$6,0,(ASSUMPTIONS!$D$6+2-GR22)*AVERAGE(AS22:AV22))</f>
        <v>0</v>
      </c>
      <c r="CS22" s="46">
        <f>IF(GS22&gt;ASSUMPTIONS!$D$6,0,(ASSUMPTIONS!$D$6+2-GS22)*AVERAGE(AT22:AW22))</f>
        <v>0</v>
      </c>
      <c r="CT22" s="46">
        <f>IF(GT22&gt;ASSUMPTIONS!$D$6,0,(ASSUMPTIONS!$D$6+2-GT22)*AVERAGE(AU22:AX22))</f>
        <v>0</v>
      </c>
      <c r="CU22" s="46">
        <f>IF(GU22&gt;ASSUMPTIONS!$D$6,0,(ASSUMPTIONS!$D$6+2-GU22)*AVERAGE(AV22:AY22))</f>
        <v>0</v>
      </c>
      <c r="CV22" s="46">
        <f>IF(GV22&gt;ASSUMPTIONS!$D$6,0,(ASSUMPTIONS!$D$6+2-GV22)*AVERAGE(AW22:AZ22))</f>
        <v>0</v>
      </c>
      <c r="CW22" s="46">
        <f>IF(GW22&gt;ASSUMPTIONS!$D$6,0,(ASSUMPTIONS!$D$6+2-GW22)*AVERAGE(AX22:BA22))</f>
        <v>0</v>
      </c>
      <c r="CX22" s="46">
        <f>IF(GX22&gt;ASSUMPTIONS!$D$6,0,(ASSUMPTIONS!$D$6+2-GX22)*AVERAGE(AY22:BB22))</f>
        <v>0</v>
      </c>
      <c r="CY22" s="46">
        <f>IF(GY22&gt;ASSUMPTIONS!$D$6,0,(ASSUMPTIONS!$D$6+2-GY22)*AVERAGE(AZ22:BC22))</f>
        <v>0</v>
      </c>
      <c r="CZ22" s="46">
        <f>IF(GZ22&gt;ASSUMPTIONS!$D$6,0,(ASSUMPTIONS!$D$6+2-GZ22)*AVERAGE(BA22:BD22))</f>
        <v>0</v>
      </c>
      <c r="DA22" s="46">
        <f>IF(HA22&gt;ASSUMPTIONS!$D$6,0,(ASSUMPTIONS!$D$6+2-HA22)*AVERAGE($BB22:$BE22))</f>
        <v>0</v>
      </c>
      <c r="DB22" s="46">
        <f>IF(HB22&gt;ASSUMPTIONS!$D$6,0,(ASSUMPTIONS!$D$6+2-HB22)*AVERAGE($BB22:$BE22))</f>
        <v>0</v>
      </c>
      <c r="DC22" s="46">
        <f>IF(HC22&gt;ASSUMPTIONS!$D$6,0,(ASSUMPTIONS!$D$6+2-HC22)*AVERAGE($BB22:$BE22))</f>
        <v>0</v>
      </c>
      <c r="DD22" s="46">
        <f>IF(HD22&gt;ASSUMPTIONS!$D$6,0,(ASSUMPTIONS!$D$6+2-HD22)*AVERAGE($BB22:$BE22))</f>
        <v>0</v>
      </c>
      <c r="DE22" s="46">
        <f>IF(HE22&gt;ASSUMPTIONS!$D$6,0,(ASSUMPTIONS!$D$6+2-HE22)*AVERAGE($BB22:$BE22))</f>
        <v>0</v>
      </c>
      <c r="DF22" s="47">
        <f t="shared" si="3"/>
        <v>301604.53810623556</v>
      </c>
      <c r="DG22" s="47">
        <f t="shared" si="11"/>
        <v>291489.53810623556</v>
      </c>
      <c r="DH22" s="47">
        <f t="shared" si="11"/>
        <v>281374.53810623556</v>
      </c>
      <c r="DI22" s="47">
        <f t="shared" si="11"/>
        <v>271259.53810623556</v>
      </c>
      <c r="DJ22" s="47">
        <f t="shared" si="11"/>
        <v>263361.03810623556</v>
      </c>
      <c r="DK22" s="47">
        <f t="shared" si="11"/>
        <v>255462.53810623556</v>
      </c>
      <c r="DL22" s="47">
        <f t="shared" si="11"/>
        <v>247564.03810623556</v>
      </c>
      <c r="DM22" s="47">
        <f t="shared" si="11"/>
        <v>239665.53810623556</v>
      </c>
      <c r="DN22" s="47">
        <f t="shared" si="11"/>
        <v>236579.93810623555</v>
      </c>
      <c r="DO22" s="47">
        <f t="shared" si="11"/>
        <v>233494.33810623555</v>
      </c>
      <c r="DP22" s="47">
        <f t="shared" si="11"/>
        <v>230408.73810623554</v>
      </c>
      <c r="DQ22" s="47">
        <f t="shared" si="11"/>
        <v>227323.13810623554</v>
      </c>
      <c r="DR22" s="47">
        <f t="shared" si="11"/>
        <v>224237.53810623553</v>
      </c>
      <c r="DS22" s="47">
        <f t="shared" si="11"/>
        <v>219835.78810623553</v>
      </c>
      <c r="DT22" s="47">
        <f t="shared" si="11"/>
        <v>215434.03810623553</v>
      </c>
      <c r="DU22" s="47">
        <f t="shared" si="11"/>
        <v>211032.28810623553</v>
      </c>
      <c r="DV22" s="47">
        <f t="shared" si="11"/>
        <v>206630.53810623553</v>
      </c>
      <c r="DW22" s="47">
        <f t="shared" si="11"/>
        <v>200119.53810623553</v>
      </c>
      <c r="DX22" s="47">
        <f t="shared" si="11"/>
        <v>193608.53810623553</v>
      </c>
      <c r="DY22" s="47">
        <f t="shared" si="11"/>
        <v>187097.53810623553</v>
      </c>
      <c r="DZ22" s="47">
        <f t="shared" si="11"/>
        <v>180586.53810623553</v>
      </c>
      <c r="EA22" s="47">
        <f t="shared" si="11"/>
        <v>175096.33810623552</v>
      </c>
      <c r="EB22" s="47">
        <f t="shared" si="11"/>
        <v>169606.13810623551</v>
      </c>
      <c r="EC22" s="47">
        <f t="shared" si="11"/>
        <v>164115.9381062355</v>
      </c>
      <c r="ED22" s="47">
        <f t="shared" si="11"/>
        <v>158625.73810623548</v>
      </c>
      <c r="EE22" s="47">
        <f t="shared" si="11"/>
        <v>153135.53810623547</v>
      </c>
      <c r="EF22" s="47">
        <f t="shared" si="11"/>
        <v>148652.03810623547</v>
      </c>
      <c r="EG22" s="47">
        <f t="shared" si="11"/>
        <v>144168.53810623547</v>
      </c>
      <c r="EH22" s="47">
        <f t="shared" si="11"/>
        <v>139685.03810623547</v>
      </c>
      <c r="EI22" s="47">
        <f t="shared" si="11"/>
        <v>135201.53810623547</v>
      </c>
      <c r="EJ22" s="47">
        <f t="shared" si="11"/>
        <v>126685.53810623547</v>
      </c>
      <c r="EK22" s="47">
        <f t="shared" si="11"/>
        <v>118169.53810623547</v>
      </c>
      <c r="EL22" s="47">
        <f t="shared" si="11"/>
        <v>109653.53810623547</v>
      </c>
      <c r="EM22" s="47">
        <f t="shared" si="11"/>
        <v>101137.53810623547</v>
      </c>
      <c r="EN22" s="47">
        <f t="shared" si="11"/>
        <v>97955.938106235466</v>
      </c>
      <c r="EO22" s="47">
        <f t="shared" si="11"/>
        <v>94774.33810623546</v>
      </c>
      <c r="EP22" s="47">
        <f t="shared" si="11"/>
        <v>91592.738106235454</v>
      </c>
      <c r="EQ22" s="47">
        <f t="shared" si="11"/>
        <v>88411.138106235449</v>
      </c>
      <c r="ER22" s="47">
        <f t="shared" si="11"/>
        <v>85229.538106235443</v>
      </c>
      <c r="ES22" s="47">
        <f t="shared" si="11"/>
        <v>81223.038106235443</v>
      </c>
      <c r="ET22" s="47">
        <f t="shared" si="11"/>
        <v>77216.538106235443</v>
      </c>
      <c r="EU22" s="47">
        <f t="shared" si="11"/>
        <v>73210.038106235443</v>
      </c>
      <c r="EV22" s="47">
        <f t="shared" si="11"/>
        <v>69203.538106235443</v>
      </c>
      <c r="EW22" s="47">
        <f t="shared" si="11"/>
        <v>62910.288106235443</v>
      </c>
      <c r="EX22" s="47">
        <f t="shared" si="11"/>
        <v>56617.038106235443</v>
      </c>
      <c r="EY22" s="47">
        <f t="shared" si="11"/>
        <v>50323.788106235443</v>
      </c>
      <c r="EZ22" s="47">
        <f t="shared" si="11"/>
        <v>44030.538106235443</v>
      </c>
      <c r="FA22" s="47">
        <f t="shared" si="11"/>
        <v>40933.138106235441</v>
      </c>
      <c r="FB22" s="47">
        <f t="shared" si="11"/>
        <v>37835.73810623544</v>
      </c>
      <c r="FC22" s="47">
        <f t="shared" si="11"/>
        <v>34738.338106235438</v>
      </c>
      <c r="FD22" s="47">
        <f t="shared" si="11"/>
        <v>31640.938106235437</v>
      </c>
      <c r="FE22" s="47">
        <f t="shared" si="11"/>
        <v>28543.538106235435</v>
      </c>
      <c r="FF22" s="48">
        <f t="shared" si="4"/>
        <v>32.603662123627345</v>
      </c>
      <c r="FG22" s="48">
        <f t="shared" si="5"/>
        <v>33.486500469784943</v>
      </c>
      <c r="FH22" s="48">
        <f t="shared" si="5"/>
        <v>34.485090502209147</v>
      </c>
      <c r="FI22" s="48">
        <f t="shared" si="5"/>
        <v>35.623794151577584</v>
      </c>
      <c r="FJ22" s="48">
        <f t="shared" si="5"/>
        <v>40.515070419995531</v>
      </c>
      <c r="FK22" s="48">
        <f t="shared" si="5"/>
        <v>47.953139193240339</v>
      </c>
      <c r="FL22" s="48">
        <f t="shared" si="5"/>
        <v>59.564691519527045</v>
      </c>
      <c r="FM22" s="48">
        <f t="shared" si="5"/>
        <v>80.232057981020077</v>
      </c>
      <c r="FN22" s="48">
        <f t="shared" si="5"/>
        <v>77.672264099765215</v>
      </c>
      <c r="FO22" s="48">
        <f t="shared" si="5"/>
        <v>69.284056684270453</v>
      </c>
      <c r="FP22" s="48">
        <f t="shared" si="5"/>
        <v>62.370354826804018</v>
      </c>
      <c r="FQ22" s="48">
        <f t="shared" si="5"/>
        <v>56.573779294815317</v>
      </c>
      <c r="FR22" s="48">
        <f t="shared" si="5"/>
        <v>51.643809418125869</v>
      </c>
      <c r="FS22" s="48">
        <f t="shared" si="5"/>
        <v>45.492938688895812</v>
      </c>
      <c r="FT22" s="48">
        <f t="shared" si="5"/>
        <v>40.289713977913088</v>
      </c>
      <c r="FU22" s="48">
        <f t="shared" si="5"/>
        <v>36.003557690176088</v>
      </c>
      <c r="FV22" s="48">
        <f t="shared" si="5"/>
        <v>32.41165536879673</v>
      </c>
      <c r="FW22" s="48">
        <f t="shared" si="9"/>
        <v>33.03023403980874</v>
      </c>
      <c r="FX22" s="48">
        <f t="shared" si="9"/>
        <v>33.349921358903366</v>
      </c>
      <c r="FY22" s="48">
        <f t="shared" si="9"/>
        <v>33.698008512242055</v>
      </c>
      <c r="FZ22" s="48">
        <f t="shared" si="9"/>
        <v>34.078455813310178</v>
      </c>
      <c r="GA22" s="48">
        <f t="shared" si="9"/>
        <v>32.892524517546818</v>
      </c>
      <c r="GB22" s="48">
        <f t="shared" si="9"/>
        <v>33.424740381354589</v>
      </c>
      <c r="GC22" s="48">
        <f t="shared" si="9"/>
        <v>34.010675698333714</v>
      </c>
      <c r="GD22" s="48">
        <f t="shared" si="9"/>
        <v>34.658896050565289</v>
      </c>
      <c r="GE22" s="48">
        <f t="shared" si="9"/>
        <v>35.379890287997206</v>
      </c>
      <c r="GF22" s="48">
        <f t="shared" si="9"/>
        <v>27.88528679693815</v>
      </c>
      <c r="GG22" s="48">
        <f t="shared" si="9"/>
        <v>22.870423955726832</v>
      </c>
      <c r="GH22" s="48">
        <f t="shared" si="9"/>
        <v>19.202309322709219</v>
      </c>
      <c r="GI22" s="48">
        <f t="shared" si="9"/>
        <v>16.402658302751934</v>
      </c>
      <c r="GJ22" s="48">
        <f t="shared" si="9"/>
        <v>18.824005639651855</v>
      </c>
      <c r="GK22" s="48">
        <f t="shared" si="9"/>
        <v>21.660090635042316</v>
      </c>
      <c r="GL22" s="48">
        <f t="shared" si="8"/>
        <v>26.171495859814733</v>
      </c>
      <c r="GM22" s="48">
        <f t="shared" si="8"/>
        <v>34.464903855366948</v>
      </c>
      <c r="GN22" s="48">
        <f t="shared" si="8"/>
        <v>31.788263171434334</v>
      </c>
      <c r="GO22" s="48">
        <f t="shared" si="8"/>
        <v>28.914108050514852</v>
      </c>
      <c r="GP22" s="48">
        <f t="shared" si="8"/>
        <v>26.369788429831374</v>
      </c>
      <c r="GQ22" s="48">
        <f t="shared" si="8"/>
        <v>24.101607937908561</v>
      </c>
      <c r="GR22" s="48">
        <f t="shared" si="8"/>
        <v>22.066925772179072</v>
      </c>
      <c r="GS22" s="48">
        <f t="shared" si="8"/>
        <v>18.61643676809555</v>
      </c>
      <c r="GT22" s="48">
        <f t="shared" si="8"/>
        <v>15.771846521757411</v>
      </c>
      <c r="GU22" s="48">
        <f t="shared" si="8"/>
        <v>13.495708227645061</v>
      </c>
      <c r="GV22" s="48">
        <f t="shared" si="8"/>
        <v>11.633105010326213</v>
      </c>
      <c r="GW22" s="48">
        <f t="shared" si="8"/>
        <v>12.5955436635297</v>
      </c>
      <c r="GX22" s="48">
        <f t="shared" si="8"/>
        <v>13.398494908496312</v>
      </c>
      <c r="GY22" s="48">
        <f t="shared" si="8"/>
        <v>14.530741969268888</v>
      </c>
      <c r="GZ22" s="48">
        <f t="shared" si="8"/>
        <v>16.247106639838393</v>
      </c>
      <c r="HA22" s="48">
        <f t="shared" si="6"/>
        <v>14.215321917167767</v>
      </c>
      <c r="HB22" s="48">
        <f t="shared" si="6"/>
        <v>13.215321917167767</v>
      </c>
      <c r="HC22" s="48">
        <f t="shared" si="6"/>
        <v>12.215321917167767</v>
      </c>
      <c r="HD22" s="48">
        <f t="shared" si="6"/>
        <v>11.215321917167765</v>
      </c>
      <c r="HE22" s="48">
        <f t="shared" si="6"/>
        <v>10.215321917167765</v>
      </c>
      <c r="HF22" s="31"/>
    </row>
    <row r="23" spans="1:214" x14ac:dyDescent="0.25">
      <c r="A23" s="29"/>
      <c r="B23" s="13" t="s">
        <v>3</v>
      </c>
      <c r="C23" s="13">
        <v>1797094</v>
      </c>
      <c r="D23" s="13" t="str">
        <f>VLOOKUP(C23,INVENTORY_DATA!$C:$E,2,0)</f>
        <v>PF_3</v>
      </c>
      <c r="E23" s="44">
        <f>VLOOKUP(C23,INVENTORY_DATA!$C:$E,3,0)</f>
        <v>142913.16859122401</v>
      </c>
      <c r="F23" s="45">
        <f>VLOOKUP(VLOOKUP(F$3,KEY!$E:$F,2,0)&amp;$C23,DEMAND_PLAN!$B:$I,5,0)/VLOOKUP(VLOOKUP(F$3,KEY!$E:$F,2,0),KEY!$B:$C,2,0)</f>
        <v>10788.25</v>
      </c>
      <c r="G23" s="45">
        <f>VLOOKUP(VLOOKUP(G$3,KEY!$E:$F,2,0)&amp;$C23,DEMAND_PLAN!$B:$I,5,0)/VLOOKUP(VLOOKUP(G$3,KEY!$E:$F,2,0),KEY!$B:$C,2,0)</f>
        <v>10788.25</v>
      </c>
      <c r="H23" s="45">
        <f>VLOOKUP(VLOOKUP(H$3,KEY!$E:$F,2,0)&amp;$C23,DEMAND_PLAN!$B:$I,5,0)/VLOOKUP(VLOOKUP(H$3,KEY!$E:$F,2,0),KEY!$B:$C,2,0)</f>
        <v>10788.25</v>
      </c>
      <c r="I23" s="45">
        <f>VLOOKUP(VLOOKUP(I$3,KEY!$E:$F,2,0)&amp;$C23,DEMAND_PLAN!$B:$I,5,0)/VLOOKUP(VLOOKUP(I$3,KEY!$E:$F,2,0),KEY!$B:$C,2,0)</f>
        <v>10788.25</v>
      </c>
      <c r="J23" s="45">
        <f>VLOOKUP(VLOOKUP(J$3,KEY!$E:$F,2,0)&amp;$C23,DEMAND_PLAN!$B:$I,5,0)/VLOOKUP(VLOOKUP(J$3,KEY!$E:$F,2,0),KEY!$B:$C,2,0)</f>
        <v>5723</v>
      </c>
      <c r="K23" s="45">
        <f>VLOOKUP(VLOOKUP(K$3,KEY!$E:$F,2,0)&amp;$C23,DEMAND_PLAN!$B:$I,5,0)/VLOOKUP(VLOOKUP(K$3,KEY!$E:$F,2,0),KEY!$B:$C,2,0)</f>
        <v>5723</v>
      </c>
      <c r="L23" s="45">
        <f>VLOOKUP(VLOOKUP(L$3,KEY!$E:$F,2,0)&amp;$C23,DEMAND_PLAN!$B:$I,5,0)/VLOOKUP(VLOOKUP(L$3,KEY!$E:$F,2,0),KEY!$B:$C,2,0)</f>
        <v>5723</v>
      </c>
      <c r="M23" s="45">
        <f>VLOOKUP(VLOOKUP(M$3,KEY!$E:$F,2,0)&amp;$C23,DEMAND_PLAN!$B:$I,5,0)/VLOOKUP(VLOOKUP(M$3,KEY!$E:$F,2,0),KEY!$B:$C,2,0)</f>
        <v>5723</v>
      </c>
      <c r="N23" s="45">
        <f>VLOOKUP(VLOOKUP(N$3,KEY!$E:$F,2,0)&amp;$C23,DEMAND_PLAN!$B:$I,5,0)/VLOOKUP(VLOOKUP(N$3,KEY!$E:$F,2,0),KEY!$B:$C,2,0)</f>
        <v>3627.8</v>
      </c>
      <c r="O23" s="45">
        <f>VLOOKUP(VLOOKUP(O$3,KEY!$E:$F,2,0)&amp;$C23,DEMAND_PLAN!$B:$I,5,0)/VLOOKUP(VLOOKUP(O$3,KEY!$E:$F,2,0),KEY!$B:$C,2,0)</f>
        <v>3627.8</v>
      </c>
      <c r="P23" s="45">
        <f>VLOOKUP(VLOOKUP(P$3,KEY!$E:$F,2,0)&amp;$C23,DEMAND_PLAN!$B:$I,5,0)/VLOOKUP(VLOOKUP(P$3,KEY!$E:$F,2,0),KEY!$B:$C,2,0)</f>
        <v>3627.8</v>
      </c>
      <c r="Q23" s="45">
        <f>VLOOKUP(VLOOKUP(Q$3,KEY!$E:$F,2,0)&amp;$C23,DEMAND_PLAN!$B:$I,5,0)/VLOOKUP(VLOOKUP(Q$3,KEY!$E:$F,2,0),KEY!$B:$C,2,0)</f>
        <v>3627.8</v>
      </c>
      <c r="R23" s="45">
        <f>VLOOKUP(VLOOKUP(R$3,KEY!$E:$F,2,0)&amp;$C23,DEMAND_PLAN!$B:$I,5,0)/VLOOKUP(VLOOKUP(R$3,KEY!$E:$F,2,0),KEY!$B:$C,2,0)</f>
        <v>3627.8</v>
      </c>
      <c r="S23" s="45">
        <f>VLOOKUP(VLOOKUP(S$3,KEY!$E:$F,2,0)&amp;$C23,DEMAND_PLAN!$B:$I,5,0)/VLOOKUP(VLOOKUP(S$3,KEY!$E:$F,2,0),KEY!$B:$C,2,0)</f>
        <v>2677.75</v>
      </c>
      <c r="T23" s="45">
        <f>VLOOKUP(VLOOKUP(T$3,KEY!$E:$F,2,0)&amp;$C23,DEMAND_PLAN!$B:$I,5,0)/VLOOKUP(VLOOKUP(T$3,KEY!$E:$F,2,0),KEY!$B:$C,2,0)</f>
        <v>2677.75</v>
      </c>
      <c r="U23" s="45">
        <f>VLOOKUP(VLOOKUP(U$3,KEY!$E:$F,2,0)&amp;$C23,DEMAND_PLAN!$B:$I,5,0)/VLOOKUP(VLOOKUP(U$3,KEY!$E:$F,2,0),KEY!$B:$C,2,0)</f>
        <v>2677.75</v>
      </c>
      <c r="V23" s="45">
        <f>VLOOKUP(VLOOKUP(V$3,KEY!$E:$F,2,0)&amp;$C23,DEMAND_PLAN!$B:$I,5,0)/VLOOKUP(VLOOKUP(V$3,KEY!$E:$F,2,0),KEY!$B:$C,2,0)</f>
        <v>2677.75</v>
      </c>
      <c r="W23" s="45">
        <f>VLOOKUP(VLOOKUP(W$3,KEY!$E:$F,2,0)&amp;$C23,DEMAND_PLAN!$B:$I,5,0)/VLOOKUP(VLOOKUP(W$3,KEY!$E:$F,2,0),KEY!$B:$C,2,0)</f>
        <v>9998</v>
      </c>
      <c r="X23" s="45">
        <f>VLOOKUP(VLOOKUP(X$3,KEY!$E:$F,2,0)&amp;$C23,DEMAND_PLAN!$B:$I,5,0)/VLOOKUP(VLOOKUP(X$3,KEY!$E:$F,2,0),KEY!$B:$C,2,0)</f>
        <v>9998</v>
      </c>
      <c r="Y23" s="45">
        <f>VLOOKUP(VLOOKUP(Y$3,KEY!$E:$F,2,0)&amp;$C23,DEMAND_PLAN!$B:$I,5,0)/VLOOKUP(VLOOKUP(Y$3,KEY!$E:$F,2,0),KEY!$B:$C,2,0)</f>
        <v>9998</v>
      </c>
      <c r="Z23" s="45">
        <f>VLOOKUP(VLOOKUP(Z$3,KEY!$E:$F,2,0)&amp;$C23,DEMAND_PLAN!$B:$I,5,0)/VLOOKUP(VLOOKUP(Z$3,KEY!$E:$F,2,0),KEY!$B:$C,2,0)</f>
        <v>9998</v>
      </c>
      <c r="AA23" s="45">
        <f>VLOOKUP(VLOOKUP(AA$3,KEY!$E:$F,2,0)&amp;$C23,DEMAND_PLAN!$B:$I,5,0)/VLOOKUP(VLOOKUP(AA$3,KEY!$E:$F,2,0),KEY!$B:$C,2,0)</f>
        <v>2917</v>
      </c>
      <c r="AB23" s="45">
        <f>VLOOKUP(VLOOKUP(AB$3,KEY!$E:$F,2,0)&amp;$C23,DEMAND_PLAN!$B:$I,5,0)/VLOOKUP(VLOOKUP(AB$3,KEY!$E:$F,2,0),KEY!$B:$C,2,0)</f>
        <v>2917</v>
      </c>
      <c r="AC23" s="45">
        <f>VLOOKUP(VLOOKUP(AC$3,KEY!$E:$F,2,0)&amp;$C23,DEMAND_PLAN!$B:$I,5,0)/VLOOKUP(VLOOKUP(AC$3,KEY!$E:$F,2,0),KEY!$B:$C,2,0)</f>
        <v>2917</v>
      </c>
      <c r="AD23" s="45">
        <f>VLOOKUP(VLOOKUP(AD$3,KEY!$E:$F,2,0)&amp;$C23,DEMAND_PLAN!$B:$I,5,0)/VLOOKUP(VLOOKUP(AD$3,KEY!$E:$F,2,0),KEY!$B:$C,2,0)</f>
        <v>2917</v>
      </c>
      <c r="AE23" s="45">
        <f>VLOOKUP(VLOOKUP(AE$3,KEY!$E:$F,2,0)&amp;$C23,DEMAND_PLAN!$B:$I,5,0)/VLOOKUP(VLOOKUP(AE$3,KEY!$E:$F,2,0),KEY!$B:$C,2,0)</f>
        <v>2917</v>
      </c>
      <c r="AF23" s="45">
        <f>VLOOKUP(VLOOKUP(AF$3,KEY!$E:$F,2,0)&amp;$C23,DEMAND_PLAN!$B:$I,5,0)/VLOOKUP(VLOOKUP(AF$3,KEY!$E:$F,2,0),KEY!$B:$C,2,0)</f>
        <v>5873.5</v>
      </c>
      <c r="AG23" s="45">
        <f>VLOOKUP(VLOOKUP(AG$3,KEY!$E:$F,2,0)&amp;$C23,DEMAND_PLAN!$B:$I,5,0)/VLOOKUP(VLOOKUP(AG$3,KEY!$E:$F,2,0),KEY!$B:$C,2,0)</f>
        <v>5873.5</v>
      </c>
      <c r="AH23" s="45">
        <f>VLOOKUP(VLOOKUP(AH$3,KEY!$E:$F,2,0)&amp;$C23,DEMAND_PLAN!$B:$I,5,0)/VLOOKUP(VLOOKUP(AH$3,KEY!$E:$F,2,0),KEY!$B:$C,2,0)</f>
        <v>5873.5</v>
      </c>
      <c r="AI23" s="45">
        <f>VLOOKUP(VLOOKUP(AI$3,KEY!$E:$F,2,0)&amp;$C23,DEMAND_PLAN!$B:$I,5,0)/VLOOKUP(VLOOKUP(AI$3,KEY!$E:$F,2,0),KEY!$B:$C,2,0)</f>
        <v>5873.5</v>
      </c>
      <c r="AJ23" s="45">
        <f>VLOOKUP(VLOOKUP(AJ$3,KEY!$E:$F,2,0)&amp;$C23,DEMAND_PLAN!$B:$I,5,0)/VLOOKUP(VLOOKUP(AJ$3,KEY!$E:$F,2,0),KEY!$B:$C,2,0)</f>
        <v>11238.5</v>
      </c>
      <c r="AK23" s="45">
        <f>VLOOKUP(VLOOKUP(AK$3,KEY!$E:$F,2,0)&amp;$C23,DEMAND_PLAN!$B:$I,5,0)/VLOOKUP(VLOOKUP(AK$3,KEY!$E:$F,2,0),KEY!$B:$C,2,0)</f>
        <v>11238.5</v>
      </c>
      <c r="AL23" s="45">
        <f>VLOOKUP(VLOOKUP(AL$3,KEY!$E:$F,2,0)&amp;$C23,DEMAND_PLAN!$B:$I,5,0)/VLOOKUP(VLOOKUP(AL$3,KEY!$E:$F,2,0),KEY!$B:$C,2,0)</f>
        <v>11238.5</v>
      </c>
      <c r="AM23" s="45">
        <f>VLOOKUP(VLOOKUP(AM$3,KEY!$E:$F,2,0)&amp;$C23,DEMAND_PLAN!$B:$I,5,0)/VLOOKUP(VLOOKUP(AM$3,KEY!$E:$F,2,0),KEY!$B:$C,2,0)</f>
        <v>11238.5</v>
      </c>
      <c r="AN23" s="45">
        <f>VLOOKUP(VLOOKUP(AN$3,KEY!$E:$F,2,0)&amp;$C23,DEMAND_PLAN!$B:$I,5,0)/VLOOKUP(VLOOKUP(AN$3,KEY!$E:$F,2,0),KEY!$B:$C,2,0)</f>
        <v>9655.7999999999993</v>
      </c>
      <c r="AO23" s="45">
        <f>VLOOKUP(VLOOKUP(AO$3,KEY!$E:$F,2,0)&amp;$C23,DEMAND_PLAN!$B:$I,5,0)/VLOOKUP(VLOOKUP(AO$3,KEY!$E:$F,2,0),KEY!$B:$C,2,0)</f>
        <v>9655.7999999999993</v>
      </c>
      <c r="AP23" s="45">
        <f>VLOOKUP(VLOOKUP(AP$3,KEY!$E:$F,2,0)&amp;$C23,DEMAND_PLAN!$B:$I,5,0)/VLOOKUP(VLOOKUP(AP$3,KEY!$E:$F,2,0),KEY!$B:$C,2,0)</f>
        <v>9655.7999999999993</v>
      </c>
      <c r="AQ23" s="45">
        <f>VLOOKUP(VLOOKUP(AQ$3,KEY!$E:$F,2,0)&amp;$C23,DEMAND_PLAN!$B:$I,5,0)/VLOOKUP(VLOOKUP(AQ$3,KEY!$E:$F,2,0),KEY!$B:$C,2,0)</f>
        <v>9655.7999999999993</v>
      </c>
      <c r="AR23" s="45">
        <f>VLOOKUP(VLOOKUP(AR$3,KEY!$E:$F,2,0)&amp;$C23,DEMAND_PLAN!$B:$I,5,0)/VLOOKUP(VLOOKUP(AR$3,KEY!$E:$F,2,0),KEY!$B:$C,2,0)</f>
        <v>9655.7999999999993</v>
      </c>
      <c r="AS23" s="45">
        <f>VLOOKUP(VLOOKUP(AS$3,KEY!$E:$F,2,0)&amp;$C23,DEMAND_PLAN!$B:$I,5,0)/VLOOKUP(VLOOKUP(AS$3,KEY!$E:$F,2,0),KEY!$B:$C,2,0)</f>
        <v>10246.75</v>
      </c>
      <c r="AT23" s="45">
        <f>VLOOKUP(VLOOKUP(AT$3,KEY!$E:$F,2,0)&amp;$C23,DEMAND_PLAN!$B:$I,5,0)/VLOOKUP(VLOOKUP(AT$3,KEY!$E:$F,2,0),KEY!$B:$C,2,0)</f>
        <v>10246.75</v>
      </c>
      <c r="AU23" s="45">
        <f>VLOOKUP(VLOOKUP(AU$3,KEY!$E:$F,2,0)&amp;$C23,DEMAND_PLAN!$B:$I,5,0)/VLOOKUP(VLOOKUP(AU$3,KEY!$E:$F,2,0),KEY!$B:$C,2,0)</f>
        <v>10246.75</v>
      </c>
      <c r="AV23" s="45">
        <f>VLOOKUP(VLOOKUP(AV$3,KEY!$E:$F,2,0)&amp;$C23,DEMAND_PLAN!$B:$I,5,0)/VLOOKUP(VLOOKUP(AV$3,KEY!$E:$F,2,0),KEY!$B:$C,2,0)</f>
        <v>10246.75</v>
      </c>
      <c r="AW23" s="45">
        <f>VLOOKUP(VLOOKUP(AW$3,KEY!$E:$F,2,0)&amp;$C23,DEMAND_PLAN!$B:$I,5,0)/VLOOKUP(VLOOKUP(AW$3,KEY!$E:$F,2,0),KEY!$B:$C,2,0)</f>
        <v>9735</v>
      </c>
      <c r="AX23" s="45">
        <f>VLOOKUP(VLOOKUP(AX$3,KEY!$E:$F,2,0)&amp;$C23,DEMAND_PLAN!$B:$I,5,0)/VLOOKUP(VLOOKUP(AX$3,KEY!$E:$F,2,0),KEY!$B:$C,2,0)</f>
        <v>9735</v>
      </c>
      <c r="AY23" s="45">
        <f>VLOOKUP(VLOOKUP(AY$3,KEY!$E:$F,2,0)&amp;$C23,DEMAND_PLAN!$B:$I,5,0)/VLOOKUP(VLOOKUP(AY$3,KEY!$E:$F,2,0),KEY!$B:$C,2,0)</f>
        <v>9735</v>
      </c>
      <c r="AZ23" s="45">
        <f>VLOOKUP(VLOOKUP(AZ$3,KEY!$E:$F,2,0)&amp;$C23,DEMAND_PLAN!$B:$I,5,0)/VLOOKUP(VLOOKUP(AZ$3,KEY!$E:$F,2,0),KEY!$B:$C,2,0)</f>
        <v>9735</v>
      </c>
      <c r="BA23" s="45">
        <f>VLOOKUP(VLOOKUP(BA$3,KEY!$E:$F,2,0)&amp;$C23,DEMAND_PLAN!$B:$I,5,0)/VLOOKUP(VLOOKUP(BA$3,KEY!$E:$F,2,0),KEY!$B:$C,2,0)</f>
        <v>9831</v>
      </c>
      <c r="BB23" s="45">
        <f>VLOOKUP(VLOOKUP(BB$3,KEY!$E:$F,2,0)&amp;$C23,DEMAND_PLAN!$B:$I,5,0)/VLOOKUP(VLOOKUP(BB$3,KEY!$E:$F,2,0),KEY!$B:$C,2,0)</f>
        <v>9831</v>
      </c>
      <c r="BC23" s="45">
        <f>VLOOKUP(VLOOKUP(BC$3,KEY!$E:$F,2,0)&amp;$C23,DEMAND_PLAN!$B:$I,5,0)/VLOOKUP(VLOOKUP(BC$3,KEY!$E:$F,2,0),KEY!$B:$C,2,0)</f>
        <v>9831</v>
      </c>
      <c r="BD23" s="45">
        <f>VLOOKUP(VLOOKUP(BD$3,KEY!$E:$F,2,0)&amp;$C23,DEMAND_PLAN!$B:$I,5,0)/VLOOKUP(VLOOKUP(BD$3,KEY!$E:$F,2,0),KEY!$B:$C,2,0)</f>
        <v>9831</v>
      </c>
      <c r="BE23" s="45">
        <f>VLOOKUP(VLOOKUP(BE$3,KEY!$E:$F,2,0)&amp;$C23,DEMAND_PLAN!$B:$I,5,0)/VLOOKUP(VLOOKUP(BE$3,KEY!$E:$F,2,0),KEY!$B:$C,2,0)</f>
        <v>9831</v>
      </c>
      <c r="BF23" s="46">
        <f>IF(FF23&gt;ASSUMPTIONS!$D$6,0,(ASSUMPTIONS!$D$6+2-FF23)*AVERAGE(G23:J23))</f>
        <v>0</v>
      </c>
      <c r="BG23" s="46">
        <f>IF(FG23&gt;ASSUMPTIONS!$D$6,0,(ASSUMPTIONS!$D$6+2-FG23)*AVERAGE(H23:K23))</f>
        <v>0</v>
      </c>
      <c r="BH23" s="46">
        <f>IF(FH23&gt;ASSUMPTIONS!$D$6,0,(ASSUMPTIONS!$D$6+2-FH23)*AVERAGE(I23:L23))</f>
        <v>0</v>
      </c>
      <c r="BI23" s="46">
        <f>IF(FI23&gt;ASSUMPTIONS!$D$6,0,(ASSUMPTIONS!$D$6+2-FI23)*AVERAGE(J23:M23))</f>
        <v>0</v>
      </c>
      <c r="BJ23" s="46">
        <f>IF(FJ23&gt;ASSUMPTIONS!$D$6,0,(ASSUMPTIONS!$D$6+2-FJ23)*AVERAGE(K23:N23))</f>
        <v>0</v>
      </c>
      <c r="BK23" s="46">
        <f>IF(FK23&gt;ASSUMPTIONS!$D$6,0,(ASSUMPTIONS!$D$6+2-FK23)*AVERAGE(L23:O23))</f>
        <v>0</v>
      </c>
      <c r="BL23" s="46">
        <f>IF(FL23&gt;ASSUMPTIONS!$D$6,0,(ASSUMPTIONS!$D$6+2-FL23)*AVERAGE(M23:P23))</f>
        <v>0</v>
      </c>
      <c r="BM23" s="46">
        <f>IF(FM23&gt;ASSUMPTIONS!$D$6,0,(ASSUMPTIONS!$D$6+2-FM23)*AVERAGE(N23:Q23))</f>
        <v>0</v>
      </c>
      <c r="BN23" s="46">
        <f>IF(FN23&gt;ASSUMPTIONS!$D$6,0,(ASSUMPTIONS!$D$6+2-FN23)*AVERAGE(O23:R23))</f>
        <v>0</v>
      </c>
      <c r="BO23" s="46">
        <f>IF(FO23&gt;ASSUMPTIONS!$D$6,0,(ASSUMPTIONS!$D$6+2-FO23)*AVERAGE(P23:S23))</f>
        <v>0</v>
      </c>
      <c r="BP23" s="46">
        <f>IF(FP23&gt;ASSUMPTIONS!$D$6,0,(ASSUMPTIONS!$D$6+2-FP23)*AVERAGE(Q23:T23))</f>
        <v>0</v>
      </c>
      <c r="BQ23" s="46">
        <f>IF(FQ23&gt;ASSUMPTIONS!$D$6,0,(ASSUMPTIONS!$D$6+2-FQ23)*AVERAGE(R23:U23))</f>
        <v>0</v>
      </c>
      <c r="BR23" s="46">
        <f>IF(FR23&gt;ASSUMPTIONS!$D$6,0,(ASSUMPTIONS!$D$6+2-FR23)*AVERAGE(S23:V23))</f>
        <v>0</v>
      </c>
      <c r="BS23" s="46">
        <f>IF(FS23&gt;ASSUMPTIONS!$D$6,0,(ASSUMPTIONS!$D$6+2-FS23)*AVERAGE(T23:W23))</f>
        <v>0</v>
      </c>
      <c r="BT23" s="46">
        <f>IF(FT23&gt;ASSUMPTIONS!$D$6,0,(ASSUMPTIONS!$D$6+2-FT23)*AVERAGE(U23:X23))</f>
        <v>0</v>
      </c>
      <c r="BU23" s="46">
        <f>IF(FU23&gt;ASSUMPTIONS!$D$6,0,(ASSUMPTIONS!$D$6+2-FU23)*AVERAGE(V23:Y23))</f>
        <v>28305.706408776012</v>
      </c>
      <c r="BV23" s="46">
        <f>IF(FV23&gt;ASSUMPTIONS!$D$6,0,(ASSUMPTIONS!$D$6+2-FV23)*AVERAGE(W23:Z23))</f>
        <v>20978.375000000004</v>
      </c>
      <c r="BW23" s="46">
        <f>IF(FW23&gt;ASSUMPTIONS!$D$6,0,(ASSUMPTIONS!$D$6+2-FW23)*AVERAGE(X23:AA23))</f>
        <v>0</v>
      </c>
      <c r="BX23" s="46">
        <f>IF(FX23&gt;ASSUMPTIONS!$D$6,0,(ASSUMPTIONS!$D$6+2-FX23)*AVERAGE(Y23:AB23))</f>
        <v>0</v>
      </c>
      <c r="BY23" s="46">
        <f>IF(FY23&gt;ASSUMPTIONS!$D$6,0,(ASSUMPTIONS!$D$6+2-FY23)*AVERAGE(Z23:AC23))</f>
        <v>0</v>
      </c>
      <c r="BZ23" s="46">
        <f>IF(FZ23&gt;ASSUMPTIONS!$D$6,0,(ASSUMPTIONS!$D$6+2-FZ23)*AVERAGE(AA23:AD23))</f>
        <v>0</v>
      </c>
      <c r="CA23" s="46">
        <f>IF(GA23&gt;ASSUMPTIONS!$D$6,0,(ASSUMPTIONS!$D$6+2-GA23)*AVERAGE(AB23:AE23))</f>
        <v>0</v>
      </c>
      <c r="CB23" s="46">
        <f>IF(GB23&gt;ASSUMPTIONS!$D$6,0,(ASSUMPTIONS!$D$6+2-GB23)*AVERAGE(AC23:AF23))</f>
        <v>0</v>
      </c>
      <c r="CC23" s="46">
        <f>IF(GC23&gt;ASSUMPTIONS!$D$6,0,(ASSUMPTIONS!$D$6+2-GC23)*AVERAGE(AD23:AG23))</f>
        <v>0</v>
      </c>
      <c r="CD23" s="46">
        <f>IF(GD23&gt;ASSUMPTIONS!$D$6,0,(ASSUMPTIONS!$D$6+2-GD23)*AVERAGE(AE23:AH23))</f>
        <v>0</v>
      </c>
      <c r="CE23" s="46">
        <f>IF(GE23&gt;ASSUMPTIONS!$D$6,0,(ASSUMPTIONS!$D$6+2-GE23)*AVERAGE(AF23:AI23))</f>
        <v>13092.749999999998</v>
      </c>
      <c r="CF23" s="46">
        <f>IF(GF23&gt;ASSUMPTIONS!$D$6,0,(ASSUMPTIONS!$D$6+2-GF23)*AVERAGE(AG23:AJ23))</f>
        <v>16329.5</v>
      </c>
      <c r="CG23" s="46">
        <f>IF(GG23&gt;ASSUMPTIONS!$D$6,0,(ASSUMPTIONS!$D$6+2-GG23)*AVERAGE(AH23:AK23))</f>
        <v>19286</v>
      </c>
      <c r="CH23" s="46">
        <f>IF(GH23&gt;ASSUMPTIONS!$D$6,0,(ASSUMPTIONS!$D$6+2-GH23)*AVERAGE(AI23:AL23))</f>
        <v>0</v>
      </c>
      <c r="CI23" s="46">
        <f>IF(GI23&gt;ASSUMPTIONS!$D$6,0,(ASSUMPTIONS!$D$6+2-GI23)*AVERAGE(AJ23:AM23))</f>
        <v>38572</v>
      </c>
      <c r="CJ23" s="46">
        <f>IF(GJ23&gt;ASSUMPTIONS!$D$6,0,(ASSUMPTIONS!$D$6+2-GJ23)*AVERAGE(AK23:AN23))</f>
        <v>0</v>
      </c>
      <c r="CK23" s="46">
        <f>IF(GK23&gt;ASSUMPTIONS!$D$6,0,(ASSUMPTIONS!$D$6+2-GK23)*AVERAGE(AL23:AO23))</f>
        <v>0</v>
      </c>
      <c r="CL23" s="46">
        <f>IF(GL23&gt;ASSUMPTIONS!$D$6,0,(ASSUMPTIONS!$D$6+2-GL23)*AVERAGE(AM23:AP23))</f>
        <v>0</v>
      </c>
      <c r="CM23" s="46">
        <f>IF(GM23&gt;ASSUMPTIONS!$D$6,0,(ASSUMPTIONS!$D$6+2-GM23)*AVERAGE(AN23:AQ23))</f>
        <v>23761.999999999993</v>
      </c>
      <c r="CN23" s="46">
        <f>IF(GN23&gt;ASSUMPTIONS!$D$6,0,(ASSUMPTIONS!$D$6+2-GN23)*AVERAGE(AO23:AR23))</f>
        <v>0</v>
      </c>
      <c r="CO23" s="46">
        <f>IF(GO23&gt;ASSUMPTIONS!$D$6,0,(ASSUMPTIONS!$D$6+2-GO23)*AVERAGE(AP23:AS23))</f>
        <v>22371.674999999985</v>
      </c>
      <c r="CP23" s="46">
        <f>IF(GP23&gt;ASSUMPTIONS!$D$6,0,(ASSUMPTIONS!$D$6+2-GP23)*AVERAGE(AQ23:AT23))</f>
        <v>0</v>
      </c>
      <c r="CQ23" s="46">
        <f>IF(GQ23&gt;ASSUMPTIONS!$D$6,0,(ASSUMPTIONS!$D$6+2-GQ23)*AVERAGE(AR23:AU23))</f>
        <v>22266.350000000031</v>
      </c>
      <c r="CR23" s="46">
        <f>IF(GR23&gt;ASSUMPTIONS!$D$6,0,(ASSUMPTIONS!$D$6+2-GR23)*AVERAGE(AS23:AV23))</f>
        <v>0</v>
      </c>
      <c r="CS23" s="46">
        <f>IF(GS23&gt;ASSUMPTIONS!$D$6,0,(ASSUMPTIONS!$D$6+2-GS23)*AVERAGE(AT23:AW23))</f>
        <v>0</v>
      </c>
      <c r="CT23" s="46">
        <f>IF(GT23&gt;ASSUMPTIONS!$D$6,0,(ASSUMPTIONS!$D$6+2-GT23)*AVERAGE(AU23:AX23))</f>
        <v>28476.974999999995</v>
      </c>
      <c r="CU23" s="46">
        <f>IF(GU23&gt;ASSUMPTIONS!$D$6,0,(ASSUMPTIONS!$D$6+2-GU23)*AVERAGE(AV23:AY23))</f>
        <v>0</v>
      </c>
      <c r="CV23" s="46">
        <f>IF(GV23&gt;ASSUMPTIONS!$D$6,0,(ASSUMPTIONS!$D$6+2-GV23)*AVERAGE(AW23:AZ23))</f>
        <v>0</v>
      </c>
      <c r="CW23" s="46">
        <f>IF(GW23&gt;ASSUMPTIONS!$D$6,0,(ASSUMPTIONS!$D$6+2-GW23)*AVERAGE(AX23:BA23))</f>
        <v>28421.5</v>
      </c>
      <c r="CX23" s="46">
        <f>IF(GX23&gt;ASSUMPTIONS!$D$6,0,(ASSUMPTIONS!$D$6+2-GX23)*AVERAGE(AY23:BB23))</f>
        <v>0</v>
      </c>
      <c r="CY23" s="46">
        <f>IF(GY23&gt;ASSUMPTIONS!$D$6,0,(ASSUMPTIONS!$D$6+2-GY23)*AVERAGE(AZ23:BC23))</f>
        <v>19950.000000000004</v>
      </c>
      <c r="CZ23" s="46">
        <f>IF(GZ23&gt;ASSUMPTIONS!$D$6,0,(ASSUMPTIONS!$D$6+2-GZ23)*AVERAGE(BA23:BD23))</f>
        <v>0</v>
      </c>
      <c r="DA23" s="46">
        <f>IF(HA23&gt;ASSUMPTIONS!$D$6,0,(ASSUMPTIONS!$D$6+2-HA23)*AVERAGE($BB23:$BE23))</f>
        <v>19710.000000000004</v>
      </c>
      <c r="DB23" s="46">
        <f>IF(HB23&gt;ASSUMPTIONS!$D$6,0,(ASSUMPTIONS!$D$6+2-HB23)*AVERAGE($BB23:$BE23))</f>
        <v>0</v>
      </c>
      <c r="DC23" s="46">
        <f>IF(HC23&gt;ASSUMPTIONS!$D$6,0,(ASSUMPTIONS!$D$6+2-HC23)*AVERAGE($BB23:$BE23))</f>
        <v>19662</v>
      </c>
      <c r="DD23" s="46">
        <f>IF(HD23&gt;ASSUMPTIONS!$D$6,0,(ASSUMPTIONS!$D$6+2-HD23)*AVERAGE($BB23:$BE23))</f>
        <v>0</v>
      </c>
      <c r="DE23" s="46">
        <f>IF(HE23&gt;ASSUMPTIONS!$D$6,0,(ASSUMPTIONS!$D$6+2-HE23)*AVERAGE($BB23:$BE23))</f>
        <v>19662</v>
      </c>
      <c r="DF23" s="47">
        <f t="shared" si="3"/>
        <v>132124.91859122401</v>
      </c>
      <c r="DG23" s="47">
        <f t="shared" si="11"/>
        <v>121336.66859122401</v>
      </c>
      <c r="DH23" s="47">
        <f t="shared" si="11"/>
        <v>110548.41859122401</v>
      </c>
      <c r="DI23" s="47">
        <f t="shared" si="11"/>
        <v>99760.168591224006</v>
      </c>
      <c r="DJ23" s="47">
        <f t="shared" si="11"/>
        <v>94037.168591224006</v>
      </c>
      <c r="DK23" s="47">
        <f t="shared" si="11"/>
        <v>88314.168591224006</v>
      </c>
      <c r="DL23" s="47">
        <f t="shared" si="11"/>
        <v>82591.168591224006</v>
      </c>
      <c r="DM23" s="47">
        <f t="shared" si="11"/>
        <v>76868.168591224006</v>
      </c>
      <c r="DN23" s="47">
        <f t="shared" si="11"/>
        <v>73240.368591224003</v>
      </c>
      <c r="DO23" s="47">
        <f t="shared" si="11"/>
        <v>69612.568591224001</v>
      </c>
      <c r="DP23" s="47">
        <f t="shared" si="11"/>
        <v>65984.768591223998</v>
      </c>
      <c r="DQ23" s="47">
        <f t="shared" si="11"/>
        <v>62356.968591223995</v>
      </c>
      <c r="DR23" s="47">
        <f t="shared" si="11"/>
        <v>58729.168591223992</v>
      </c>
      <c r="DS23" s="47">
        <f t="shared" si="11"/>
        <v>56051.418591223992</v>
      </c>
      <c r="DT23" s="47">
        <f t="shared" si="11"/>
        <v>53373.668591223992</v>
      </c>
      <c r="DU23" s="47">
        <f t="shared" si="11"/>
        <v>79001.625</v>
      </c>
      <c r="DV23" s="47">
        <f t="shared" si="11"/>
        <v>97302.25</v>
      </c>
      <c r="DW23" s="47">
        <f t="shared" si="11"/>
        <v>87304.25</v>
      </c>
      <c r="DX23" s="47">
        <f t="shared" si="11"/>
        <v>77306.25</v>
      </c>
      <c r="DY23" s="47">
        <f t="shared" si="11"/>
        <v>67308.25</v>
      </c>
      <c r="DZ23" s="47">
        <f t="shared" si="11"/>
        <v>57310.25</v>
      </c>
      <c r="EA23" s="47">
        <f t="shared" si="11"/>
        <v>54393.25</v>
      </c>
      <c r="EB23" s="47">
        <f t="shared" si="11"/>
        <v>51476.25</v>
      </c>
      <c r="EC23" s="47">
        <f t="shared" si="11"/>
        <v>48559.25</v>
      </c>
      <c r="ED23" s="47">
        <f t="shared" si="11"/>
        <v>45642.25</v>
      </c>
      <c r="EE23" s="47">
        <f t="shared" si="11"/>
        <v>55818</v>
      </c>
      <c r="EF23" s="47">
        <f t="shared" si="11"/>
        <v>66274</v>
      </c>
      <c r="EG23" s="47">
        <f t="shared" si="11"/>
        <v>79686.5</v>
      </c>
      <c r="EH23" s="47">
        <f t="shared" si="11"/>
        <v>73813</v>
      </c>
      <c r="EI23" s="47">
        <f t="shared" si="11"/>
        <v>106511.5</v>
      </c>
      <c r="EJ23" s="47">
        <f t="shared" si="11"/>
        <v>95273</v>
      </c>
      <c r="EK23" s="47">
        <f t="shared" si="11"/>
        <v>84034.5</v>
      </c>
      <c r="EL23" s="47">
        <f t="shared" si="11"/>
        <v>72796</v>
      </c>
      <c r="EM23" s="47">
        <f t="shared" si="11"/>
        <v>85319.5</v>
      </c>
      <c r="EN23" s="47">
        <f t="shared" si="11"/>
        <v>75663.7</v>
      </c>
      <c r="EO23" s="47">
        <f t="shared" si="11"/>
        <v>88379.574999999983</v>
      </c>
      <c r="EP23" s="47">
        <f t="shared" si="11"/>
        <v>78723.77499999998</v>
      </c>
      <c r="EQ23" s="47">
        <f t="shared" si="11"/>
        <v>91334.325000000012</v>
      </c>
      <c r="ER23" s="47">
        <f t="shared" si="11"/>
        <v>81678.525000000009</v>
      </c>
      <c r="ES23" s="47">
        <f t="shared" si="11"/>
        <v>71431.775000000009</v>
      </c>
      <c r="ET23" s="47">
        <f t="shared" si="11"/>
        <v>89662</v>
      </c>
      <c r="EU23" s="47">
        <f t="shared" si="11"/>
        <v>79415.25</v>
      </c>
      <c r="EV23" s="47">
        <f t="shared" si="11"/>
        <v>69168.5</v>
      </c>
      <c r="EW23" s="47">
        <f t="shared" si="11"/>
        <v>87855</v>
      </c>
      <c r="EX23" s="47">
        <f t="shared" si="11"/>
        <v>78120</v>
      </c>
      <c r="EY23" s="47">
        <f t="shared" si="11"/>
        <v>88335</v>
      </c>
      <c r="EZ23" s="47">
        <f t="shared" si="11"/>
        <v>78600</v>
      </c>
      <c r="FA23" s="47">
        <f t="shared" si="11"/>
        <v>88479</v>
      </c>
      <c r="FB23" s="47">
        <f t="shared" si="11"/>
        <v>78648</v>
      </c>
      <c r="FC23" s="47">
        <f t="shared" si="11"/>
        <v>88479</v>
      </c>
      <c r="FD23" s="47">
        <f t="shared" si="11"/>
        <v>78648</v>
      </c>
      <c r="FE23" s="47">
        <f t="shared" si="11"/>
        <v>88479</v>
      </c>
      <c r="FF23" s="48">
        <f t="shared" si="4"/>
        <v>15.008832875790668</v>
      </c>
      <c r="FG23" s="48">
        <f t="shared" si="5"/>
        <v>16.004229672644289</v>
      </c>
      <c r="FH23" s="48">
        <f t="shared" si="5"/>
        <v>17.360315280111458</v>
      </c>
      <c r="FI23" s="48">
        <f t="shared" si="5"/>
        <v>19.316515567224183</v>
      </c>
      <c r="FJ23" s="48">
        <f t="shared" si="5"/>
        <v>19.187599744426837</v>
      </c>
      <c r="FK23" s="48">
        <f t="shared" si="5"/>
        <v>20.11318145853275</v>
      </c>
      <c r="FL23" s="48">
        <f t="shared" si="5"/>
        <v>21.272321175263517</v>
      </c>
      <c r="FM23" s="48">
        <f t="shared" si="5"/>
        <v>22.766185729980705</v>
      </c>
      <c r="FN23" s="48">
        <f t="shared" si="5"/>
        <v>21.188645623028833</v>
      </c>
      <c r="FO23" s="48">
        <f t="shared" si="5"/>
        <v>21.602996380461537</v>
      </c>
      <c r="FP23" s="48">
        <f t="shared" si="5"/>
        <v>22.079776892174035</v>
      </c>
      <c r="FQ23" s="48">
        <f t="shared" si="5"/>
        <v>22.634246003995866</v>
      </c>
      <c r="FR23" s="48">
        <f t="shared" si="5"/>
        <v>23.287076310792269</v>
      </c>
      <c r="FS23" s="48">
        <f t="shared" si="5"/>
        <v>13.028307763737731</v>
      </c>
      <c r="FT23" s="48">
        <f t="shared" si="5"/>
        <v>8.8438819937635227</v>
      </c>
      <c r="FU23" s="48">
        <f t="shared" si="5"/>
        <v>6.5345344025005074</v>
      </c>
      <c r="FV23" s="48">
        <f t="shared" si="5"/>
        <v>7.9017428485697137</v>
      </c>
      <c r="FW23" s="48">
        <f t="shared" si="9"/>
        <v>11.826106772811523</v>
      </c>
      <c r="FX23" s="48">
        <f t="shared" si="9"/>
        <v>13.51982191250484</v>
      </c>
      <c r="FY23" s="48">
        <f t="shared" si="9"/>
        <v>16.492879620246413</v>
      </c>
      <c r="FZ23" s="48">
        <f t="shared" si="9"/>
        <v>23.074477202605415</v>
      </c>
      <c r="GA23" s="48">
        <f t="shared" si="9"/>
        <v>19.646983201919781</v>
      </c>
      <c r="GB23" s="48">
        <f t="shared" si="9"/>
        <v>14.87729495025471</v>
      </c>
      <c r="GC23" s="48">
        <f t="shared" si="9"/>
        <v>11.711791138160514</v>
      </c>
      <c r="GD23" s="48">
        <f t="shared" si="9"/>
        <v>9.4576749847839316</v>
      </c>
      <c r="GE23" s="48">
        <f t="shared" si="9"/>
        <v>7.7708776708946967</v>
      </c>
      <c r="GF23" s="48">
        <f t="shared" si="9"/>
        <v>7.7366506115943032</v>
      </c>
      <c r="GG23" s="48">
        <f t="shared" si="9"/>
        <v>7.7459093034128097</v>
      </c>
      <c r="GH23" s="48">
        <f t="shared" si="9"/>
        <v>8.0513779080047492</v>
      </c>
      <c r="GI23" s="48">
        <f t="shared" si="9"/>
        <v>6.5678693775859767</v>
      </c>
      <c r="GJ23" s="48">
        <f t="shared" si="9"/>
        <v>9.8232241136419702</v>
      </c>
      <c r="GK23" s="48">
        <f t="shared" si="9"/>
        <v>9.119520634814279</v>
      </c>
      <c r="GL23" s="48">
        <f t="shared" si="8"/>
        <v>8.3604147649971789</v>
      </c>
      <c r="GM23" s="48">
        <f t="shared" si="8"/>
        <v>7.5390956730669654</v>
      </c>
      <c r="GN23" s="48">
        <f t="shared" si="8"/>
        <v>8.836088154269973</v>
      </c>
      <c r="GO23" s="48">
        <f t="shared" si="8"/>
        <v>7.7179997526403108</v>
      </c>
      <c r="GP23" s="48">
        <f t="shared" si="8"/>
        <v>8.8812312995068456</v>
      </c>
      <c r="GQ23" s="48">
        <f t="shared" si="8"/>
        <v>7.7951953223149264</v>
      </c>
      <c r="GR23" s="48">
        <f t="shared" si="8"/>
        <v>8.9134920828555408</v>
      </c>
      <c r="GS23" s="48">
        <f t="shared" si="8"/>
        <v>8.0719476717253151</v>
      </c>
      <c r="GT23" s="48">
        <f t="shared" si="8"/>
        <v>7.1497016027124758</v>
      </c>
      <c r="GU23" s="48">
        <f t="shared" si="8"/>
        <v>9.0908007883047013</v>
      </c>
      <c r="GV23" s="48">
        <f t="shared" si="8"/>
        <v>8.1577041602465332</v>
      </c>
      <c r="GW23" s="48">
        <f t="shared" si="8"/>
        <v>7.0876626703555692</v>
      </c>
      <c r="GX23" s="48">
        <f t="shared" si="8"/>
        <v>8.9803741183685979</v>
      </c>
      <c r="GY23" s="48">
        <f t="shared" si="8"/>
        <v>7.9657387580299783</v>
      </c>
      <c r="GZ23" s="48">
        <f t="shared" si="8"/>
        <v>8.9853524565151055</v>
      </c>
      <c r="HA23" s="48">
        <f t="shared" si="6"/>
        <v>7.9951174855050349</v>
      </c>
      <c r="HB23" s="48">
        <f t="shared" si="6"/>
        <v>9</v>
      </c>
      <c r="HC23" s="48">
        <f t="shared" si="6"/>
        <v>8</v>
      </c>
      <c r="HD23" s="48">
        <f t="shared" si="6"/>
        <v>9</v>
      </c>
      <c r="HE23" s="48">
        <f t="shared" si="6"/>
        <v>8</v>
      </c>
      <c r="HF23" s="31"/>
    </row>
    <row r="24" spans="1:214" x14ac:dyDescent="0.25">
      <c r="A24" s="29"/>
      <c r="B24" s="13" t="s">
        <v>3</v>
      </c>
      <c r="C24" s="13">
        <v>1987197</v>
      </c>
      <c r="D24" s="13" t="str">
        <f>VLOOKUP(C24,INVENTORY_DATA!$C:$E,2,0)</f>
        <v>PF_1</v>
      </c>
      <c r="E24" s="44">
        <f>VLOOKUP(C24,INVENTORY_DATA!$C:$E,3,0)</f>
        <v>92174.942263279445</v>
      </c>
      <c r="F24" s="45">
        <f>VLOOKUP(VLOOKUP(F$3,KEY!$E:$F,2,0)&amp;$C24,DEMAND_PLAN!$B:$I,5,0)/VLOOKUP(VLOOKUP(F$3,KEY!$E:$F,2,0),KEY!$B:$C,2,0)</f>
        <v>4695.5</v>
      </c>
      <c r="G24" s="45">
        <f>VLOOKUP(VLOOKUP(G$3,KEY!$E:$F,2,0)&amp;$C24,DEMAND_PLAN!$B:$I,5,0)/VLOOKUP(VLOOKUP(G$3,KEY!$E:$F,2,0),KEY!$B:$C,2,0)</f>
        <v>4695.5</v>
      </c>
      <c r="H24" s="45">
        <f>VLOOKUP(VLOOKUP(H$3,KEY!$E:$F,2,0)&amp;$C24,DEMAND_PLAN!$B:$I,5,0)/VLOOKUP(VLOOKUP(H$3,KEY!$E:$F,2,0),KEY!$B:$C,2,0)</f>
        <v>4695.5</v>
      </c>
      <c r="I24" s="45">
        <f>VLOOKUP(VLOOKUP(I$3,KEY!$E:$F,2,0)&amp;$C24,DEMAND_PLAN!$B:$I,5,0)/VLOOKUP(VLOOKUP(I$3,KEY!$E:$F,2,0),KEY!$B:$C,2,0)</f>
        <v>4695.5</v>
      </c>
      <c r="J24" s="45">
        <f>VLOOKUP(VLOOKUP(J$3,KEY!$E:$F,2,0)&amp;$C24,DEMAND_PLAN!$B:$I,5,0)/VLOOKUP(VLOOKUP(J$3,KEY!$E:$F,2,0),KEY!$B:$C,2,0)</f>
        <v>10717.75</v>
      </c>
      <c r="K24" s="45">
        <f>VLOOKUP(VLOOKUP(K$3,KEY!$E:$F,2,0)&amp;$C24,DEMAND_PLAN!$B:$I,5,0)/VLOOKUP(VLOOKUP(K$3,KEY!$E:$F,2,0),KEY!$B:$C,2,0)</f>
        <v>10717.75</v>
      </c>
      <c r="L24" s="45">
        <f>VLOOKUP(VLOOKUP(L$3,KEY!$E:$F,2,0)&amp;$C24,DEMAND_PLAN!$B:$I,5,0)/VLOOKUP(VLOOKUP(L$3,KEY!$E:$F,2,0),KEY!$B:$C,2,0)</f>
        <v>10717.75</v>
      </c>
      <c r="M24" s="45">
        <f>VLOOKUP(VLOOKUP(M$3,KEY!$E:$F,2,0)&amp;$C24,DEMAND_PLAN!$B:$I,5,0)/VLOOKUP(VLOOKUP(M$3,KEY!$E:$F,2,0),KEY!$B:$C,2,0)</f>
        <v>10717.75</v>
      </c>
      <c r="N24" s="45">
        <f>VLOOKUP(VLOOKUP(N$3,KEY!$E:$F,2,0)&amp;$C24,DEMAND_PLAN!$B:$I,5,0)/VLOOKUP(VLOOKUP(N$3,KEY!$E:$F,2,0),KEY!$B:$C,2,0)</f>
        <v>11184</v>
      </c>
      <c r="O24" s="45">
        <f>VLOOKUP(VLOOKUP(O$3,KEY!$E:$F,2,0)&amp;$C24,DEMAND_PLAN!$B:$I,5,0)/VLOOKUP(VLOOKUP(O$3,KEY!$E:$F,2,0),KEY!$B:$C,2,0)</f>
        <v>11184</v>
      </c>
      <c r="P24" s="45">
        <f>VLOOKUP(VLOOKUP(P$3,KEY!$E:$F,2,0)&amp;$C24,DEMAND_PLAN!$B:$I,5,0)/VLOOKUP(VLOOKUP(P$3,KEY!$E:$F,2,0),KEY!$B:$C,2,0)</f>
        <v>11184</v>
      </c>
      <c r="Q24" s="45">
        <f>VLOOKUP(VLOOKUP(Q$3,KEY!$E:$F,2,0)&amp;$C24,DEMAND_PLAN!$B:$I,5,0)/VLOOKUP(VLOOKUP(Q$3,KEY!$E:$F,2,0),KEY!$B:$C,2,0)</f>
        <v>11184</v>
      </c>
      <c r="R24" s="45">
        <f>VLOOKUP(VLOOKUP(R$3,KEY!$E:$F,2,0)&amp;$C24,DEMAND_PLAN!$B:$I,5,0)/VLOOKUP(VLOOKUP(R$3,KEY!$E:$F,2,0),KEY!$B:$C,2,0)</f>
        <v>11184</v>
      </c>
      <c r="S24" s="45">
        <f>VLOOKUP(VLOOKUP(S$3,KEY!$E:$F,2,0)&amp;$C24,DEMAND_PLAN!$B:$I,5,0)/VLOOKUP(VLOOKUP(S$3,KEY!$E:$F,2,0),KEY!$B:$C,2,0)</f>
        <v>10788.75</v>
      </c>
      <c r="T24" s="45">
        <f>VLOOKUP(VLOOKUP(T$3,KEY!$E:$F,2,0)&amp;$C24,DEMAND_PLAN!$B:$I,5,0)/VLOOKUP(VLOOKUP(T$3,KEY!$E:$F,2,0),KEY!$B:$C,2,0)</f>
        <v>10788.75</v>
      </c>
      <c r="U24" s="45">
        <f>VLOOKUP(VLOOKUP(U$3,KEY!$E:$F,2,0)&amp;$C24,DEMAND_PLAN!$B:$I,5,0)/VLOOKUP(VLOOKUP(U$3,KEY!$E:$F,2,0),KEY!$B:$C,2,0)</f>
        <v>10788.75</v>
      </c>
      <c r="V24" s="45">
        <f>VLOOKUP(VLOOKUP(V$3,KEY!$E:$F,2,0)&amp;$C24,DEMAND_PLAN!$B:$I,5,0)/VLOOKUP(VLOOKUP(V$3,KEY!$E:$F,2,0),KEY!$B:$C,2,0)</f>
        <v>10788.75</v>
      </c>
      <c r="W24" s="45">
        <f>VLOOKUP(VLOOKUP(W$3,KEY!$E:$F,2,0)&amp;$C24,DEMAND_PLAN!$B:$I,5,0)/VLOOKUP(VLOOKUP(W$3,KEY!$E:$F,2,0),KEY!$B:$C,2,0)</f>
        <v>11676.5</v>
      </c>
      <c r="X24" s="45">
        <f>VLOOKUP(VLOOKUP(X$3,KEY!$E:$F,2,0)&amp;$C24,DEMAND_PLAN!$B:$I,5,0)/VLOOKUP(VLOOKUP(X$3,KEY!$E:$F,2,0),KEY!$B:$C,2,0)</f>
        <v>11676.5</v>
      </c>
      <c r="Y24" s="45">
        <f>VLOOKUP(VLOOKUP(Y$3,KEY!$E:$F,2,0)&amp;$C24,DEMAND_PLAN!$B:$I,5,0)/VLOOKUP(VLOOKUP(Y$3,KEY!$E:$F,2,0),KEY!$B:$C,2,0)</f>
        <v>11676.5</v>
      </c>
      <c r="Z24" s="45">
        <f>VLOOKUP(VLOOKUP(Z$3,KEY!$E:$F,2,0)&amp;$C24,DEMAND_PLAN!$B:$I,5,0)/VLOOKUP(VLOOKUP(Z$3,KEY!$E:$F,2,0),KEY!$B:$C,2,0)</f>
        <v>11676.5</v>
      </c>
      <c r="AA24" s="45">
        <f>VLOOKUP(VLOOKUP(AA$3,KEY!$E:$F,2,0)&amp;$C24,DEMAND_PLAN!$B:$I,5,0)/VLOOKUP(VLOOKUP(AA$3,KEY!$E:$F,2,0),KEY!$B:$C,2,0)</f>
        <v>2989.2</v>
      </c>
      <c r="AB24" s="45">
        <f>VLOOKUP(VLOOKUP(AB$3,KEY!$E:$F,2,0)&amp;$C24,DEMAND_PLAN!$B:$I,5,0)/VLOOKUP(VLOOKUP(AB$3,KEY!$E:$F,2,0),KEY!$B:$C,2,0)</f>
        <v>2989.2</v>
      </c>
      <c r="AC24" s="45">
        <f>VLOOKUP(VLOOKUP(AC$3,KEY!$E:$F,2,0)&amp;$C24,DEMAND_PLAN!$B:$I,5,0)/VLOOKUP(VLOOKUP(AC$3,KEY!$E:$F,2,0),KEY!$B:$C,2,0)</f>
        <v>2989.2</v>
      </c>
      <c r="AD24" s="45">
        <f>VLOOKUP(VLOOKUP(AD$3,KEY!$E:$F,2,0)&amp;$C24,DEMAND_PLAN!$B:$I,5,0)/VLOOKUP(VLOOKUP(AD$3,KEY!$E:$F,2,0),KEY!$B:$C,2,0)</f>
        <v>2989.2</v>
      </c>
      <c r="AE24" s="45">
        <f>VLOOKUP(VLOOKUP(AE$3,KEY!$E:$F,2,0)&amp;$C24,DEMAND_PLAN!$B:$I,5,0)/VLOOKUP(VLOOKUP(AE$3,KEY!$E:$F,2,0),KEY!$B:$C,2,0)</f>
        <v>2989.2</v>
      </c>
      <c r="AF24" s="45">
        <f>VLOOKUP(VLOOKUP(AF$3,KEY!$E:$F,2,0)&amp;$C24,DEMAND_PLAN!$B:$I,5,0)/VLOOKUP(VLOOKUP(AF$3,KEY!$E:$F,2,0),KEY!$B:$C,2,0)</f>
        <v>9734.5</v>
      </c>
      <c r="AG24" s="45">
        <f>VLOOKUP(VLOOKUP(AG$3,KEY!$E:$F,2,0)&amp;$C24,DEMAND_PLAN!$B:$I,5,0)/VLOOKUP(VLOOKUP(AG$3,KEY!$E:$F,2,0),KEY!$B:$C,2,0)</f>
        <v>9734.5</v>
      </c>
      <c r="AH24" s="45">
        <f>VLOOKUP(VLOOKUP(AH$3,KEY!$E:$F,2,0)&amp;$C24,DEMAND_PLAN!$B:$I,5,0)/VLOOKUP(VLOOKUP(AH$3,KEY!$E:$F,2,0),KEY!$B:$C,2,0)</f>
        <v>9734.5</v>
      </c>
      <c r="AI24" s="45">
        <f>VLOOKUP(VLOOKUP(AI$3,KEY!$E:$F,2,0)&amp;$C24,DEMAND_PLAN!$B:$I,5,0)/VLOOKUP(VLOOKUP(AI$3,KEY!$E:$F,2,0),KEY!$B:$C,2,0)</f>
        <v>9734.5</v>
      </c>
      <c r="AJ24" s="45">
        <f>VLOOKUP(VLOOKUP(AJ$3,KEY!$E:$F,2,0)&amp;$C24,DEMAND_PLAN!$B:$I,5,0)/VLOOKUP(VLOOKUP(AJ$3,KEY!$E:$F,2,0),KEY!$B:$C,2,0)</f>
        <v>9809.75</v>
      </c>
      <c r="AK24" s="45">
        <f>VLOOKUP(VLOOKUP(AK$3,KEY!$E:$F,2,0)&amp;$C24,DEMAND_PLAN!$B:$I,5,0)/VLOOKUP(VLOOKUP(AK$3,KEY!$E:$F,2,0),KEY!$B:$C,2,0)</f>
        <v>9809.75</v>
      </c>
      <c r="AL24" s="45">
        <f>VLOOKUP(VLOOKUP(AL$3,KEY!$E:$F,2,0)&amp;$C24,DEMAND_PLAN!$B:$I,5,0)/VLOOKUP(VLOOKUP(AL$3,KEY!$E:$F,2,0),KEY!$B:$C,2,0)</f>
        <v>9809.75</v>
      </c>
      <c r="AM24" s="45">
        <f>VLOOKUP(VLOOKUP(AM$3,KEY!$E:$F,2,0)&amp;$C24,DEMAND_PLAN!$B:$I,5,0)/VLOOKUP(VLOOKUP(AM$3,KEY!$E:$F,2,0),KEY!$B:$C,2,0)</f>
        <v>9809.75</v>
      </c>
      <c r="AN24" s="45">
        <f>VLOOKUP(VLOOKUP(AN$3,KEY!$E:$F,2,0)&amp;$C24,DEMAND_PLAN!$B:$I,5,0)/VLOOKUP(VLOOKUP(AN$3,KEY!$E:$F,2,0),KEY!$B:$C,2,0)</f>
        <v>10245.4</v>
      </c>
      <c r="AO24" s="45">
        <f>VLOOKUP(VLOOKUP(AO$3,KEY!$E:$F,2,0)&amp;$C24,DEMAND_PLAN!$B:$I,5,0)/VLOOKUP(VLOOKUP(AO$3,KEY!$E:$F,2,0),KEY!$B:$C,2,0)</f>
        <v>10245.4</v>
      </c>
      <c r="AP24" s="45">
        <f>VLOOKUP(VLOOKUP(AP$3,KEY!$E:$F,2,0)&amp;$C24,DEMAND_PLAN!$B:$I,5,0)/VLOOKUP(VLOOKUP(AP$3,KEY!$E:$F,2,0),KEY!$B:$C,2,0)</f>
        <v>10245.4</v>
      </c>
      <c r="AQ24" s="45">
        <f>VLOOKUP(VLOOKUP(AQ$3,KEY!$E:$F,2,0)&amp;$C24,DEMAND_PLAN!$B:$I,5,0)/VLOOKUP(VLOOKUP(AQ$3,KEY!$E:$F,2,0),KEY!$B:$C,2,0)</f>
        <v>10245.4</v>
      </c>
      <c r="AR24" s="45">
        <f>VLOOKUP(VLOOKUP(AR$3,KEY!$E:$F,2,0)&amp;$C24,DEMAND_PLAN!$B:$I,5,0)/VLOOKUP(VLOOKUP(AR$3,KEY!$E:$F,2,0),KEY!$B:$C,2,0)</f>
        <v>10245.4</v>
      </c>
      <c r="AS24" s="45">
        <f>VLOOKUP(VLOOKUP(AS$3,KEY!$E:$F,2,0)&amp;$C24,DEMAND_PLAN!$B:$I,5,0)/VLOOKUP(VLOOKUP(AS$3,KEY!$E:$F,2,0),KEY!$B:$C,2,0)</f>
        <v>4752.25</v>
      </c>
      <c r="AT24" s="45">
        <f>VLOOKUP(VLOOKUP(AT$3,KEY!$E:$F,2,0)&amp;$C24,DEMAND_PLAN!$B:$I,5,0)/VLOOKUP(VLOOKUP(AT$3,KEY!$E:$F,2,0),KEY!$B:$C,2,0)</f>
        <v>4752.25</v>
      </c>
      <c r="AU24" s="45">
        <f>VLOOKUP(VLOOKUP(AU$3,KEY!$E:$F,2,0)&amp;$C24,DEMAND_PLAN!$B:$I,5,0)/VLOOKUP(VLOOKUP(AU$3,KEY!$E:$F,2,0),KEY!$B:$C,2,0)</f>
        <v>4752.25</v>
      </c>
      <c r="AV24" s="45">
        <f>VLOOKUP(VLOOKUP(AV$3,KEY!$E:$F,2,0)&amp;$C24,DEMAND_PLAN!$B:$I,5,0)/VLOOKUP(VLOOKUP(AV$3,KEY!$E:$F,2,0),KEY!$B:$C,2,0)</f>
        <v>4752.25</v>
      </c>
      <c r="AW24" s="45">
        <f>VLOOKUP(VLOOKUP(AW$3,KEY!$E:$F,2,0)&amp;$C24,DEMAND_PLAN!$B:$I,5,0)/VLOOKUP(VLOOKUP(AW$3,KEY!$E:$F,2,0),KEY!$B:$C,2,0)</f>
        <v>7947.75</v>
      </c>
      <c r="AX24" s="45">
        <f>VLOOKUP(VLOOKUP(AX$3,KEY!$E:$F,2,0)&amp;$C24,DEMAND_PLAN!$B:$I,5,0)/VLOOKUP(VLOOKUP(AX$3,KEY!$E:$F,2,0),KEY!$B:$C,2,0)</f>
        <v>7947.75</v>
      </c>
      <c r="AY24" s="45">
        <f>VLOOKUP(VLOOKUP(AY$3,KEY!$E:$F,2,0)&amp;$C24,DEMAND_PLAN!$B:$I,5,0)/VLOOKUP(VLOOKUP(AY$3,KEY!$E:$F,2,0),KEY!$B:$C,2,0)</f>
        <v>7947.75</v>
      </c>
      <c r="AZ24" s="45">
        <f>VLOOKUP(VLOOKUP(AZ$3,KEY!$E:$F,2,0)&amp;$C24,DEMAND_PLAN!$B:$I,5,0)/VLOOKUP(VLOOKUP(AZ$3,KEY!$E:$F,2,0),KEY!$B:$C,2,0)</f>
        <v>7947.75</v>
      </c>
      <c r="BA24" s="45">
        <f>VLOOKUP(VLOOKUP(BA$3,KEY!$E:$F,2,0)&amp;$C24,DEMAND_PLAN!$B:$I,5,0)/VLOOKUP(VLOOKUP(BA$3,KEY!$E:$F,2,0),KEY!$B:$C,2,0)</f>
        <v>12381.8</v>
      </c>
      <c r="BB24" s="45">
        <f>VLOOKUP(VLOOKUP(BB$3,KEY!$E:$F,2,0)&amp;$C24,DEMAND_PLAN!$B:$I,5,0)/VLOOKUP(VLOOKUP(BB$3,KEY!$E:$F,2,0),KEY!$B:$C,2,0)</f>
        <v>12381.8</v>
      </c>
      <c r="BC24" s="45">
        <f>VLOOKUP(VLOOKUP(BC$3,KEY!$E:$F,2,0)&amp;$C24,DEMAND_PLAN!$B:$I,5,0)/VLOOKUP(VLOOKUP(BC$3,KEY!$E:$F,2,0),KEY!$B:$C,2,0)</f>
        <v>12381.8</v>
      </c>
      <c r="BD24" s="45">
        <f>VLOOKUP(VLOOKUP(BD$3,KEY!$E:$F,2,0)&amp;$C24,DEMAND_PLAN!$B:$I,5,0)/VLOOKUP(VLOOKUP(BD$3,KEY!$E:$F,2,0),KEY!$B:$C,2,0)</f>
        <v>12381.8</v>
      </c>
      <c r="BE24" s="45">
        <f>VLOOKUP(VLOOKUP(BE$3,KEY!$E:$F,2,0)&amp;$C24,DEMAND_PLAN!$B:$I,5,0)/VLOOKUP(VLOOKUP(BE$3,KEY!$E:$F,2,0),KEY!$B:$C,2,0)</f>
        <v>12381.8</v>
      </c>
      <c r="BF24" s="46">
        <f>IF(FF24&gt;ASSUMPTIONS!$D$6,0,(ASSUMPTIONS!$D$6+2-FF24)*AVERAGE(G24:J24))</f>
        <v>0</v>
      </c>
      <c r="BG24" s="46">
        <f>IF(FG24&gt;ASSUMPTIONS!$D$6,0,(ASSUMPTIONS!$D$6+2-FG24)*AVERAGE(H24:K24))</f>
        <v>0</v>
      </c>
      <c r="BH24" s="46">
        <f>IF(FH24&gt;ASSUMPTIONS!$D$6,0,(ASSUMPTIONS!$D$6+2-FH24)*AVERAGE(I24:L24))</f>
        <v>0</v>
      </c>
      <c r="BI24" s="46">
        <f>IF(FI24&gt;ASSUMPTIONS!$D$6,0,(ASSUMPTIONS!$D$6+2-FI24)*AVERAGE(J24:M24))</f>
        <v>29089.057736720551</v>
      </c>
      <c r="BJ24" s="46">
        <f>IF(FJ24&gt;ASSUMPTIONS!$D$6,0,(ASSUMPTIONS!$D$6+2-FJ24)*AVERAGE(K24:N24))</f>
        <v>0</v>
      </c>
      <c r="BK24" s="46">
        <f>IF(FK24&gt;ASSUMPTIONS!$D$6,0,(ASSUMPTIONS!$D$6+2-FK24)*AVERAGE(L24:O24))</f>
        <v>0</v>
      </c>
      <c r="BL24" s="46">
        <f>IF(FL24&gt;ASSUMPTIONS!$D$6,0,(ASSUMPTIONS!$D$6+2-FL24)*AVERAGE(M24:P24))</f>
        <v>29627.875</v>
      </c>
      <c r="BM24" s="46">
        <f>IF(FM24&gt;ASSUMPTIONS!$D$6,0,(ASSUMPTIONS!$D$6+2-FM24)*AVERAGE(N24:Q24))</f>
        <v>0</v>
      </c>
      <c r="BN24" s="46">
        <f>IF(FN24&gt;ASSUMPTIONS!$D$6,0,(ASSUMPTIONS!$D$6+2-FN24)*AVERAGE(O24:R24))</f>
        <v>22601.124999999996</v>
      </c>
      <c r="BO24" s="46">
        <f>IF(FO24&gt;ASSUMPTIONS!$D$6,0,(ASSUMPTIONS!$D$6+2-FO24)*AVERAGE(P24:S24))</f>
        <v>0</v>
      </c>
      <c r="BP24" s="46">
        <f>IF(FP24&gt;ASSUMPTIONS!$D$6,0,(ASSUMPTIONS!$D$6+2-FP24)*AVERAGE(Q24:T24))</f>
        <v>0</v>
      </c>
      <c r="BQ24" s="46">
        <f>IF(FQ24&gt;ASSUMPTIONS!$D$6,0,(ASSUMPTIONS!$D$6+2-FQ24)*AVERAGE(R24:U24))</f>
        <v>30587.624999999996</v>
      </c>
      <c r="BR24" s="46">
        <f>IF(FR24&gt;ASSUMPTIONS!$D$6,0,(ASSUMPTIONS!$D$6+2-FR24)*AVERAGE(S24:V24))</f>
        <v>0</v>
      </c>
      <c r="BS24" s="46">
        <f>IF(FS24&gt;ASSUMPTIONS!$D$6,0,(ASSUMPTIONS!$D$6+2-FS24)*AVERAGE(T24:W24))</f>
        <v>23599.25</v>
      </c>
      <c r="BT24" s="46">
        <f>IF(FT24&gt;ASSUMPTIONS!$D$6,0,(ASSUMPTIONS!$D$6+2-FT24)*AVERAGE(U24:X24))</f>
        <v>0</v>
      </c>
      <c r="BU24" s="46">
        <f>IF(FU24&gt;ASSUMPTIONS!$D$6,0,(ASSUMPTIONS!$D$6+2-FU24)*AVERAGE(V24:Y24))</f>
        <v>26016.25</v>
      </c>
      <c r="BV24" s="46">
        <f>IF(FV24&gt;ASSUMPTIONS!$D$6,0,(ASSUMPTIONS!$D$6+2-FV24)*AVERAGE(W24:Z24))</f>
        <v>0</v>
      </c>
      <c r="BW24" s="46">
        <f>IF(FW24&gt;ASSUMPTIONS!$D$6,0,(ASSUMPTIONS!$D$6+2-FW24)*AVERAGE(X24:AA24))</f>
        <v>0</v>
      </c>
      <c r="BX24" s="46">
        <f>IF(FX24&gt;ASSUMPTIONS!$D$6,0,(ASSUMPTIONS!$D$6+2-FX24)*AVERAGE(Y24:AB24))</f>
        <v>0</v>
      </c>
      <c r="BY24" s="46">
        <f>IF(FY24&gt;ASSUMPTIONS!$D$6,0,(ASSUMPTIONS!$D$6+2-FY24)*AVERAGE(Z24:AC24))</f>
        <v>0</v>
      </c>
      <c r="BZ24" s="46">
        <f>IF(FZ24&gt;ASSUMPTIONS!$D$6,0,(ASSUMPTIONS!$D$6+2-FZ24)*AVERAGE(AA24:AD24))</f>
        <v>0</v>
      </c>
      <c r="CA24" s="46">
        <f>IF(GA24&gt;ASSUMPTIONS!$D$6,0,(ASSUMPTIONS!$D$6+2-GA24)*AVERAGE(AB24:AE24))</f>
        <v>0</v>
      </c>
      <c r="CB24" s="46">
        <f>IF(GB24&gt;ASSUMPTIONS!$D$6,0,(ASSUMPTIONS!$D$6+2-GB24)*AVERAGE(AC24:AF24))</f>
        <v>0</v>
      </c>
      <c r="CC24" s="46">
        <f>IF(GC24&gt;ASSUMPTIONS!$D$6,0,(ASSUMPTIONS!$D$6+2-GC24)*AVERAGE(AD24:AG24))</f>
        <v>23334.774999999998</v>
      </c>
      <c r="CD24" s="46">
        <f>IF(GD24&gt;ASSUMPTIONS!$D$6,0,(ASSUMPTIONS!$D$6+2-GD24)*AVERAGE(AE24:AH24))</f>
        <v>19852.45</v>
      </c>
      <c r="CE24" s="46">
        <f>IF(GE24&gt;ASSUMPTIONS!$D$6,0,(ASSUMPTIONS!$D$6+2-GE24)*AVERAGE(AF24:AI24))</f>
        <v>19852.449999999997</v>
      </c>
      <c r="CF24" s="46">
        <f>IF(GF24&gt;ASSUMPTIONS!$D$6,0,(ASSUMPTIONS!$D$6+2-GF24)*AVERAGE(AG24:AJ24))</f>
        <v>0</v>
      </c>
      <c r="CG24" s="46">
        <f>IF(GG24&gt;ASSUMPTIONS!$D$6,0,(ASSUMPTIONS!$D$6+2-GG24)*AVERAGE(AH24:AK24))</f>
        <v>0</v>
      </c>
      <c r="CH24" s="46">
        <f>IF(GH24&gt;ASSUMPTIONS!$D$6,0,(ASSUMPTIONS!$D$6+2-GH24)*AVERAGE(AI24:AL24))</f>
        <v>23022.575000000001</v>
      </c>
      <c r="CI24" s="46">
        <f>IF(GI24&gt;ASSUMPTIONS!$D$6,0,(ASSUMPTIONS!$D$6+2-GI24)*AVERAGE(AJ24:AM24))</f>
        <v>0</v>
      </c>
      <c r="CJ24" s="46">
        <f>IF(GJ24&gt;ASSUMPTIONS!$D$6,0,(ASSUMPTIONS!$D$6+2-GJ24)*AVERAGE(AK24:AN24))</f>
        <v>20746.250000000007</v>
      </c>
      <c r="CK24" s="46">
        <f>IF(GK24&gt;ASSUMPTIONS!$D$6,0,(ASSUMPTIONS!$D$6+2-GK24)*AVERAGE(AL24:AO24))</f>
        <v>0</v>
      </c>
      <c r="CL24" s="46">
        <f>IF(GL24&gt;ASSUMPTIONS!$D$6,0,(ASSUMPTIONS!$D$6+2-GL24)*AVERAGE(AM24:AP24))</f>
        <v>21797.750000000007</v>
      </c>
      <c r="CM24" s="46">
        <f>IF(GM24&gt;ASSUMPTIONS!$D$6,0,(ASSUMPTIONS!$D$6+2-GM24)*AVERAGE(AN24:AQ24))</f>
        <v>0</v>
      </c>
      <c r="CN24" s="46">
        <f>IF(GN24&gt;ASSUMPTIONS!$D$6,0,(ASSUMPTIONS!$D$6+2-GN24)*AVERAGE(AO24:AR24))</f>
        <v>20708.624999999996</v>
      </c>
      <c r="CO24" s="46">
        <f>IF(GO24&gt;ASSUMPTIONS!$D$6,0,(ASSUMPTIONS!$D$6+2-GO24)*AVERAGE(AP24:AS24))</f>
        <v>0</v>
      </c>
      <c r="CP24" s="46">
        <f>IF(GP24&gt;ASSUMPTIONS!$D$6,0,(ASSUMPTIONS!$D$6+2-GP24)*AVERAGE(AQ24:AT24))</f>
        <v>0</v>
      </c>
      <c r="CQ24" s="46">
        <f>IF(GQ24&gt;ASSUMPTIONS!$D$6,0,(ASSUMPTIONS!$D$6+2-GQ24)*AVERAGE(AR24:AU24))</f>
        <v>0</v>
      </c>
      <c r="CR24" s="46">
        <f>IF(GR24&gt;ASSUMPTIONS!$D$6,0,(ASSUMPTIONS!$D$6+2-GR24)*AVERAGE(AS24:AV24))</f>
        <v>0</v>
      </c>
      <c r="CS24" s="46">
        <f>IF(GS24&gt;ASSUMPTIONS!$D$6,0,(ASSUMPTIONS!$D$6+2-GS24)*AVERAGE(AT24:AW24))</f>
        <v>0</v>
      </c>
      <c r="CT24" s="46">
        <f>IF(GT24&gt;ASSUMPTIONS!$D$6,0,(ASSUMPTIONS!$D$6+2-GT24)*AVERAGE(AU24:AX24))</f>
        <v>17025.249999999985</v>
      </c>
      <c r="CU24" s="46">
        <f>IF(GU24&gt;ASSUMPTIONS!$D$6,0,(ASSUMPTIONS!$D$6+2-GU24)*AVERAGE(AV24:AY24))</f>
        <v>0</v>
      </c>
      <c r="CV24" s="46">
        <f>IF(GV24&gt;ASSUMPTIONS!$D$6,0,(ASSUMPTIONS!$D$6+2-GV24)*AVERAGE(AW24:AZ24))</f>
        <v>25482</v>
      </c>
      <c r="CW24" s="46">
        <f>IF(GW24&gt;ASSUMPTIONS!$D$6,0,(ASSUMPTIONS!$D$6+2-GW24)*AVERAGE(AX24:BA24))</f>
        <v>0</v>
      </c>
      <c r="CX24" s="46">
        <f>IF(GX24&gt;ASSUMPTIONS!$D$6,0,(ASSUMPTIONS!$D$6+2-GX24)*AVERAGE(AY24:BB24))</f>
        <v>34870.25</v>
      </c>
      <c r="CY24" s="46">
        <f>IF(GY24&gt;ASSUMPTIONS!$D$6,0,(ASSUMPTIONS!$D$6+2-GY24)*AVERAGE(AZ24:BC24))</f>
        <v>0</v>
      </c>
      <c r="CZ24" s="46">
        <f>IF(GZ24&gt;ASSUMPTIONS!$D$6,0,(ASSUMPTIONS!$D$6+2-GZ24)*AVERAGE(BA24:BD24))</f>
        <v>38065.749999999993</v>
      </c>
      <c r="DA24" s="46">
        <f>IF(HA24&gt;ASSUMPTIONS!$D$6,0,(ASSUMPTIONS!$D$6+2-HA24)*AVERAGE($BB24:$BE24))</f>
        <v>0</v>
      </c>
      <c r="DB24" s="46">
        <f>IF(HB24&gt;ASSUMPTIONS!$D$6,0,(ASSUMPTIONS!$D$6+2-HB24)*AVERAGE($BB24:$BE24))</f>
        <v>0</v>
      </c>
      <c r="DC24" s="46">
        <f>IF(HC24&gt;ASSUMPTIONS!$D$6,0,(ASSUMPTIONS!$D$6+2-HC24)*AVERAGE($BB24:$BE24))</f>
        <v>32711.350000000002</v>
      </c>
      <c r="DD24" s="46">
        <f>IF(HD24&gt;ASSUMPTIONS!$D$6,0,(ASSUMPTIONS!$D$6+2-HD24)*AVERAGE($BB24:$BE24))</f>
        <v>0</v>
      </c>
      <c r="DE24" s="46">
        <f>IF(HE24&gt;ASSUMPTIONS!$D$6,0,(ASSUMPTIONS!$D$6+2-HE24)*AVERAGE($BB24:$BE24))</f>
        <v>24763.599999999999</v>
      </c>
      <c r="DF24" s="47">
        <f t="shared" si="3"/>
        <v>87479.442263279445</v>
      </c>
      <c r="DG24" s="47">
        <f t="shared" ref="DG24:FE28" si="12">DF24-G24+BG24</f>
        <v>82783.942263279445</v>
      </c>
      <c r="DH24" s="47">
        <f t="shared" si="12"/>
        <v>78088.442263279445</v>
      </c>
      <c r="DI24" s="47">
        <f t="shared" si="12"/>
        <v>102482</v>
      </c>
      <c r="DJ24" s="47">
        <f t="shared" si="12"/>
        <v>91764.25</v>
      </c>
      <c r="DK24" s="47">
        <f t="shared" si="12"/>
        <v>81046.5</v>
      </c>
      <c r="DL24" s="47">
        <f t="shared" si="12"/>
        <v>99956.625</v>
      </c>
      <c r="DM24" s="47">
        <f t="shared" si="12"/>
        <v>89238.875</v>
      </c>
      <c r="DN24" s="47">
        <f t="shared" si="12"/>
        <v>100656</v>
      </c>
      <c r="DO24" s="47">
        <f t="shared" si="12"/>
        <v>89472</v>
      </c>
      <c r="DP24" s="47">
        <f t="shared" si="12"/>
        <v>78288</v>
      </c>
      <c r="DQ24" s="47">
        <f t="shared" si="12"/>
        <v>97691.625</v>
      </c>
      <c r="DR24" s="47">
        <f t="shared" si="12"/>
        <v>86507.625</v>
      </c>
      <c r="DS24" s="47">
        <f t="shared" si="12"/>
        <v>99318.125</v>
      </c>
      <c r="DT24" s="47">
        <f t="shared" si="12"/>
        <v>88529.375</v>
      </c>
      <c r="DU24" s="47">
        <f t="shared" si="12"/>
        <v>103756.875</v>
      </c>
      <c r="DV24" s="47">
        <f t="shared" si="12"/>
        <v>92968.125</v>
      </c>
      <c r="DW24" s="47">
        <f t="shared" si="12"/>
        <v>81291.625</v>
      </c>
      <c r="DX24" s="47">
        <f t="shared" si="12"/>
        <v>69615.125</v>
      </c>
      <c r="DY24" s="47">
        <f t="shared" si="12"/>
        <v>57938.625</v>
      </c>
      <c r="DZ24" s="47">
        <f t="shared" si="12"/>
        <v>46262.125</v>
      </c>
      <c r="EA24" s="47">
        <f t="shared" si="12"/>
        <v>43272.925000000003</v>
      </c>
      <c r="EB24" s="47">
        <f t="shared" si="12"/>
        <v>40283.725000000006</v>
      </c>
      <c r="EC24" s="47">
        <f t="shared" si="12"/>
        <v>60629.3</v>
      </c>
      <c r="ED24" s="47">
        <f t="shared" si="12"/>
        <v>77492.55</v>
      </c>
      <c r="EE24" s="47">
        <f t="shared" si="12"/>
        <v>94355.8</v>
      </c>
      <c r="EF24" s="47">
        <f t="shared" si="12"/>
        <v>84621.3</v>
      </c>
      <c r="EG24" s="47">
        <f t="shared" si="12"/>
        <v>74886.8</v>
      </c>
      <c r="EH24" s="47">
        <f t="shared" si="12"/>
        <v>88174.875</v>
      </c>
      <c r="EI24" s="47">
        <f t="shared" si="12"/>
        <v>78440.375</v>
      </c>
      <c r="EJ24" s="47">
        <f t="shared" si="12"/>
        <v>89376.875</v>
      </c>
      <c r="EK24" s="47">
        <f t="shared" si="12"/>
        <v>79567.125</v>
      </c>
      <c r="EL24" s="47">
        <f t="shared" si="12"/>
        <v>91555.125</v>
      </c>
      <c r="EM24" s="47">
        <f t="shared" si="12"/>
        <v>81745.375</v>
      </c>
      <c r="EN24" s="47">
        <f t="shared" si="12"/>
        <v>92208.6</v>
      </c>
      <c r="EO24" s="47">
        <f t="shared" si="12"/>
        <v>81963.200000000012</v>
      </c>
      <c r="EP24" s="47">
        <f t="shared" si="12"/>
        <v>71717.800000000017</v>
      </c>
      <c r="EQ24" s="47">
        <f t="shared" si="12"/>
        <v>61472.400000000016</v>
      </c>
      <c r="ER24" s="47">
        <f t="shared" si="12"/>
        <v>51227.000000000015</v>
      </c>
      <c r="ES24" s="47">
        <f t="shared" si="12"/>
        <v>46474.750000000015</v>
      </c>
      <c r="ET24" s="47">
        <f t="shared" si="12"/>
        <v>58747.75</v>
      </c>
      <c r="EU24" s="47">
        <f t="shared" si="12"/>
        <v>53995.5</v>
      </c>
      <c r="EV24" s="47">
        <f t="shared" si="12"/>
        <v>74725.25</v>
      </c>
      <c r="EW24" s="47">
        <f t="shared" si="12"/>
        <v>66777.5</v>
      </c>
      <c r="EX24" s="47">
        <f t="shared" si="12"/>
        <v>93700</v>
      </c>
      <c r="EY24" s="47">
        <f t="shared" si="12"/>
        <v>85752.25</v>
      </c>
      <c r="EZ24" s="47">
        <f t="shared" si="12"/>
        <v>115870.25</v>
      </c>
      <c r="FA24" s="47">
        <f t="shared" si="12"/>
        <v>103488.45</v>
      </c>
      <c r="FB24" s="47">
        <f t="shared" si="12"/>
        <v>91106.65</v>
      </c>
      <c r="FC24" s="47">
        <f t="shared" si="12"/>
        <v>111436.2</v>
      </c>
      <c r="FD24" s="47">
        <f t="shared" si="12"/>
        <v>99054.399999999994</v>
      </c>
      <c r="FE24" s="47">
        <f t="shared" si="12"/>
        <v>111436.19999999998</v>
      </c>
      <c r="FF24" s="48">
        <f t="shared" si="4"/>
        <v>14.864378848508533</v>
      </c>
      <c r="FG24" s="48">
        <f t="shared" si="5"/>
        <v>11.351200073090288</v>
      </c>
      <c r="FH24" s="48">
        <f t="shared" si="5"/>
        <v>8.9863501218662183</v>
      </c>
      <c r="FI24" s="48">
        <f t="shared" si="5"/>
        <v>7.2858988372820273</v>
      </c>
      <c r="FJ24" s="48">
        <f t="shared" si="5"/>
        <v>9.4590219730139768</v>
      </c>
      <c r="FK24" s="48">
        <f t="shared" si="5"/>
        <v>8.3796271987398274</v>
      </c>
      <c r="FL24" s="48">
        <f t="shared" si="5"/>
        <v>7.322968844414075</v>
      </c>
      <c r="FM24" s="48">
        <f t="shared" si="5"/>
        <v>8.9374664699570818</v>
      </c>
      <c r="FN24" s="48">
        <f t="shared" si="5"/>
        <v>7.9791554899856942</v>
      </c>
      <c r="FO24" s="48">
        <f t="shared" si="5"/>
        <v>9.0802253006545897</v>
      </c>
      <c r="FP24" s="48">
        <f t="shared" si="5"/>
        <v>8.1439055193364513</v>
      </c>
      <c r="FQ24" s="48">
        <f t="shared" si="5"/>
        <v>7.1905901803089538</v>
      </c>
      <c r="FR24" s="48">
        <f t="shared" si="5"/>
        <v>9.0549530761209596</v>
      </c>
      <c r="FS24" s="48">
        <f t="shared" si="5"/>
        <v>7.8566960509959074</v>
      </c>
      <c r="FT24" s="48">
        <f t="shared" si="5"/>
        <v>8.8419336530864339</v>
      </c>
      <c r="FU24" s="48">
        <f t="shared" si="5"/>
        <v>7.7287434592111222</v>
      </c>
      <c r="FV24" s="48">
        <f t="shared" si="5"/>
        <v>8.8859568363807639</v>
      </c>
      <c r="FW24" s="48">
        <f t="shared" si="9"/>
        <v>9.7813049893868023</v>
      </c>
      <c r="FX24" s="48">
        <f t="shared" si="9"/>
        <v>11.085952255944141</v>
      </c>
      <c r="FY24" s="48">
        <f t="shared" si="9"/>
        <v>13.48862386832073</v>
      </c>
      <c r="FZ24" s="48">
        <f t="shared" si="9"/>
        <v>19.382652549177038</v>
      </c>
      <c r="GA24" s="48">
        <f t="shared" si="9"/>
        <v>15.476423457781348</v>
      </c>
      <c r="GB24" s="48">
        <f t="shared" si="9"/>
        <v>9.2552012875559448</v>
      </c>
      <c r="GC24" s="48">
        <f t="shared" si="9"/>
        <v>6.3320771473706552</v>
      </c>
      <c r="GD24" s="48">
        <f t="shared" si="9"/>
        <v>7.5332979215784945</v>
      </c>
      <c r="GE24" s="48">
        <f t="shared" si="9"/>
        <v>7.9606091735579643</v>
      </c>
      <c r="GF24" s="48">
        <f t="shared" si="9"/>
        <v>9.6742311906852159</v>
      </c>
      <c r="GG24" s="48">
        <f t="shared" si="9"/>
        <v>8.6594573851644352</v>
      </c>
      <c r="GH24" s="48">
        <f t="shared" si="9"/>
        <v>7.6485831923653889</v>
      </c>
      <c r="GI24" s="48">
        <f t="shared" si="9"/>
        <v>8.9884935905604113</v>
      </c>
      <c r="GJ24" s="48">
        <f t="shared" si="9"/>
        <v>7.9083621405607856</v>
      </c>
      <c r="GK24" s="48">
        <f t="shared" si="9"/>
        <v>8.9131096002772345</v>
      </c>
      <c r="GL24" s="48">
        <f t="shared" si="8"/>
        <v>7.8495756049617773</v>
      </c>
      <c r="GM24" s="48">
        <f t="shared" si="8"/>
        <v>8.936217717219435</v>
      </c>
      <c r="GN24" s="48">
        <f t="shared" si="8"/>
        <v>7.9787392390731453</v>
      </c>
      <c r="GO24" s="48">
        <f t="shared" si="8"/>
        <v>10.393082819903379</v>
      </c>
      <c r="GP24" s="48">
        <f t="shared" si="8"/>
        <v>10.930139055118637</v>
      </c>
      <c r="GQ24" s="48">
        <f t="shared" si="8"/>
        <v>11.708001134594314</v>
      </c>
      <c r="GR24" s="48">
        <f t="shared" si="8"/>
        <v>12.93543058551213</v>
      </c>
      <c r="GS24" s="48">
        <f t="shared" si="8"/>
        <v>9.228219505055284</v>
      </c>
      <c r="GT24" s="48">
        <f t="shared" si="8"/>
        <v>7.3188582677165375</v>
      </c>
      <c r="GU24" s="48">
        <f t="shared" si="8"/>
        <v>8.2177615359059999</v>
      </c>
      <c r="GV24" s="48">
        <f t="shared" si="8"/>
        <v>6.7938095687458713</v>
      </c>
      <c r="GW24" s="48">
        <f t="shared" si="8"/>
        <v>8.2512239458606675</v>
      </c>
      <c r="GX24" s="48">
        <f t="shared" si="8"/>
        <v>6.5695010465061943</v>
      </c>
      <c r="GY24" s="48">
        <f t="shared" si="8"/>
        <v>8.311683703622391</v>
      </c>
      <c r="GZ24" s="48">
        <f t="shared" si="8"/>
        <v>6.9256691272674411</v>
      </c>
      <c r="HA24" s="48">
        <f t="shared" si="6"/>
        <v>9.3581102909108544</v>
      </c>
      <c r="HB24" s="48">
        <f t="shared" si="6"/>
        <v>8.3581102909108527</v>
      </c>
      <c r="HC24" s="48">
        <f t="shared" si="6"/>
        <v>7.3581102909108527</v>
      </c>
      <c r="HD24" s="48">
        <f t="shared" si="6"/>
        <v>9</v>
      </c>
      <c r="HE24" s="48">
        <f t="shared" si="6"/>
        <v>8</v>
      </c>
      <c r="HF24" s="31"/>
    </row>
    <row r="25" spans="1:214" x14ac:dyDescent="0.25">
      <c r="A25" s="29"/>
      <c r="B25" s="13" t="s">
        <v>3</v>
      </c>
      <c r="C25" s="13">
        <v>1422920</v>
      </c>
      <c r="D25" s="13" t="str">
        <f>VLOOKUP(C25,INVENTORY_DATA!$C:$E,2,0)</f>
        <v>PF_4</v>
      </c>
      <c r="E25" s="44">
        <f>VLOOKUP(C25,INVENTORY_DATA!$C:$E,3,0)</f>
        <v>55293.630484988455</v>
      </c>
      <c r="F25" s="45">
        <f>VLOOKUP(VLOOKUP(F$3,KEY!$E:$F,2,0)&amp;$C25,DEMAND_PLAN!$B:$I,5,0)/VLOOKUP(VLOOKUP(F$3,KEY!$E:$F,2,0),KEY!$B:$C,2,0)</f>
        <v>12190.5</v>
      </c>
      <c r="G25" s="45">
        <f>VLOOKUP(VLOOKUP(G$3,KEY!$E:$F,2,0)&amp;$C25,DEMAND_PLAN!$B:$I,5,0)/VLOOKUP(VLOOKUP(G$3,KEY!$E:$F,2,0),KEY!$B:$C,2,0)</f>
        <v>12190.5</v>
      </c>
      <c r="H25" s="45">
        <f>VLOOKUP(VLOOKUP(H$3,KEY!$E:$F,2,0)&amp;$C25,DEMAND_PLAN!$B:$I,5,0)/VLOOKUP(VLOOKUP(H$3,KEY!$E:$F,2,0),KEY!$B:$C,2,0)</f>
        <v>12190.5</v>
      </c>
      <c r="I25" s="45">
        <f>VLOOKUP(VLOOKUP(I$3,KEY!$E:$F,2,0)&amp;$C25,DEMAND_PLAN!$B:$I,5,0)/VLOOKUP(VLOOKUP(I$3,KEY!$E:$F,2,0),KEY!$B:$C,2,0)</f>
        <v>12190.5</v>
      </c>
      <c r="J25" s="45">
        <f>VLOOKUP(VLOOKUP(J$3,KEY!$E:$F,2,0)&amp;$C25,DEMAND_PLAN!$B:$I,5,0)/VLOOKUP(VLOOKUP(J$3,KEY!$E:$F,2,0),KEY!$B:$C,2,0)</f>
        <v>8067</v>
      </c>
      <c r="K25" s="45">
        <f>VLOOKUP(VLOOKUP(K$3,KEY!$E:$F,2,0)&amp;$C25,DEMAND_PLAN!$B:$I,5,0)/VLOOKUP(VLOOKUP(K$3,KEY!$E:$F,2,0),KEY!$B:$C,2,0)</f>
        <v>8067</v>
      </c>
      <c r="L25" s="45">
        <f>VLOOKUP(VLOOKUP(L$3,KEY!$E:$F,2,0)&amp;$C25,DEMAND_PLAN!$B:$I,5,0)/VLOOKUP(VLOOKUP(L$3,KEY!$E:$F,2,0),KEY!$B:$C,2,0)</f>
        <v>8067</v>
      </c>
      <c r="M25" s="45">
        <f>VLOOKUP(VLOOKUP(M$3,KEY!$E:$F,2,0)&amp;$C25,DEMAND_PLAN!$B:$I,5,0)/VLOOKUP(VLOOKUP(M$3,KEY!$E:$F,2,0),KEY!$B:$C,2,0)</f>
        <v>8067</v>
      </c>
      <c r="N25" s="45">
        <f>VLOOKUP(VLOOKUP(N$3,KEY!$E:$F,2,0)&amp;$C25,DEMAND_PLAN!$B:$I,5,0)/VLOOKUP(VLOOKUP(N$3,KEY!$E:$F,2,0),KEY!$B:$C,2,0)</f>
        <v>5093.2</v>
      </c>
      <c r="O25" s="45">
        <f>VLOOKUP(VLOOKUP(O$3,KEY!$E:$F,2,0)&amp;$C25,DEMAND_PLAN!$B:$I,5,0)/VLOOKUP(VLOOKUP(O$3,KEY!$E:$F,2,0),KEY!$B:$C,2,0)</f>
        <v>5093.2</v>
      </c>
      <c r="P25" s="45">
        <f>VLOOKUP(VLOOKUP(P$3,KEY!$E:$F,2,0)&amp;$C25,DEMAND_PLAN!$B:$I,5,0)/VLOOKUP(VLOOKUP(P$3,KEY!$E:$F,2,0),KEY!$B:$C,2,0)</f>
        <v>5093.2</v>
      </c>
      <c r="Q25" s="45">
        <f>VLOOKUP(VLOOKUP(Q$3,KEY!$E:$F,2,0)&amp;$C25,DEMAND_PLAN!$B:$I,5,0)/VLOOKUP(VLOOKUP(Q$3,KEY!$E:$F,2,0),KEY!$B:$C,2,0)</f>
        <v>5093.2</v>
      </c>
      <c r="R25" s="45">
        <f>VLOOKUP(VLOOKUP(R$3,KEY!$E:$F,2,0)&amp;$C25,DEMAND_PLAN!$B:$I,5,0)/VLOOKUP(VLOOKUP(R$3,KEY!$E:$F,2,0),KEY!$B:$C,2,0)</f>
        <v>5093.2</v>
      </c>
      <c r="S25" s="45">
        <f>VLOOKUP(VLOOKUP(S$3,KEY!$E:$F,2,0)&amp;$C25,DEMAND_PLAN!$B:$I,5,0)/VLOOKUP(VLOOKUP(S$3,KEY!$E:$F,2,0),KEY!$B:$C,2,0)</f>
        <v>4859.75</v>
      </c>
      <c r="T25" s="45">
        <f>VLOOKUP(VLOOKUP(T$3,KEY!$E:$F,2,0)&amp;$C25,DEMAND_PLAN!$B:$I,5,0)/VLOOKUP(VLOOKUP(T$3,KEY!$E:$F,2,0),KEY!$B:$C,2,0)</f>
        <v>4859.75</v>
      </c>
      <c r="U25" s="45">
        <f>VLOOKUP(VLOOKUP(U$3,KEY!$E:$F,2,0)&amp;$C25,DEMAND_PLAN!$B:$I,5,0)/VLOOKUP(VLOOKUP(U$3,KEY!$E:$F,2,0),KEY!$B:$C,2,0)</f>
        <v>4859.75</v>
      </c>
      <c r="V25" s="45">
        <f>VLOOKUP(VLOOKUP(V$3,KEY!$E:$F,2,0)&amp;$C25,DEMAND_PLAN!$B:$I,5,0)/VLOOKUP(VLOOKUP(V$3,KEY!$E:$F,2,0),KEY!$B:$C,2,0)</f>
        <v>4859.75</v>
      </c>
      <c r="W25" s="45">
        <f>VLOOKUP(VLOOKUP(W$3,KEY!$E:$F,2,0)&amp;$C25,DEMAND_PLAN!$B:$I,5,0)/VLOOKUP(VLOOKUP(W$3,KEY!$E:$F,2,0),KEY!$B:$C,2,0)</f>
        <v>5832.75</v>
      </c>
      <c r="X25" s="45">
        <f>VLOOKUP(VLOOKUP(X$3,KEY!$E:$F,2,0)&amp;$C25,DEMAND_PLAN!$B:$I,5,0)/VLOOKUP(VLOOKUP(X$3,KEY!$E:$F,2,0),KEY!$B:$C,2,0)</f>
        <v>5832.75</v>
      </c>
      <c r="Y25" s="45">
        <f>VLOOKUP(VLOOKUP(Y$3,KEY!$E:$F,2,0)&amp;$C25,DEMAND_PLAN!$B:$I,5,0)/VLOOKUP(VLOOKUP(Y$3,KEY!$E:$F,2,0),KEY!$B:$C,2,0)</f>
        <v>5832.75</v>
      </c>
      <c r="Z25" s="45">
        <f>VLOOKUP(VLOOKUP(Z$3,KEY!$E:$F,2,0)&amp;$C25,DEMAND_PLAN!$B:$I,5,0)/VLOOKUP(VLOOKUP(Z$3,KEY!$E:$F,2,0),KEY!$B:$C,2,0)</f>
        <v>5832.75</v>
      </c>
      <c r="AA25" s="45">
        <f>VLOOKUP(VLOOKUP(AA$3,KEY!$E:$F,2,0)&amp;$C25,DEMAND_PLAN!$B:$I,5,0)/VLOOKUP(VLOOKUP(AA$3,KEY!$E:$F,2,0),KEY!$B:$C,2,0)</f>
        <v>7892.6</v>
      </c>
      <c r="AB25" s="45">
        <f>VLOOKUP(VLOOKUP(AB$3,KEY!$E:$F,2,0)&amp;$C25,DEMAND_PLAN!$B:$I,5,0)/VLOOKUP(VLOOKUP(AB$3,KEY!$E:$F,2,0),KEY!$B:$C,2,0)</f>
        <v>7892.6</v>
      </c>
      <c r="AC25" s="45">
        <f>VLOOKUP(VLOOKUP(AC$3,KEY!$E:$F,2,0)&amp;$C25,DEMAND_PLAN!$B:$I,5,0)/VLOOKUP(VLOOKUP(AC$3,KEY!$E:$F,2,0),KEY!$B:$C,2,0)</f>
        <v>7892.6</v>
      </c>
      <c r="AD25" s="45">
        <f>VLOOKUP(VLOOKUP(AD$3,KEY!$E:$F,2,0)&amp;$C25,DEMAND_PLAN!$B:$I,5,0)/VLOOKUP(VLOOKUP(AD$3,KEY!$E:$F,2,0),KEY!$B:$C,2,0)</f>
        <v>7892.6</v>
      </c>
      <c r="AE25" s="45">
        <f>VLOOKUP(VLOOKUP(AE$3,KEY!$E:$F,2,0)&amp;$C25,DEMAND_PLAN!$B:$I,5,0)/VLOOKUP(VLOOKUP(AE$3,KEY!$E:$F,2,0),KEY!$B:$C,2,0)</f>
        <v>7892.6</v>
      </c>
      <c r="AF25" s="45">
        <f>VLOOKUP(VLOOKUP(AF$3,KEY!$E:$F,2,0)&amp;$C25,DEMAND_PLAN!$B:$I,5,0)/VLOOKUP(VLOOKUP(AF$3,KEY!$E:$F,2,0),KEY!$B:$C,2,0)</f>
        <v>4660.5</v>
      </c>
      <c r="AG25" s="45">
        <f>VLOOKUP(VLOOKUP(AG$3,KEY!$E:$F,2,0)&amp;$C25,DEMAND_PLAN!$B:$I,5,0)/VLOOKUP(VLOOKUP(AG$3,KEY!$E:$F,2,0),KEY!$B:$C,2,0)</f>
        <v>4660.5</v>
      </c>
      <c r="AH25" s="45">
        <f>VLOOKUP(VLOOKUP(AH$3,KEY!$E:$F,2,0)&amp;$C25,DEMAND_PLAN!$B:$I,5,0)/VLOOKUP(VLOOKUP(AH$3,KEY!$E:$F,2,0),KEY!$B:$C,2,0)</f>
        <v>4660.5</v>
      </c>
      <c r="AI25" s="45">
        <f>VLOOKUP(VLOOKUP(AI$3,KEY!$E:$F,2,0)&amp;$C25,DEMAND_PLAN!$B:$I,5,0)/VLOOKUP(VLOOKUP(AI$3,KEY!$E:$F,2,0),KEY!$B:$C,2,0)</f>
        <v>4660.5</v>
      </c>
      <c r="AJ25" s="45">
        <f>VLOOKUP(VLOOKUP(AJ$3,KEY!$E:$F,2,0)&amp;$C25,DEMAND_PLAN!$B:$I,5,0)/VLOOKUP(VLOOKUP(AJ$3,KEY!$E:$F,2,0),KEY!$B:$C,2,0)</f>
        <v>10469.25</v>
      </c>
      <c r="AK25" s="45">
        <f>VLOOKUP(VLOOKUP(AK$3,KEY!$E:$F,2,0)&amp;$C25,DEMAND_PLAN!$B:$I,5,0)/VLOOKUP(VLOOKUP(AK$3,KEY!$E:$F,2,0),KEY!$B:$C,2,0)</f>
        <v>10469.25</v>
      </c>
      <c r="AL25" s="45">
        <f>VLOOKUP(VLOOKUP(AL$3,KEY!$E:$F,2,0)&amp;$C25,DEMAND_PLAN!$B:$I,5,0)/VLOOKUP(VLOOKUP(AL$3,KEY!$E:$F,2,0),KEY!$B:$C,2,0)</f>
        <v>10469.25</v>
      </c>
      <c r="AM25" s="45">
        <f>VLOOKUP(VLOOKUP(AM$3,KEY!$E:$F,2,0)&amp;$C25,DEMAND_PLAN!$B:$I,5,0)/VLOOKUP(VLOOKUP(AM$3,KEY!$E:$F,2,0),KEY!$B:$C,2,0)</f>
        <v>10469.25</v>
      </c>
      <c r="AN25" s="45">
        <f>VLOOKUP(VLOOKUP(AN$3,KEY!$E:$F,2,0)&amp;$C25,DEMAND_PLAN!$B:$I,5,0)/VLOOKUP(VLOOKUP(AN$3,KEY!$E:$F,2,0),KEY!$B:$C,2,0)</f>
        <v>10333.4</v>
      </c>
      <c r="AO25" s="45">
        <f>VLOOKUP(VLOOKUP(AO$3,KEY!$E:$F,2,0)&amp;$C25,DEMAND_PLAN!$B:$I,5,0)/VLOOKUP(VLOOKUP(AO$3,KEY!$E:$F,2,0),KEY!$B:$C,2,0)</f>
        <v>10333.4</v>
      </c>
      <c r="AP25" s="45">
        <f>VLOOKUP(VLOOKUP(AP$3,KEY!$E:$F,2,0)&amp;$C25,DEMAND_PLAN!$B:$I,5,0)/VLOOKUP(VLOOKUP(AP$3,KEY!$E:$F,2,0),KEY!$B:$C,2,0)</f>
        <v>10333.4</v>
      </c>
      <c r="AQ25" s="45">
        <f>VLOOKUP(VLOOKUP(AQ$3,KEY!$E:$F,2,0)&amp;$C25,DEMAND_PLAN!$B:$I,5,0)/VLOOKUP(VLOOKUP(AQ$3,KEY!$E:$F,2,0),KEY!$B:$C,2,0)</f>
        <v>10333.4</v>
      </c>
      <c r="AR25" s="45">
        <f>VLOOKUP(VLOOKUP(AR$3,KEY!$E:$F,2,0)&amp;$C25,DEMAND_PLAN!$B:$I,5,0)/VLOOKUP(VLOOKUP(AR$3,KEY!$E:$F,2,0),KEY!$B:$C,2,0)</f>
        <v>10333.4</v>
      </c>
      <c r="AS25" s="45">
        <f>VLOOKUP(VLOOKUP(AS$3,KEY!$E:$F,2,0)&amp;$C25,DEMAND_PLAN!$B:$I,5,0)/VLOOKUP(VLOOKUP(AS$3,KEY!$E:$F,2,0),KEY!$B:$C,2,0)</f>
        <v>3414.5</v>
      </c>
      <c r="AT25" s="45">
        <f>VLOOKUP(VLOOKUP(AT$3,KEY!$E:$F,2,0)&amp;$C25,DEMAND_PLAN!$B:$I,5,0)/VLOOKUP(VLOOKUP(AT$3,KEY!$E:$F,2,0),KEY!$B:$C,2,0)</f>
        <v>3414.5</v>
      </c>
      <c r="AU25" s="45">
        <f>VLOOKUP(VLOOKUP(AU$3,KEY!$E:$F,2,0)&amp;$C25,DEMAND_PLAN!$B:$I,5,0)/VLOOKUP(VLOOKUP(AU$3,KEY!$E:$F,2,0),KEY!$B:$C,2,0)</f>
        <v>3414.5</v>
      </c>
      <c r="AV25" s="45">
        <f>VLOOKUP(VLOOKUP(AV$3,KEY!$E:$F,2,0)&amp;$C25,DEMAND_PLAN!$B:$I,5,0)/VLOOKUP(VLOOKUP(AV$3,KEY!$E:$F,2,0),KEY!$B:$C,2,0)</f>
        <v>3414.5</v>
      </c>
      <c r="AW25" s="45">
        <f>VLOOKUP(VLOOKUP(AW$3,KEY!$E:$F,2,0)&amp;$C25,DEMAND_PLAN!$B:$I,5,0)/VLOOKUP(VLOOKUP(AW$3,KEY!$E:$F,2,0),KEY!$B:$C,2,0)</f>
        <v>7671</v>
      </c>
      <c r="AX25" s="45">
        <f>VLOOKUP(VLOOKUP(AX$3,KEY!$E:$F,2,0)&amp;$C25,DEMAND_PLAN!$B:$I,5,0)/VLOOKUP(VLOOKUP(AX$3,KEY!$E:$F,2,0),KEY!$B:$C,2,0)</f>
        <v>7671</v>
      </c>
      <c r="AY25" s="45">
        <f>VLOOKUP(VLOOKUP(AY$3,KEY!$E:$F,2,0)&amp;$C25,DEMAND_PLAN!$B:$I,5,0)/VLOOKUP(VLOOKUP(AY$3,KEY!$E:$F,2,0),KEY!$B:$C,2,0)</f>
        <v>7671</v>
      </c>
      <c r="AZ25" s="45">
        <f>VLOOKUP(VLOOKUP(AZ$3,KEY!$E:$F,2,0)&amp;$C25,DEMAND_PLAN!$B:$I,5,0)/VLOOKUP(VLOOKUP(AZ$3,KEY!$E:$F,2,0),KEY!$B:$C,2,0)</f>
        <v>7671</v>
      </c>
      <c r="BA25" s="45">
        <f>VLOOKUP(VLOOKUP(BA$3,KEY!$E:$F,2,0)&amp;$C25,DEMAND_PLAN!$B:$I,5,0)/VLOOKUP(VLOOKUP(BA$3,KEY!$E:$F,2,0),KEY!$B:$C,2,0)</f>
        <v>4619.2</v>
      </c>
      <c r="BB25" s="45">
        <f>VLOOKUP(VLOOKUP(BB$3,KEY!$E:$F,2,0)&amp;$C25,DEMAND_PLAN!$B:$I,5,0)/VLOOKUP(VLOOKUP(BB$3,KEY!$E:$F,2,0),KEY!$B:$C,2,0)</f>
        <v>4619.2</v>
      </c>
      <c r="BC25" s="45">
        <f>VLOOKUP(VLOOKUP(BC$3,KEY!$E:$F,2,0)&amp;$C25,DEMAND_PLAN!$B:$I,5,0)/VLOOKUP(VLOOKUP(BC$3,KEY!$E:$F,2,0),KEY!$B:$C,2,0)</f>
        <v>4619.2</v>
      </c>
      <c r="BD25" s="45">
        <f>VLOOKUP(VLOOKUP(BD$3,KEY!$E:$F,2,0)&amp;$C25,DEMAND_PLAN!$B:$I,5,0)/VLOOKUP(VLOOKUP(BD$3,KEY!$E:$F,2,0),KEY!$B:$C,2,0)</f>
        <v>4619.2</v>
      </c>
      <c r="BE25" s="45">
        <f>VLOOKUP(VLOOKUP(BE$3,KEY!$E:$F,2,0)&amp;$C25,DEMAND_PLAN!$B:$I,5,0)/VLOOKUP(VLOOKUP(BE$3,KEY!$E:$F,2,0),KEY!$B:$C,2,0)</f>
        <v>4619.2</v>
      </c>
      <c r="BF25" s="46">
        <f>IF(FF25&gt;ASSUMPTIONS!$D$6,0,(ASSUMPTIONS!$D$6+2-FF25)*AVERAGE(G25:J25))</f>
        <v>56302.619515011553</v>
      </c>
      <c r="BG25" s="46">
        <f>IF(FG25&gt;ASSUMPTIONS!$D$6,0,(ASSUMPTIONS!$D$6+2-FG25)*AVERAGE(H25:K25))</f>
        <v>0</v>
      </c>
      <c r="BH25" s="46">
        <f>IF(FH25&gt;ASSUMPTIONS!$D$6,0,(ASSUMPTIONS!$D$6+2-FH25)*AVERAGE(I25:L25))</f>
        <v>0</v>
      </c>
      <c r="BI25" s="46">
        <f>IF(FI25&gt;ASSUMPTIONS!$D$6,0,(ASSUMPTIONS!$D$6+2-FI25)*AVERAGE(J25:M25))</f>
        <v>0</v>
      </c>
      <c r="BJ25" s="46">
        <f>IF(FJ25&gt;ASSUMPTIONS!$D$6,0,(ASSUMPTIONS!$D$6+2-FJ25)*AVERAGE(K25:N25))</f>
        <v>0</v>
      </c>
      <c r="BK25" s="46">
        <f>IF(FK25&gt;ASSUMPTIONS!$D$6,0,(ASSUMPTIONS!$D$6+2-FK25)*AVERAGE(L25:O25))</f>
        <v>0</v>
      </c>
      <c r="BL25" s="46">
        <f>IF(FL25&gt;ASSUMPTIONS!$D$6,0,(ASSUMPTIONS!$D$6+2-FL25)*AVERAGE(M25:P25))</f>
        <v>0</v>
      </c>
      <c r="BM25" s="46">
        <f>IF(FM25&gt;ASSUMPTIONS!$D$6,0,(ASSUMPTIONS!$D$6+2-FM25)*AVERAGE(N25:Q25))</f>
        <v>12298.749999999998</v>
      </c>
      <c r="BN25" s="46">
        <f>IF(FN25&gt;ASSUMPTIONS!$D$6,0,(ASSUMPTIONS!$D$6+2-FN25)*AVERAGE(O25:R25))</f>
        <v>0</v>
      </c>
      <c r="BO25" s="46">
        <f>IF(FO25&gt;ASSUMPTIONS!$D$6,0,(ASSUMPTIONS!$D$6+2-FO25)*AVERAGE(P25:S25))</f>
        <v>12576.574999999993</v>
      </c>
      <c r="BP25" s="46">
        <f>IF(FP25&gt;ASSUMPTIONS!$D$6,0,(ASSUMPTIONS!$D$6+2-FP25)*AVERAGE(Q25:T25))</f>
        <v>0</v>
      </c>
      <c r="BQ25" s="46">
        <f>IF(FQ25&gt;ASSUMPTIONS!$D$6,0,(ASSUMPTIONS!$D$6+2-FQ25)*AVERAGE(R25:U25))</f>
        <v>0</v>
      </c>
      <c r="BR25" s="46">
        <f>IF(FR25&gt;ASSUMPTIONS!$D$6,0,(ASSUMPTIONS!$D$6+2-FR25)*AVERAGE(S25:V25))</f>
        <v>13528.724999999997</v>
      </c>
      <c r="BS25" s="46">
        <f>IF(FS25&gt;ASSUMPTIONS!$D$6,0,(ASSUMPTIONS!$D$6+2-FS25)*AVERAGE(T25:W25))</f>
        <v>0</v>
      </c>
      <c r="BT25" s="46">
        <f>IF(FT25&gt;ASSUMPTIONS!$D$6,0,(ASSUMPTIONS!$D$6+2-FT25)*AVERAGE(U25:X25))</f>
        <v>14817.950000000003</v>
      </c>
      <c r="BU25" s="46">
        <f>IF(FU25&gt;ASSUMPTIONS!$D$6,0,(ASSUMPTIONS!$D$6+2-FU25)*AVERAGE(V25:Y25))</f>
        <v>0</v>
      </c>
      <c r="BV25" s="46">
        <f>IF(FV25&gt;ASSUMPTIONS!$D$6,0,(ASSUMPTIONS!$D$6+2-FV25)*AVERAGE(W25:Z25))</f>
        <v>14584.5</v>
      </c>
      <c r="BW25" s="46">
        <f>IF(FW25&gt;ASSUMPTIONS!$D$6,0,(ASSUMPTIONS!$D$6+2-FW25)*AVERAGE(X25:AA25))</f>
        <v>0</v>
      </c>
      <c r="BX25" s="46">
        <f>IF(FX25&gt;ASSUMPTIONS!$D$6,0,(ASSUMPTIONS!$D$6+2-FX25)*AVERAGE(Y25:AB25))</f>
        <v>20991.749999999996</v>
      </c>
      <c r="BY25" s="46">
        <f>IF(FY25&gt;ASSUMPTIONS!$D$6,0,(ASSUMPTIONS!$D$6+2-FY25)*AVERAGE(Z25:AC25))</f>
        <v>0</v>
      </c>
      <c r="BZ25" s="46">
        <f>IF(FZ25&gt;ASSUMPTIONS!$D$6,0,(ASSUMPTIONS!$D$6+2-FZ25)*AVERAGE(AA25:AD25))</f>
        <v>21964.750000000007</v>
      </c>
      <c r="CA25" s="46">
        <f>IF(GA25&gt;ASSUMPTIONS!$D$6,0,(ASSUMPTIONS!$D$6+2-GA25)*AVERAGE(AB25:AE25))</f>
        <v>0</v>
      </c>
      <c r="CB25" s="46">
        <f>IF(GB25&gt;ASSUMPTIONS!$D$6,0,(ASSUMPTIONS!$D$6+2-GB25)*AVERAGE(AC25:AF25))</f>
        <v>0</v>
      </c>
      <c r="CC25" s="46">
        <f>IF(GC25&gt;ASSUMPTIONS!$D$6,0,(ASSUMPTIONS!$D$6+2-GC25)*AVERAGE(AD25:AG25))</f>
        <v>0</v>
      </c>
      <c r="CD25" s="46">
        <f>IF(GD25&gt;ASSUMPTIONS!$D$6,0,(ASSUMPTIONS!$D$6+2-GD25)*AVERAGE(AE25:AH25))</f>
        <v>0</v>
      </c>
      <c r="CE25" s="46">
        <f>IF(GE25&gt;ASSUMPTIONS!$D$6,0,(ASSUMPTIONS!$D$6+2-GE25)*AVERAGE(AF25:AI25))</f>
        <v>0</v>
      </c>
      <c r="CF25" s="46">
        <f>IF(GF25&gt;ASSUMPTIONS!$D$6,0,(ASSUMPTIONS!$D$6+2-GF25)*AVERAGE(AG25:AJ25))</f>
        <v>27496.624999999993</v>
      </c>
      <c r="CG25" s="46">
        <f>IF(GG25&gt;ASSUMPTIONS!$D$6,0,(ASSUMPTIONS!$D$6+2-GG25)*AVERAGE(AH25:AK25))</f>
        <v>19182.375</v>
      </c>
      <c r="CH25" s="46">
        <f>IF(GH25&gt;ASSUMPTIONS!$D$6,0,(ASSUMPTIONS!$D$6+2-GH25)*AVERAGE(AI25:AL25))</f>
        <v>19182.375</v>
      </c>
      <c r="CI25" s="46">
        <f>IF(GI25&gt;ASSUMPTIONS!$D$6,0,(ASSUMPTIONS!$D$6+2-GI25)*AVERAGE(AJ25:AM25))</f>
        <v>0</v>
      </c>
      <c r="CJ25" s="46">
        <f>IF(GJ25&gt;ASSUMPTIONS!$D$6,0,(ASSUMPTIONS!$D$6+2-GJ25)*AVERAGE(AK25:AN25))</f>
        <v>23503.25</v>
      </c>
      <c r="CK25" s="46">
        <f>IF(GK25&gt;ASSUMPTIONS!$D$6,0,(ASSUMPTIONS!$D$6+2-GK25)*AVERAGE(AL25:AO25))</f>
        <v>0</v>
      </c>
      <c r="CL25" s="46">
        <f>IF(GL25&gt;ASSUMPTIONS!$D$6,0,(ASSUMPTIONS!$D$6+2-GL25)*AVERAGE(AM25:AP25))</f>
        <v>0</v>
      </c>
      <c r="CM25" s="46">
        <f>IF(GM25&gt;ASSUMPTIONS!$D$6,0,(ASSUMPTIONS!$D$6+2-GM25)*AVERAGE(AN25:AQ25))</f>
        <v>30388.875</v>
      </c>
      <c r="CN25" s="46">
        <f>IF(GN25&gt;ASSUMPTIONS!$D$6,0,(ASSUMPTIONS!$D$6+2-GN25)*AVERAGE(AO25:AR25))</f>
        <v>0</v>
      </c>
      <c r="CO25" s="46">
        <f>IF(GO25&gt;ASSUMPTIONS!$D$6,0,(ASSUMPTIONS!$D$6+2-GO25)*AVERAGE(AP25:AS25))</f>
        <v>0</v>
      </c>
      <c r="CP25" s="46">
        <f>IF(GP25&gt;ASSUMPTIONS!$D$6,0,(ASSUMPTIONS!$D$6+2-GP25)*AVERAGE(AQ25:AT25))</f>
        <v>0</v>
      </c>
      <c r="CQ25" s="46">
        <f>IF(GQ25&gt;ASSUMPTIONS!$D$6,0,(ASSUMPTIONS!$D$6+2-GQ25)*AVERAGE(AR25:AU25))</f>
        <v>0</v>
      </c>
      <c r="CR25" s="46">
        <f>IF(GR25&gt;ASSUMPTIONS!$D$6,0,(ASSUMPTIONS!$D$6+2-GR25)*AVERAGE(AS25:AV25))</f>
        <v>0</v>
      </c>
      <c r="CS25" s="46">
        <f>IF(GS25&gt;ASSUMPTIONS!$D$6,0,(ASSUMPTIONS!$D$6+2-GS25)*AVERAGE(AT25:AW25))</f>
        <v>0</v>
      </c>
      <c r="CT25" s="46">
        <f>IF(GT25&gt;ASSUMPTIONS!$D$6,0,(ASSUMPTIONS!$D$6+2-GT25)*AVERAGE(AU25:AX25))</f>
        <v>17644.249999999993</v>
      </c>
      <c r="CU25" s="46">
        <f>IF(GU25&gt;ASSUMPTIONS!$D$6,0,(ASSUMPTIONS!$D$6+2-GU25)*AVERAGE(AV25:AY25))</f>
        <v>14055.750000000002</v>
      </c>
      <c r="CV25" s="46">
        <f>IF(GV25&gt;ASSUMPTIONS!$D$6,0,(ASSUMPTIONS!$D$6+2-GV25)*AVERAGE(AW25:AZ25))</f>
        <v>0</v>
      </c>
      <c r="CW25" s="46">
        <f>IF(GW25&gt;ASSUMPTIONS!$D$6,0,(ASSUMPTIONS!$D$6+2-GW25)*AVERAGE(AX25:BA25))</f>
        <v>0</v>
      </c>
      <c r="CX25" s="46">
        <f>IF(GX25&gt;ASSUMPTIONS!$D$6,0,(ASSUMPTIONS!$D$6+2-GX25)*AVERAGE(AY25:BB25))</f>
        <v>0</v>
      </c>
      <c r="CY25" s="46">
        <f>IF(GY25&gt;ASSUMPTIONS!$D$6,0,(ASSUMPTIONS!$D$6+2-GY25)*AVERAGE(AZ25:BC25))</f>
        <v>0</v>
      </c>
      <c r="CZ25" s="46">
        <f>IF(GZ25&gt;ASSUMPTIONS!$D$6,0,(ASSUMPTIONS!$D$6+2-GZ25)*AVERAGE(BA25:BD25))</f>
        <v>9965.2499999999982</v>
      </c>
      <c r="DA25" s="46">
        <f>IF(HA25&gt;ASSUMPTIONS!$D$6,0,(ASSUMPTIONS!$D$6+2-HA25)*AVERAGE($BB25:$BE25))</f>
        <v>0</v>
      </c>
      <c r="DB25" s="46">
        <f>IF(HB25&gt;ASSUMPTIONS!$D$6,0,(ASSUMPTIONS!$D$6+2-HB25)*AVERAGE($BB25:$BE25))</f>
        <v>12290.199999999995</v>
      </c>
      <c r="DC25" s="46">
        <f>IF(HC25&gt;ASSUMPTIONS!$D$6,0,(ASSUMPTIONS!$D$6+2-HC25)*AVERAGE($BB25:$BE25))</f>
        <v>0</v>
      </c>
      <c r="DD25" s="46">
        <f>IF(HD25&gt;ASSUMPTIONS!$D$6,0,(ASSUMPTIONS!$D$6+2-HD25)*AVERAGE($BB25:$BE25))</f>
        <v>9238.4</v>
      </c>
      <c r="DE25" s="46">
        <f>IF(HE25&gt;ASSUMPTIONS!$D$6,0,(ASSUMPTIONS!$D$6+2-HE25)*AVERAGE($BB25:$BE25))</f>
        <v>0</v>
      </c>
      <c r="DF25" s="47">
        <f t="shared" si="3"/>
        <v>99405.75</v>
      </c>
      <c r="DG25" s="47">
        <f t="shared" si="12"/>
        <v>87215.25</v>
      </c>
      <c r="DH25" s="47">
        <f t="shared" si="12"/>
        <v>75024.75</v>
      </c>
      <c r="DI25" s="47">
        <f t="shared" si="12"/>
        <v>62834.25</v>
      </c>
      <c r="DJ25" s="47">
        <f t="shared" si="12"/>
        <v>54767.25</v>
      </c>
      <c r="DK25" s="47">
        <f t="shared" si="12"/>
        <v>46700.25</v>
      </c>
      <c r="DL25" s="47">
        <f t="shared" si="12"/>
        <v>38633.25</v>
      </c>
      <c r="DM25" s="47">
        <f t="shared" si="12"/>
        <v>42865</v>
      </c>
      <c r="DN25" s="47">
        <f t="shared" si="12"/>
        <v>37771.800000000003</v>
      </c>
      <c r="DO25" s="47">
        <f t="shared" si="12"/>
        <v>45255.174999999996</v>
      </c>
      <c r="DP25" s="47">
        <f t="shared" si="12"/>
        <v>40161.974999999999</v>
      </c>
      <c r="DQ25" s="47">
        <f t="shared" si="12"/>
        <v>35068.775000000001</v>
      </c>
      <c r="DR25" s="47">
        <f t="shared" si="12"/>
        <v>43504.299999999996</v>
      </c>
      <c r="DS25" s="47">
        <f t="shared" si="12"/>
        <v>38644.549999999996</v>
      </c>
      <c r="DT25" s="47">
        <f t="shared" si="12"/>
        <v>48602.75</v>
      </c>
      <c r="DU25" s="47">
        <f t="shared" si="12"/>
        <v>43743</v>
      </c>
      <c r="DV25" s="47">
        <f t="shared" si="12"/>
        <v>53467.75</v>
      </c>
      <c r="DW25" s="47">
        <f t="shared" si="12"/>
        <v>47635</v>
      </c>
      <c r="DX25" s="47">
        <f t="shared" si="12"/>
        <v>62794</v>
      </c>
      <c r="DY25" s="47">
        <f t="shared" si="12"/>
        <v>56961.25</v>
      </c>
      <c r="DZ25" s="47">
        <f t="shared" si="12"/>
        <v>73093.25</v>
      </c>
      <c r="EA25" s="47">
        <f t="shared" si="12"/>
        <v>65200.65</v>
      </c>
      <c r="EB25" s="47">
        <f t="shared" si="12"/>
        <v>57308.05</v>
      </c>
      <c r="EC25" s="47">
        <f t="shared" si="12"/>
        <v>49415.450000000004</v>
      </c>
      <c r="ED25" s="47">
        <f t="shared" si="12"/>
        <v>41522.850000000006</v>
      </c>
      <c r="EE25" s="47">
        <f t="shared" si="12"/>
        <v>33630.250000000007</v>
      </c>
      <c r="EF25" s="47">
        <f t="shared" si="12"/>
        <v>56466.375</v>
      </c>
      <c r="EG25" s="47">
        <f t="shared" si="12"/>
        <v>70988.25</v>
      </c>
      <c r="EH25" s="47">
        <f t="shared" si="12"/>
        <v>85510.125</v>
      </c>
      <c r="EI25" s="47">
        <f t="shared" si="12"/>
        <v>80849.625</v>
      </c>
      <c r="EJ25" s="47">
        <f t="shared" si="12"/>
        <v>93883.625</v>
      </c>
      <c r="EK25" s="47">
        <f t="shared" si="12"/>
        <v>83414.375</v>
      </c>
      <c r="EL25" s="47">
        <f t="shared" si="12"/>
        <v>72945.125</v>
      </c>
      <c r="EM25" s="47">
        <f t="shared" si="12"/>
        <v>92864.75</v>
      </c>
      <c r="EN25" s="47">
        <f t="shared" si="12"/>
        <v>82531.350000000006</v>
      </c>
      <c r="EO25" s="47">
        <f t="shared" si="12"/>
        <v>72197.950000000012</v>
      </c>
      <c r="EP25" s="47">
        <f t="shared" si="12"/>
        <v>61864.55000000001</v>
      </c>
      <c r="EQ25" s="47">
        <f t="shared" si="12"/>
        <v>51531.150000000009</v>
      </c>
      <c r="ER25" s="47">
        <f t="shared" si="12"/>
        <v>41197.750000000007</v>
      </c>
      <c r="ES25" s="47">
        <f t="shared" si="12"/>
        <v>37783.250000000007</v>
      </c>
      <c r="ET25" s="47">
        <f t="shared" si="12"/>
        <v>52013</v>
      </c>
      <c r="EU25" s="47">
        <f t="shared" si="12"/>
        <v>62654.25</v>
      </c>
      <c r="EV25" s="47">
        <f t="shared" si="12"/>
        <v>59239.75</v>
      </c>
      <c r="EW25" s="47">
        <f t="shared" si="12"/>
        <v>51568.75</v>
      </c>
      <c r="EX25" s="47">
        <f t="shared" si="12"/>
        <v>43897.75</v>
      </c>
      <c r="EY25" s="47">
        <f t="shared" si="12"/>
        <v>36226.75</v>
      </c>
      <c r="EZ25" s="47">
        <f t="shared" si="12"/>
        <v>38521</v>
      </c>
      <c r="FA25" s="47">
        <f t="shared" si="12"/>
        <v>33901.800000000003</v>
      </c>
      <c r="FB25" s="47">
        <f t="shared" si="12"/>
        <v>41572.799999999996</v>
      </c>
      <c r="FC25" s="47">
        <f t="shared" si="12"/>
        <v>36953.599999999999</v>
      </c>
      <c r="FD25" s="47">
        <f t="shared" si="12"/>
        <v>41572.799999999996</v>
      </c>
      <c r="FE25" s="47">
        <f t="shared" si="12"/>
        <v>36953.599999999999</v>
      </c>
      <c r="FF25" s="48">
        <f t="shared" si="4"/>
        <v>4.9547928792399789</v>
      </c>
      <c r="FG25" s="48">
        <f t="shared" si="5"/>
        <v>9.81421695668271</v>
      </c>
      <c r="FH25" s="48">
        <f t="shared" si="5"/>
        <v>9.586331973125592</v>
      </c>
      <c r="FI25" s="48">
        <f t="shared" si="5"/>
        <v>9.3002045370026032</v>
      </c>
      <c r="FJ25" s="48">
        <f t="shared" si="5"/>
        <v>8.5797529886462165</v>
      </c>
      <c r="FK25" s="48">
        <f t="shared" si="5"/>
        <v>8.3231637817054445</v>
      </c>
      <c r="FL25" s="48">
        <f t="shared" si="5"/>
        <v>8.0012078846598644</v>
      </c>
      <c r="FM25" s="48">
        <f t="shared" si="5"/>
        <v>7.585260739809943</v>
      </c>
      <c r="FN25" s="48">
        <f t="shared" si="5"/>
        <v>8.4161234587292864</v>
      </c>
      <c r="FO25" s="48">
        <f t="shared" si="5"/>
        <v>7.5020891935439833</v>
      </c>
      <c r="FP25" s="48">
        <f t="shared" si="5"/>
        <v>9.0938214298273365</v>
      </c>
      <c r="FQ25" s="48">
        <f t="shared" ref="FQ25:GF36" si="13">DP25/AVERAGE(R25:U25)</f>
        <v>8.1661358905474408</v>
      </c>
      <c r="FR25" s="48">
        <f t="shared" si="13"/>
        <v>7.2161685271876133</v>
      </c>
      <c r="FS25" s="48">
        <f t="shared" si="13"/>
        <v>8.5252400548696841</v>
      </c>
      <c r="FT25" s="48">
        <f t="shared" si="13"/>
        <v>7.2283469721767588</v>
      </c>
      <c r="FU25" s="48">
        <f t="shared" si="13"/>
        <v>8.6953663118346896</v>
      </c>
      <c r="FV25" s="48">
        <f t="shared" si="13"/>
        <v>7.4995499549954996</v>
      </c>
      <c r="FW25" s="48">
        <f t="shared" si="9"/>
        <v>8.423152434833808</v>
      </c>
      <c r="FX25" s="48">
        <f t="shared" si="9"/>
        <v>6.9411708991027554</v>
      </c>
      <c r="FY25" s="48">
        <f t="shared" si="9"/>
        <v>8.5113967716630139</v>
      </c>
      <c r="FZ25" s="48">
        <f t="shared" si="9"/>
        <v>7.2170450802017072</v>
      </c>
      <c r="GA25" s="48">
        <f t="shared" si="9"/>
        <v>9.2609849732660976</v>
      </c>
      <c r="GB25" s="48">
        <f t="shared" si="9"/>
        <v>9.2031843829728661</v>
      </c>
      <c r="GC25" s="48">
        <f t="shared" si="9"/>
        <v>9.130501629079669</v>
      </c>
      <c r="GD25" s="48">
        <f t="shared" si="9"/>
        <v>9.0363397808366983</v>
      </c>
      <c r="GE25" s="48">
        <f t="shared" si="9"/>
        <v>8.9095268747988428</v>
      </c>
      <c r="GF25" s="48">
        <f t="shared" si="9"/>
        <v>5.5017126264020542</v>
      </c>
      <c r="GG25" s="48">
        <f t="shared" si="9"/>
        <v>7.4642839438853912</v>
      </c>
      <c r="GH25" s="48">
        <f t="shared" si="9"/>
        <v>7.8726580857125033</v>
      </c>
      <c r="GI25" s="48">
        <f t="shared" si="9"/>
        <v>8.1677412422093276</v>
      </c>
      <c r="GJ25" s="48">
        <f t="shared" si="9"/>
        <v>7.7477141861208905</v>
      </c>
      <c r="GK25" s="48">
        <f t="shared" si="9"/>
        <v>9.0261216719985189</v>
      </c>
      <c r="GL25" s="48">
        <f t="shared" si="8"/>
        <v>8.0458626772238357</v>
      </c>
      <c r="GM25" s="48">
        <f t="shared" si="8"/>
        <v>7.0591601021928891</v>
      </c>
      <c r="GN25" s="48">
        <f t="shared" si="8"/>
        <v>8.9868533106238022</v>
      </c>
      <c r="GO25" s="48">
        <f t="shared" si="8"/>
        <v>9.5925694543320166</v>
      </c>
      <c r="GP25" s="48">
        <f t="shared" si="8"/>
        <v>10.503124113500974</v>
      </c>
      <c r="GQ25" s="48">
        <f t="shared" si="8"/>
        <v>12.02601946843305</v>
      </c>
      <c r="GR25" s="48">
        <f t="shared" si="8"/>
        <v>15.091858251574171</v>
      </c>
      <c r="GS25" s="48">
        <f t="shared" si="8"/>
        <v>9.1987496162326625</v>
      </c>
      <c r="GT25" s="48">
        <f t="shared" si="8"/>
        <v>6.8166974877091713</v>
      </c>
      <c r="GU25" s="48">
        <f t="shared" si="8"/>
        <v>7.8725569955538734</v>
      </c>
      <c r="GV25" s="48">
        <f t="shared" si="8"/>
        <v>8.1676769651935857</v>
      </c>
      <c r="GW25" s="48">
        <f t="shared" si="8"/>
        <v>8.5754663038049816</v>
      </c>
      <c r="GX25" s="48">
        <f t="shared" si="8"/>
        <v>8.3918487900929186</v>
      </c>
      <c r="GY25" s="48">
        <f t="shared" si="8"/>
        <v>8.1561736480774396</v>
      </c>
      <c r="GZ25" s="48">
        <f t="shared" si="8"/>
        <v>7.8426459127121584</v>
      </c>
      <c r="HA25" s="48">
        <f t="shared" si="6"/>
        <v>8.3393228264634569</v>
      </c>
      <c r="HB25" s="48">
        <f t="shared" si="6"/>
        <v>7.3393228264634578</v>
      </c>
      <c r="HC25" s="48">
        <f t="shared" si="6"/>
        <v>9</v>
      </c>
      <c r="HD25" s="48">
        <f t="shared" si="6"/>
        <v>8</v>
      </c>
      <c r="HE25" s="48">
        <f t="shared" si="6"/>
        <v>9</v>
      </c>
      <c r="HF25" s="31"/>
    </row>
    <row r="26" spans="1:214" x14ac:dyDescent="0.25">
      <c r="A26" s="29"/>
      <c r="B26" s="13" t="s">
        <v>3</v>
      </c>
      <c r="C26" s="13">
        <v>1943544</v>
      </c>
      <c r="D26" s="13" t="str">
        <f>VLOOKUP(C26,INVENTORY_DATA!$C:$E,2,0)</f>
        <v>PF_2</v>
      </c>
      <c r="E26" s="44">
        <f>VLOOKUP(C26,INVENTORY_DATA!$C:$E,3,0)</f>
        <v>26376.006928406467</v>
      </c>
      <c r="F26" s="45">
        <f>VLOOKUP(VLOOKUP(F$3,KEY!$E:$F,2,0)&amp;$C26,DEMAND_PLAN!$B:$I,5,0)/VLOOKUP(VLOOKUP(F$3,KEY!$E:$F,2,0),KEY!$B:$C,2,0)</f>
        <v>8228.25</v>
      </c>
      <c r="G26" s="45">
        <f>VLOOKUP(VLOOKUP(G$3,KEY!$E:$F,2,0)&amp;$C26,DEMAND_PLAN!$B:$I,5,0)/VLOOKUP(VLOOKUP(G$3,KEY!$E:$F,2,0),KEY!$B:$C,2,0)</f>
        <v>8228.25</v>
      </c>
      <c r="H26" s="45">
        <f>VLOOKUP(VLOOKUP(H$3,KEY!$E:$F,2,0)&amp;$C26,DEMAND_PLAN!$B:$I,5,0)/VLOOKUP(VLOOKUP(H$3,KEY!$E:$F,2,0),KEY!$B:$C,2,0)</f>
        <v>8228.25</v>
      </c>
      <c r="I26" s="45">
        <f>VLOOKUP(VLOOKUP(I$3,KEY!$E:$F,2,0)&amp;$C26,DEMAND_PLAN!$B:$I,5,0)/VLOOKUP(VLOOKUP(I$3,KEY!$E:$F,2,0),KEY!$B:$C,2,0)</f>
        <v>8228.25</v>
      </c>
      <c r="J26" s="45">
        <f>VLOOKUP(VLOOKUP(J$3,KEY!$E:$F,2,0)&amp;$C26,DEMAND_PLAN!$B:$I,5,0)/VLOOKUP(VLOOKUP(J$3,KEY!$E:$F,2,0),KEY!$B:$C,2,0)</f>
        <v>12211.75</v>
      </c>
      <c r="K26" s="45">
        <f>VLOOKUP(VLOOKUP(K$3,KEY!$E:$F,2,0)&amp;$C26,DEMAND_PLAN!$B:$I,5,0)/VLOOKUP(VLOOKUP(K$3,KEY!$E:$F,2,0),KEY!$B:$C,2,0)</f>
        <v>12211.75</v>
      </c>
      <c r="L26" s="45">
        <f>VLOOKUP(VLOOKUP(L$3,KEY!$E:$F,2,0)&amp;$C26,DEMAND_PLAN!$B:$I,5,0)/VLOOKUP(VLOOKUP(L$3,KEY!$E:$F,2,0),KEY!$B:$C,2,0)</f>
        <v>12211.75</v>
      </c>
      <c r="M26" s="45">
        <f>VLOOKUP(VLOOKUP(M$3,KEY!$E:$F,2,0)&amp;$C26,DEMAND_PLAN!$B:$I,5,0)/VLOOKUP(VLOOKUP(M$3,KEY!$E:$F,2,0),KEY!$B:$C,2,0)</f>
        <v>12211.75</v>
      </c>
      <c r="N26" s="45">
        <f>VLOOKUP(VLOOKUP(N$3,KEY!$E:$F,2,0)&amp;$C26,DEMAND_PLAN!$B:$I,5,0)/VLOOKUP(VLOOKUP(N$3,KEY!$E:$F,2,0),KEY!$B:$C,2,0)</f>
        <v>9065</v>
      </c>
      <c r="O26" s="45">
        <f>VLOOKUP(VLOOKUP(O$3,KEY!$E:$F,2,0)&amp;$C26,DEMAND_PLAN!$B:$I,5,0)/VLOOKUP(VLOOKUP(O$3,KEY!$E:$F,2,0),KEY!$B:$C,2,0)</f>
        <v>9065</v>
      </c>
      <c r="P26" s="45">
        <f>VLOOKUP(VLOOKUP(P$3,KEY!$E:$F,2,0)&amp;$C26,DEMAND_PLAN!$B:$I,5,0)/VLOOKUP(VLOOKUP(P$3,KEY!$E:$F,2,0),KEY!$B:$C,2,0)</f>
        <v>9065</v>
      </c>
      <c r="Q26" s="45">
        <f>VLOOKUP(VLOOKUP(Q$3,KEY!$E:$F,2,0)&amp;$C26,DEMAND_PLAN!$B:$I,5,0)/VLOOKUP(VLOOKUP(Q$3,KEY!$E:$F,2,0),KEY!$B:$C,2,0)</f>
        <v>9065</v>
      </c>
      <c r="R26" s="45">
        <f>VLOOKUP(VLOOKUP(R$3,KEY!$E:$F,2,0)&amp;$C26,DEMAND_PLAN!$B:$I,5,0)/VLOOKUP(VLOOKUP(R$3,KEY!$E:$F,2,0),KEY!$B:$C,2,0)</f>
        <v>9065</v>
      </c>
      <c r="S26" s="45">
        <f>VLOOKUP(VLOOKUP(S$3,KEY!$E:$F,2,0)&amp;$C26,DEMAND_PLAN!$B:$I,5,0)/VLOOKUP(VLOOKUP(S$3,KEY!$E:$F,2,0),KEY!$B:$C,2,0)</f>
        <v>4485.25</v>
      </c>
      <c r="T26" s="45">
        <f>VLOOKUP(VLOOKUP(T$3,KEY!$E:$F,2,0)&amp;$C26,DEMAND_PLAN!$B:$I,5,0)/VLOOKUP(VLOOKUP(T$3,KEY!$E:$F,2,0),KEY!$B:$C,2,0)</f>
        <v>4485.25</v>
      </c>
      <c r="U26" s="45">
        <f>VLOOKUP(VLOOKUP(U$3,KEY!$E:$F,2,0)&amp;$C26,DEMAND_PLAN!$B:$I,5,0)/VLOOKUP(VLOOKUP(U$3,KEY!$E:$F,2,0),KEY!$B:$C,2,0)</f>
        <v>4485.25</v>
      </c>
      <c r="V26" s="45">
        <f>VLOOKUP(VLOOKUP(V$3,KEY!$E:$F,2,0)&amp;$C26,DEMAND_PLAN!$B:$I,5,0)/VLOOKUP(VLOOKUP(V$3,KEY!$E:$F,2,0),KEY!$B:$C,2,0)</f>
        <v>4485.25</v>
      </c>
      <c r="W26" s="45">
        <f>VLOOKUP(VLOOKUP(W$3,KEY!$E:$F,2,0)&amp;$C26,DEMAND_PLAN!$B:$I,5,0)/VLOOKUP(VLOOKUP(W$3,KEY!$E:$F,2,0),KEY!$B:$C,2,0)</f>
        <v>10262.5</v>
      </c>
      <c r="X26" s="45">
        <f>VLOOKUP(VLOOKUP(X$3,KEY!$E:$F,2,0)&amp;$C26,DEMAND_PLAN!$B:$I,5,0)/VLOOKUP(VLOOKUP(X$3,KEY!$E:$F,2,0),KEY!$B:$C,2,0)</f>
        <v>10262.5</v>
      </c>
      <c r="Y26" s="45">
        <f>VLOOKUP(VLOOKUP(Y$3,KEY!$E:$F,2,0)&amp;$C26,DEMAND_PLAN!$B:$I,5,0)/VLOOKUP(VLOOKUP(Y$3,KEY!$E:$F,2,0),KEY!$B:$C,2,0)</f>
        <v>10262.5</v>
      </c>
      <c r="Z26" s="45">
        <f>VLOOKUP(VLOOKUP(Z$3,KEY!$E:$F,2,0)&amp;$C26,DEMAND_PLAN!$B:$I,5,0)/VLOOKUP(VLOOKUP(Z$3,KEY!$E:$F,2,0),KEY!$B:$C,2,0)</f>
        <v>10262.5</v>
      </c>
      <c r="AA26" s="45">
        <f>VLOOKUP(VLOOKUP(AA$3,KEY!$E:$F,2,0)&amp;$C26,DEMAND_PLAN!$B:$I,5,0)/VLOOKUP(VLOOKUP(AA$3,KEY!$E:$F,2,0),KEY!$B:$C,2,0)</f>
        <v>6426.8</v>
      </c>
      <c r="AB26" s="45">
        <f>VLOOKUP(VLOOKUP(AB$3,KEY!$E:$F,2,0)&amp;$C26,DEMAND_PLAN!$B:$I,5,0)/VLOOKUP(VLOOKUP(AB$3,KEY!$E:$F,2,0),KEY!$B:$C,2,0)</f>
        <v>6426.8</v>
      </c>
      <c r="AC26" s="45">
        <f>VLOOKUP(VLOOKUP(AC$3,KEY!$E:$F,2,0)&amp;$C26,DEMAND_PLAN!$B:$I,5,0)/VLOOKUP(VLOOKUP(AC$3,KEY!$E:$F,2,0),KEY!$B:$C,2,0)</f>
        <v>6426.8</v>
      </c>
      <c r="AD26" s="45">
        <f>VLOOKUP(VLOOKUP(AD$3,KEY!$E:$F,2,0)&amp;$C26,DEMAND_PLAN!$B:$I,5,0)/VLOOKUP(VLOOKUP(AD$3,KEY!$E:$F,2,0),KEY!$B:$C,2,0)</f>
        <v>6426.8</v>
      </c>
      <c r="AE26" s="45">
        <f>VLOOKUP(VLOOKUP(AE$3,KEY!$E:$F,2,0)&amp;$C26,DEMAND_PLAN!$B:$I,5,0)/VLOOKUP(VLOOKUP(AE$3,KEY!$E:$F,2,0),KEY!$B:$C,2,0)</f>
        <v>6426.8</v>
      </c>
      <c r="AF26" s="45">
        <f>VLOOKUP(VLOOKUP(AF$3,KEY!$E:$F,2,0)&amp;$C26,DEMAND_PLAN!$B:$I,5,0)/VLOOKUP(VLOOKUP(AF$3,KEY!$E:$F,2,0),KEY!$B:$C,2,0)</f>
        <v>10477.25</v>
      </c>
      <c r="AG26" s="45">
        <f>VLOOKUP(VLOOKUP(AG$3,KEY!$E:$F,2,0)&amp;$C26,DEMAND_PLAN!$B:$I,5,0)/VLOOKUP(VLOOKUP(AG$3,KEY!$E:$F,2,0),KEY!$B:$C,2,0)</f>
        <v>10477.25</v>
      </c>
      <c r="AH26" s="45">
        <f>VLOOKUP(VLOOKUP(AH$3,KEY!$E:$F,2,0)&amp;$C26,DEMAND_PLAN!$B:$I,5,0)/VLOOKUP(VLOOKUP(AH$3,KEY!$E:$F,2,0),KEY!$B:$C,2,0)</f>
        <v>10477.25</v>
      </c>
      <c r="AI26" s="45">
        <f>VLOOKUP(VLOOKUP(AI$3,KEY!$E:$F,2,0)&amp;$C26,DEMAND_PLAN!$B:$I,5,0)/VLOOKUP(VLOOKUP(AI$3,KEY!$E:$F,2,0),KEY!$B:$C,2,0)</f>
        <v>10477.25</v>
      </c>
      <c r="AJ26" s="45">
        <f>VLOOKUP(VLOOKUP(AJ$3,KEY!$E:$F,2,0)&amp;$C26,DEMAND_PLAN!$B:$I,5,0)/VLOOKUP(VLOOKUP(AJ$3,KEY!$E:$F,2,0),KEY!$B:$C,2,0)</f>
        <v>2700</v>
      </c>
      <c r="AK26" s="45">
        <f>VLOOKUP(VLOOKUP(AK$3,KEY!$E:$F,2,0)&amp;$C26,DEMAND_PLAN!$B:$I,5,0)/VLOOKUP(VLOOKUP(AK$3,KEY!$E:$F,2,0),KEY!$B:$C,2,0)</f>
        <v>2700</v>
      </c>
      <c r="AL26" s="45">
        <f>VLOOKUP(VLOOKUP(AL$3,KEY!$E:$F,2,0)&amp;$C26,DEMAND_PLAN!$B:$I,5,0)/VLOOKUP(VLOOKUP(AL$3,KEY!$E:$F,2,0),KEY!$B:$C,2,0)</f>
        <v>2700</v>
      </c>
      <c r="AM26" s="45">
        <f>VLOOKUP(VLOOKUP(AM$3,KEY!$E:$F,2,0)&amp;$C26,DEMAND_PLAN!$B:$I,5,0)/VLOOKUP(VLOOKUP(AM$3,KEY!$E:$F,2,0),KEY!$B:$C,2,0)</f>
        <v>2700</v>
      </c>
      <c r="AN26" s="45">
        <f>VLOOKUP(VLOOKUP(AN$3,KEY!$E:$F,2,0)&amp;$C26,DEMAND_PLAN!$B:$I,5,0)/VLOOKUP(VLOOKUP(AN$3,KEY!$E:$F,2,0),KEY!$B:$C,2,0)</f>
        <v>8412.4</v>
      </c>
      <c r="AO26" s="45">
        <f>VLOOKUP(VLOOKUP(AO$3,KEY!$E:$F,2,0)&amp;$C26,DEMAND_PLAN!$B:$I,5,0)/VLOOKUP(VLOOKUP(AO$3,KEY!$E:$F,2,0),KEY!$B:$C,2,0)</f>
        <v>8412.4</v>
      </c>
      <c r="AP26" s="45">
        <f>VLOOKUP(VLOOKUP(AP$3,KEY!$E:$F,2,0)&amp;$C26,DEMAND_PLAN!$B:$I,5,0)/VLOOKUP(VLOOKUP(AP$3,KEY!$E:$F,2,0),KEY!$B:$C,2,0)</f>
        <v>8412.4</v>
      </c>
      <c r="AQ26" s="45">
        <f>VLOOKUP(VLOOKUP(AQ$3,KEY!$E:$F,2,0)&amp;$C26,DEMAND_PLAN!$B:$I,5,0)/VLOOKUP(VLOOKUP(AQ$3,KEY!$E:$F,2,0),KEY!$B:$C,2,0)</f>
        <v>8412.4</v>
      </c>
      <c r="AR26" s="45">
        <f>VLOOKUP(VLOOKUP(AR$3,KEY!$E:$F,2,0)&amp;$C26,DEMAND_PLAN!$B:$I,5,0)/VLOOKUP(VLOOKUP(AR$3,KEY!$E:$F,2,0),KEY!$B:$C,2,0)</f>
        <v>8412.4</v>
      </c>
      <c r="AS26" s="45">
        <f>VLOOKUP(VLOOKUP(AS$3,KEY!$E:$F,2,0)&amp;$C26,DEMAND_PLAN!$B:$I,5,0)/VLOOKUP(VLOOKUP(AS$3,KEY!$E:$F,2,0),KEY!$B:$C,2,0)</f>
        <v>6552.5</v>
      </c>
      <c r="AT26" s="45">
        <f>VLOOKUP(VLOOKUP(AT$3,KEY!$E:$F,2,0)&amp;$C26,DEMAND_PLAN!$B:$I,5,0)/VLOOKUP(VLOOKUP(AT$3,KEY!$E:$F,2,0),KEY!$B:$C,2,0)</f>
        <v>6552.5</v>
      </c>
      <c r="AU26" s="45">
        <f>VLOOKUP(VLOOKUP(AU$3,KEY!$E:$F,2,0)&amp;$C26,DEMAND_PLAN!$B:$I,5,0)/VLOOKUP(VLOOKUP(AU$3,KEY!$E:$F,2,0),KEY!$B:$C,2,0)</f>
        <v>6552.5</v>
      </c>
      <c r="AV26" s="45">
        <f>VLOOKUP(VLOOKUP(AV$3,KEY!$E:$F,2,0)&amp;$C26,DEMAND_PLAN!$B:$I,5,0)/VLOOKUP(VLOOKUP(AV$3,KEY!$E:$F,2,0),KEY!$B:$C,2,0)</f>
        <v>6552.5</v>
      </c>
      <c r="AW26" s="45">
        <f>VLOOKUP(VLOOKUP(AW$3,KEY!$E:$F,2,0)&amp;$C26,DEMAND_PLAN!$B:$I,5,0)/VLOOKUP(VLOOKUP(AW$3,KEY!$E:$F,2,0),KEY!$B:$C,2,0)</f>
        <v>3186.75</v>
      </c>
      <c r="AX26" s="45">
        <f>VLOOKUP(VLOOKUP(AX$3,KEY!$E:$F,2,0)&amp;$C26,DEMAND_PLAN!$B:$I,5,0)/VLOOKUP(VLOOKUP(AX$3,KEY!$E:$F,2,0),KEY!$B:$C,2,0)</f>
        <v>3186.75</v>
      </c>
      <c r="AY26" s="45">
        <f>VLOOKUP(VLOOKUP(AY$3,KEY!$E:$F,2,0)&amp;$C26,DEMAND_PLAN!$B:$I,5,0)/VLOOKUP(VLOOKUP(AY$3,KEY!$E:$F,2,0),KEY!$B:$C,2,0)</f>
        <v>3186.75</v>
      </c>
      <c r="AZ26" s="45">
        <f>VLOOKUP(VLOOKUP(AZ$3,KEY!$E:$F,2,0)&amp;$C26,DEMAND_PLAN!$B:$I,5,0)/VLOOKUP(VLOOKUP(AZ$3,KEY!$E:$F,2,0),KEY!$B:$C,2,0)</f>
        <v>3186.75</v>
      </c>
      <c r="BA26" s="45">
        <f>VLOOKUP(VLOOKUP(BA$3,KEY!$E:$F,2,0)&amp;$C26,DEMAND_PLAN!$B:$I,5,0)/VLOOKUP(VLOOKUP(BA$3,KEY!$E:$F,2,0),KEY!$B:$C,2,0)</f>
        <v>8462.4</v>
      </c>
      <c r="BB26" s="45">
        <f>VLOOKUP(VLOOKUP(BB$3,KEY!$E:$F,2,0)&amp;$C26,DEMAND_PLAN!$B:$I,5,0)/VLOOKUP(VLOOKUP(BB$3,KEY!$E:$F,2,0),KEY!$B:$C,2,0)</f>
        <v>8462.4</v>
      </c>
      <c r="BC26" s="45">
        <f>VLOOKUP(VLOOKUP(BC$3,KEY!$E:$F,2,0)&amp;$C26,DEMAND_PLAN!$B:$I,5,0)/VLOOKUP(VLOOKUP(BC$3,KEY!$E:$F,2,0),KEY!$B:$C,2,0)</f>
        <v>8462.4</v>
      </c>
      <c r="BD26" s="45">
        <f>VLOOKUP(VLOOKUP(BD$3,KEY!$E:$F,2,0)&amp;$C26,DEMAND_PLAN!$B:$I,5,0)/VLOOKUP(VLOOKUP(BD$3,KEY!$E:$F,2,0),KEY!$B:$C,2,0)</f>
        <v>8462.4</v>
      </c>
      <c r="BE26" s="45">
        <f>VLOOKUP(VLOOKUP(BE$3,KEY!$E:$F,2,0)&amp;$C26,DEMAND_PLAN!$B:$I,5,0)/VLOOKUP(VLOOKUP(BE$3,KEY!$E:$F,2,0),KEY!$B:$C,2,0)</f>
        <v>8462.4</v>
      </c>
      <c r="BF26" s="46">
        <f>IF(FF26&gt;ASSUMPTIONS!$D$6,0,(ASSUMPTIONS!$D$6+2-FF26)*AVERAGE(G26:J26))</f>
        <v>65865.243071593533</v>
      </c>
      <c r="BG26" s="46">
        <f>IF(FG26&gt;ASSUMPTIONS!$D$6,0,(ASSUMPTIONS!$D$6+2-FG26)*AVERAGE(H26:K26))</f>
        <v>0</v>
      </c>
      <c r="BH26" s="46">
        <f>IF(FH26&gt;ASSUMPTIONS!$D$6,0,(ASSUMPTIONS!$D$6+2-FH26)*AVERAGE(I26:L26))</f>
        <v>36373.999999999993</v>
      </c>
      <c r="BI26" s="46">
        <f>IF(FI26&gt;ASSUMPTIONS!$D$6,0,(ASSUMPTIONS!$D$6+2-FI26)*AVERAGE(J26:M26))</f>
        <v>0</v>
      </c>
      <c r="BJ26" s="46">
        <f>IF(FJ26&gt;ASSUMPTIONS!$D$6,0,(ASSUMPTIONS!$D$6+2-FJ26)*AVERAGE(K26:N26))</f>
        <v>0</v>
      </c>
      <c r="BK26" s="46">
        <f>IF(FK26&gt;ASSUMPTIONS!$D$6,0,(ASSUMPTIONS!$D$6+2-FK26)*AVERAGE(L26:O26))</f>
        <v>22893.250000000004</v>
      </c>
      <c r="BL26" s="46">
        <f>IF(FL26&gt;ASSUMPTIONS!$D$6,0,(ASSUMPTIONS!$D$6+2-FL26)*AVERAGE(M26:P26))</f>
        <v>0</v>
      </c>
      <c r="BM26" s="46">
        <f>IF(FM26&gt;ASSUMPTIONS!$D$6,0,(ASSUMPTIONS!$D$6+2-FM26)*AVERAGE(N26:Q26))</f>
        <v>0</v>
      </c>
      <c r="BN26" s="46">
        <f>IF(FN26&gt;ASSUMPTIONS!$D$6,0,(ASSUMPTIONS!$D$6+2-FN26)*AVERAGE(O26:R26))</f>
        <v>20901.5</v>
      </c>
      <c r="BO26" s="46">
        <f>IF(FO26&gt;ASSUMPTIONS!$D$6,0,(ASSUMPTIONS!$D$6+2-FO26)*AVERAGE(P26:S26))</f>
        <v>0</v>
      </c>
      <c r="BP26" s="46">
        <f>IF(FP26&gt;ASSUMPTIONS!$D$6,0,(ASSUMPTIONS!$D$6+2-FP26)*AVERAGE(Q26:T26))</f>
        <v>0</v>
      </c>
      <c r="BQ26" s="46">
        <f>IF(FQ26&gt;ASSUMPTIONS!$D$6,0,(ASSUMPTIONS!$D$6+2-FQ26)*AVERAGE(R26:U26))</f>
        <v>0</v>
      </c>
      <c r="BR26" s="46">
        <f>IF(FR26&gt;ASSUMPTIONS!$D$6,0,(ASSUMPTIONS!$D$6+2-FR26)*AVERAGE(S26:V26))</f>
        <v>0</v>
      </c>
      <c r="BS26" s="46">
        <f>IF(FS26&gt;ASSUMPTIONS!$D$6,0,(ASSUMPTIONS!$D$6+2-FS26)*AVERAGE(T26:W26))</f>
        <v>13970.625</v>
      </c>
      <c r="BT26" s="46">
        <f>IF(FT26&gt;ASSUMPTIONS!$D$6,0,(ASSUMPTIONS!$D$6+2-FT26)*AVERAGE(U26:X26))</f>
        <v>18928.375</v>
      </c>
      <c r="BU26" s="46">
        <f>IF(FU26&gt;ASSUMPTIONS!$D$6,0,(ASSUMPTIONS!$D$6+2-FU26)*AVERAGE(V26:Y26))</f>
        <v>18928.375</v>
      </c>
      <c r="BV26" s="46">
        <f>IF(FV26&gt;ASSUMPTIONS!$D$6,0,(ASSUMPTIONS!$D$6+2-FV26)*AVERAGE(W26:Z26))</f>
        <v>0</v>
      </c>
      <c r="BW26" s="46">
        <f>IF(FW26&gt;ASSUMPTIONS!$D$6,0,(ASSUMPTIONS!$D$6+2-FW26)*AVERAGE(X26:AA26))</f>
        <v>0</v>
      </c>
      <c r="BX26" s="46">
        <f>IF(FX26&gt;ASSUMPTIONS!$D$6,0,(ASSUMPTIONS!$D$6+2-FX26)*AVERAGE(Y26:AB26))</f>
        <v>0</v>
      </c>
      <c r="BY26" s="46">
        <f>IF(FY26&gt;ASSUMPTIONS!$D$6,0,(ASSUMPTIONS!$D$6+2-FY26)*AVERAGE(Z26:AC26))</f>
        <v>15170.874999999993</v>
      </c>
      <c r="BZ26" s="46">
        <f>IF(FZ26&gt;ASSUMPTIONS!$D$6,0,(ASSUMPTIONS!$D$6+2-FZ26)*AVERAGE(AA26:AD26))</f>
        <v>0</v>
      </c>
      <c r="CA26" s="46">
        <f>IF(GA26&gt;ASSUMPTIONS!$D$6,0,(ASSUMPTIONS!$D$6+2-GA26)*AVERAGE(AB26:AE26))</f>
        <v>0</v>
      </c>
      <c r="CB26" s="46">
        <f>IF(GB26&gt;ASSUMPTIONS!$D$6,0,(ASSUMPTIONS!$D$6+2-GB26)*AVERAGE(AC26:AF26))</f>
        <v>27488.67500000001</v>
      </c>
      <c r="CC26" s="46">
        <f>IF(GC26&gt;ASSUMPTIONS!$D$6,0,(ASSUMPTIONS!$D$6+2-GC26)*AVERAGE(AD26:AG26))</f>
        <v>0</v>
      </c>
      <c r="CD26" s="46">
        <f>IF(GD26&gt;ASSUMPTIONS!$D$6,0,(ASSUMPTIONS!$D$6+2-GD26)*AVERAGE(AE26:AH26))</f>
        <v>33105.850000000013</v>
      </c>
      <c r="CE26" s="46">
        <f>IF(GE26&gt;ASSUMPTIONS!$D$6,0,(ASSUMPTIONS!$D$6+2-GE26)*AVERAGE(AF26:AI26))</f>
        <v>0</v>
      </c>
      <c r="CF26" s="46">
        <f>IF(GF26&gt;ASSUMPTIONS!$D$6,0,(ASSUMPTIONS!$D$6+2-GF26)*AVERAGE(AG26:AJ26))</f>
        <v>0</v>
      </c>
      <c r="CG26" s="46">
        <f>IF(GG26&gt;ASSUMPTIONS!$D$6,0,(ASSUMPTIONS!$D$6+2-GG26)*AVERAGE(AH26:AK26))</f>
        <v>0</v>
      </c>
      <c r="CH26" s="46">
        <f>IF(GH26&gt;ASSUMPTIONS!$D$6,0,(ASSUMPTIONS!$D$6+2-GH26)*AVERAGE(AI26:AL26))</f>
        <v>0</v>
      </c>
      <c r="CI26" s="46">
        <f>IF(GI26&gt;ASSUMPTIONS!$D$6,0,(ASSUMPTIONS!$D$6+2-GI26)*AVERAGE(AJ26:AM26))</f>
        <v>0</v>
      </c>
      <c r="CJ26" s="46">
        <f>IF(GJ26&gt;ASSUMPTIONS!$D$6,0,(ASSUMPTIONS!$D$6+2-GJ26)*AVERAGE(AK26:AN26))</f>
        <v>0</v>
      </c>
      <c r="CK26" s="46">
        <f>IF(GK26&gt;ASSUMPTIONS!$D$6,0,(ASSUMPTIONS!$D$6+2-GK26)*AVERAGE(AL26:AO26))</f>
        <v>18378.224999999988</v>
      </c>
      <c r="CL26" s="46">
        <f>IF(GL26&gt;ASSUMPTIONS!$D$6,0,(ASSUMPTIONS!$D$6+2-GL26)*AVERAGE(AM26:AP26))</f>
        <v>16980.999999999996</v>
      </c>
      <c r="CM26" s="46">
        <f>IF(GM26&gt;ASSUMPTIONS!$D$6,0,(ASSUMPTIONS!$D$6+2-GM26)*AVERAGE(AN26:AQ26))</f>
        <v>16980.999999999993</v>
      </c>
      <c r="CN26" s="46">
        <f>IF(GN26&gt;ASSUMPTIONS!$D$6,0,(ASSUMPTIONS!$D$6+2-GN26)*AVERAGE(AO26:AR26))</f>
        <v>0</v>
      </c>
      <c r="CO26" s="46">
        <f>IF(GO26&gt;ASSUMPTIONS!$D$6,0,(ASSUMPTIONS!$D$6+2-GO26)*AVERAGE(AP26:AS26))</f>
        <v>0</v>
      </c>
      <c r="CP26" s="46">
        <f>IF(GP26&gt;ASSUMPTIONS!$D$6,0,(ASSUMPTIONS!$D$6+2-GP26)*AVERAGE(AQ26:AT26))</f>
        <v>0</v>
      </c>
      <c r="CQ26" s="46">
        <f>IF(GQ26&gt;ASSUMPTIONS!$D$6,0,(ASSUMPTIONS!$D$6+2-GQ26)*AVERAGE(AR26:AU26))</f>
        <v>0</v>
      </c>
      <c r="CR26" s="46">
        <f>IF(GR26&gt;ASSUMPTIONS!$D$6,0,(ASSUMPTIONS!$D$6+2-GR26)*AVERAGE(AS26:AV26))</f>
        <v>17750.599999999995</v>
      </c>
      <c r="CS26" s="46">
        <f>IF(GS26&gt;ASSUMPTIONS!$D$6,0,(ASSUMPTIONS!$D$6+2-GS26)*AVERAGE(AT26:AW26))</f>
        <v>0</v>
      </c>
      <c r="CT26" s="46">
        <f>IF(GT26&gt;ASSUMPTIONS!$D$6,0,(ASSUMPTIONS!$D$6+2-GT26)*AVERAGE(AU26:AX26))</f>
        <v>0</v>
      </c>
      <c r="CU26" s="46">
        <f>IF(GU26&gt;ASSUMPTIONS!$D$6,0,(ASSUMPTIONS!$D$6+2-GU26)*AVERAGE(AV26:AY26))</f>
        <v>0</v>
      </c>
      <c r="CV26" s="46">
        <f>IF(GV26&gt;ASSUMPTIONS!$D$6,0,(ASSUMPTIONS!$D$6+2-GV26)*AVERAGE(AW26:AZ26))</f>
        <v>0</v>
      </c>
      <c r="CW26" s="46">
        <f>IF(GW26&gt;ASSUMPTIONS!$D$6,0,(ASSUMPTIONS!$D$6+2-GW26)*AVERAGE(AX26:BA26))</f>
        <v>14154.025000000012</v>
      </c>
      <c r="CX26" s="46">
        <f>IF(GX26&gt;ASSUMPTIONS!$D$6,0,(ASSUMPTIONS!$D$6+2-GX26)*AVERAGE(AY26:BB26))</f>
        <v>16375.874999999996</v>
      </c>
      <c r="CY26" s="46">
        <f>IF(GY26&gt;ASSUMPTIONS!$D$6,0,(ASSUMPTIONS!$D$6+2-GY26)*AVERAGE(AZ26:BC26))</f>
        <v>16375.874999999995</v>
      </c>
      <c r="CZ26" s="46">
        <f>IF(GZ26&gt;ASSUMPTIONS!$D$6,0,(ASSUMPTIONS!$D$6+2-GZ26)*AVERAGE(BA26:BD26))</f>
        <v>0</v>
      </c>
      <c r="DA26" s="46">
        <f>IF(HA26&gt;ASSUMPTIONS!$D$6,0,(ASSUMPTIONS!$D$6+2-HA26)*AVERAGE($BB26:$BE26))</f>
        <v>19562.624999999993</v>
      </c>
      <c r="DB26" s="46">
        <f>IF(HB26&gt;ASSUMPTIONS!$D$6,0,(ASSUMPTIONS!$D$6+2-HB26)*AVERAGE($BB26:$BE26))</f>
        <v>0</v>
      </c>
      <c r="DC26" s="46">
        <f>IF(HC26&gt;ASSUMPTIONS!$D$6,0,(ASSUMPTIONS!$D$6+2-HC26)*AVERAGE($BB26:$BE26))</f>
        <v>16924.8</v>
      </c>
      <c r="DD26" s="46">
        <f>IF(HD26&gt;ASSUMPTIONS!$D$6,0,(ASSUMPTIONS!$D$6+2-HD26)*AVERAGE($BB26:$BE26))</f>
        <v>0</v>
      </c>
      <c r="DE26" s="46">
        <f>IF(HE26&gt;ASSUMPTIONS!$D$6,0,(ASSUMPTIONS!$D$6+2-HE26)*AVERAGE($BB26:$BE26))</f>
        <v>16924.8</v>
      </c>
      <c r="DF26" s="47">
        <f t="shared" si="3"/>
        <v>84013</v>
      </c>
      <c r="DG26" s="47">
        <f t="shared" si="12"/>
        <v>75784.75</v>
      </c>
      <c r="DH26" s="47">
        <f t="shared" si="12"/>
        <v>103930.5</v>
      </c>
      <c r="DI26" s="47">
        <f t="shared" si="12"/>
        <v>95702.25</v>
      </c>
      <c r="DJ26" s="47">
        <f t="shared" si="12"/>
        <v>83490.5</v>
      </c>
      <c r="DK26" s="47">
        <f t="shared" si="12"/>
        <v>94172</v>
      </c>
      <c r="DL26" s="47">
        <f t="shared" si="12"/>
        <v>81960.25</v>
      </c>
      <c r="DM26" s="47">
        <f t="shared" si="12"/>
        <v>69748.5</v>
      </c>
      <c r="DN26" s="47">
        <f t="shared" si="12"/>
        <v>81585</v>
      </c>
      <c r="DO26" s="47">
        <f t="shared" si="12"/>
        <v>72520</v>
      </c>
      <c r="DP26" s="47">
        <f t="shared" si="12"/>
        <v>63455</v>
      </c>
      <c r="DQ26" s="47">
        <f t="shared" si="12"/>
        <v>54390</v>
      </c>
      <c r="DR26" s="47">
        <f t="shared" si="12"/>
        <v>45325</v>
      </c>
      <c r="DS26" s="47">
        <f t="shared" si="12"/>
        <v>54810.375</v>
      </c>
      <c r="DT26" s="47">
        <f t="shared" si="12"/>
        <v>69253.5</v>
      </c>
      <c r="DU26" s="47">
        <f t="shared" si="12"/>
        <v>83696.625</v>
      </c>
      <c r="DV26" s="47">
        <f t="shared" si="12"/>
        <v>79211.375</v>
      </c>
      <c r="DW26" s="47">
        <f t="shared" si="12"/>
        <v>68948.875</v>
      </c>
      <c r="DX26" s="47">
        <f t="shared" si="12"/>
        <v>58686.375</v>
      </c>
      <c r="DY26" s="47">
        <f t="shared" si="12"/>
        <v>63594.749999999993</v>
      </c>
      <c r="DZ26" s="47">
        <f t="shared" si="12"/>
        <v>53332.249999999993</v>
      </c>
      <c r="EA26" s="47">
        <f t="shared" si="12"/>
        <v>46905.44999999999</v>
      </c>
      <c r="EB26" s="47">
        <f t="shared" si="12"/>
        <v>67967.324999999997</v>
      </c>
      <c r="EC26" s="47">
        <f t="shared" si="12"/>
        <v>61540.524999999994</v>
      </c>
      <c r="ED26" s="47">
        <f t="shared" si="12"/>
        <v>88219.575000000012</v>
      </c>
      <c r="EE26" s="47">
        <f t="shared" si="12"/>
        <v>81792.775000000009</v>
      </c>
      <c r="EF26" s="47">
        <f t="shared" si="12"/>
        <v>71315.525000000009</v>
      </c>
      <c r="EG26" s="47">
        <f t="shared" si="12"/>
        <v>60838.275000000009</v>
      </c>
      <c r="EH26" s="47">
        <f t="shared" si="12"/>
        <v>50361.025000000009</v>
      </c>
      <c r="EI26" s="47">
        <f t="shared" si="12"/>
        <v>39883.775000000009</v>
      </c>
      <c r="EJ26" s="47">
        <f t="shared" si="12"/>
        <v>37183.775000000009</v>
      </c>
      <c r="EK26" s="47">
        <f t="shared" si="12"/>
        <v>52862</v>
      </c>
      <c r="EL26" s="47">
        <f t="shared" si="12"/>
        <v>67143</v>
      </c>
      <c r="EM26" s="47">
        <f t="shared" si="12"/>
        <v>81424</v>
      </c>
      <c r="EN26" s="47">
        <f t="shared" si="12"/>
        <v>73011.600000000006</v>
      </c>
      <c r="EO26" s="47">
        <f t="shared" si="12"/>
        <v>64599.200000000004</v>
      </c>
      <c r="EP26" s="47">
        <f t="shared" si="12"/>
        <v>56186.8</v>
      </c>
      <c r="EQ26" s="47">
        <f t="shared" si="12"/>
        <v>47774.400000000001</v>
      </c>
      <c r="ER26" s="47">
        <f t="shared" si="12"/>
        <v>57112.599999999991</v>
      </c>
      <c r="ES26" s="47">
        <f t="shared" si="12"/>
        <v>50560.099999999991</v>
      </c>
      <c r="ET26" s="47">
        <f t="shared" si="12"/>
        <v>44007.599999999991</v>
      </c>
      <c r="EU26" s="47">
        <f t="shared" si="12"/>
        <v>37455.099999999991</v>
      </c>
      <c r="EV26" s="47">
        <f t="shared" si="12"/>
        <v>30902.599999999991</v>
      </c>
      <c r="EW26" s="47">
        <f t="shared" si="12"/>
        <v>41869.875</v>
      </c>
      <c r="EX26" s="47">
        <f t="shared" si="12"/>
        <v>55059</v>
      </c>
      <c r="EY26" s="47">
        <f t="shared" si="12"/>
        <v>68248.125</v>
      </c>
      <c r="EZ26" s="47">
        <f t="shared" si="12"/>
        <v>65061.375</v>
      </c>
      <c r="FA26" s="47">
        <f t="shared" si="12"/>
        <v>76161.599999999991</v>
      </c>
      <c r="FB26" s="47">
        <f t="shared" si="12"/>
        <v>67699.199999999997</v>
      </c>
      <c r="FC26" s="47">
        <f t="shared" si="12"/>
        <v>76161.599999999991</v>
      </c>
      <c r="FD26" s="47">
        <f t="shared" si="12"/>
        <v>67699.199999999997</v>
      </c>
      <c r="FE26" s="47">
        <f t="shared" si="12"/>
        <v>76161.599999999991</v>
      </c>
      <c r="FF26" s="48">
        <f t="shared" si="4"/>
        <v>2.8594589653117741</v>
      </c>
      <c r="FG26" s="48">
        <f t="shared" ref="FG26:FP36" si="14">DF26/AVERAGE(H26:K26)</f>
        <v>8.2204500978473583</v>
      </c>
      <c r="FH26" s="48">
        <f t="shared" si="14"/>
        <v>6.7569182074514922</v>
      </c>
      <c r="FI26" s="48">
        <f t="shared" si="14"/>
        <v>8.5106966650971394</v>
      </c>
      <c r="FJ26" s="48">
        <f t="shared" si="14"/>
        <v>8.3765187280157107</v>
      </c>
      <c r="FK26" s="48">
        <f t="shared" si="14"/>
        <v>7.8480501016367628</v>
      </c>
      <c r="FL26" s="48">
        <f t="shared" si="14"/>
        <v>9.5589714960000514</v>
      </c>
      <c r="FM26" s="48">
        <f t="shared" si="14"/>
        <v>9.0413954771097629</v>
      </c>
      <c r="FN26" s="48">
        <f t="shared" si="14"/>
        <v>7.6942636514065086</v>
      </c>
      <c r="FO26" s="48">
        <f t="shared" si="14"/>
        <v>10.301055073744683</v>
      </c>
      <c r="FP26" s="48">
        <f t="shared" si="14"/>
        <v>10.703861552369883</v>
      </c>
      <c r="FQ26" s="48">
        <f t="shared" si="13"/>
        <v>11.270494987955551</v>
      </c>
      <c r="FR26" s="48">
        <f t="shared" si="13"/>
        <v>12.126414358174015</v>
      </c>
      <c r="FS26" s="48">
        <f t="shared" si="13"/>
        <v>7.6439029017739504</v>
      </c>
      <c r="FT26" s="48">
        <f t="shared" si="13"/>
        <v>7.4330491091861468</v>
      </c>
      <c r="FU26" s="48">
        <f t="shared" si="13"/>
        <v>7.8534846304867072</v>
      </c>
      <c r="FV26" s="48">
        <f t="shared" si="13"/>
        <v>8.1555785627283797</v>
      </c>
      <c r="FW26" s="48">
        <f t="shared" si="9"/>
        <v>8.5140792652286876</v>
      </c>
      <c r="FX26" s="48">
        <f t="shared" si="9"/>
        <v>8.2626443290012173</v>
      </c>
      <c r="FY26" s="48">
        <f t="shared" si="9"/>
        <v>7.9459193241015615</v>
      </c>
      <c r="FZ26" s="48">
        <f t="shared" si="9"/>
        <v>9.8952433559469704</v>
      </c>
      <c r="GA26" s="48">
        <f t="shared" si="9"/>
        <v>8.2984144519823229</v>
      </c>
      <c r="GB26" s="48">
        <f t="shared" si="9"/>
        <v>6.3049938419196394</v>
      </c>
      <c r="GC26" s="48">
        <f t="shared" si="9"/>
        <v>8.0415432987952595</v>
      </c>
      <c r="GD26" s="48">
        <f t="shared" si="9"/>
        <v>6.5021534105241736</v>
      </c>
      <c r="GE26" s="48">
        <f t="shared" si="9"/>
        <v>8.4201078527285311</v>
      </c>
      <c r="GF26" s="48">
        <f t="shared" si="9"/>
        <v>9.5855354618500375</v>
      </c>
      <c r="GG26" s="48">
        <f t="shared" si="9"/>
        <v>10.824037640630634</v>
      </c>
      <c r="GH26" s="48">
        <f t="shared" si="9"/>
        <v>13.099522265136123</v>
      </c>
      <c r="GI26" s="48">
        <f t="shared" si="9"/>
        <v>18.652231481481486</v>
      </c>
      <c r="GJ26" s="48">
        <f t="shared" si="9"/>
        <v>9.6615331508442157</v>
      </c>
      <c r="GK26" s="48">
        <f t="shared" si="9"/>
        <v>6.6923031928296339</v>
      </c>
      <c r="GL26" s="48">
        <f t="shared" ref="GL26:GZ36" si="15">EK26/AVERAGE(AM26:AP26)</f>
        <v>7.5686897756396494</v>
      </c>
      <c r="GM26" s="48">
        <f t="shared" si="15"/>
        <v>7.9814321715562748</v>
      </c>
      <c r="GN26" s="48">
        <f t="shared" si="15"/>
        <v>9.679045218962484</v>
      </c>
      <c r="GO26" s="48">
        <f t="shared" si="15"/>
        <v>9.1868246633343524</v>
      </c>
      <c r="GP26" s="48">
        <f t="shared" si="15"/>
        <v>8.633428890269899</v>
      </c>
      <c r="GQ26" s="48">
        <f t="shared" si="15"/>
        <v>8.0066975657198629</v>
      </c>
      <c r="GR26" s="48">
        <f t="shared" si="15"/>
        <v>7.2910186951545217</v>
      </c>
      <c r="GS26" s="48">
        <f t="shared" si="15"/>
        <v>10.000345820064128</v>
      </c>
      <c r="GT26" s="48">
        <f t="shared" si="15"/>
        <v>10.382750211771953</v>
      </c>
      <c r="GU26" s="48">
        <f t="shared" si="15"/>
        <v>10.924913500178429</v>
      </c>
      <c r="GV26" s="48">
        <f t="shared" si="15"/>
        <v>11.753385110222011</v>
      </c>
      <c r="GW26" s="48">
        <f t="shared" si="15"/>
        <v>6.8586140218003431</v>
      </c>
      <c r="GX26" s="48">
        <f t="shared" si="15"/>
        <v>7.1884858551911517</v>
      </c>
      <c r="GY26" s="48">
        <f t="shared" si="15"/>
        <v>7.7075798060821139</v>
      </c>
      <c r="GZ26" s="48">
        <f t="shared" si="15"/>
        <v>8.0648663499716395</v>
      </c>
      <c r="HA26" s="48">
        <f t="shared" si="6"/>
        <v>7.6882887833238804</v>
      </c>
      <c r="HB26" s="48">
        <f t="shared" si="6"/>
        <v>9</v>
      </c>
      <c r="HC26" s="48">
        <f t="shared" si="6"/>
        <v>8</v>
      </c>
      <c r="HD26" s="48">
        <f t="shared" si="6"/>
        <v>9</v>
      </c>
      <c r="HE26" s="48">
        <f t="shared" si="6"/>
        <v>8</v>
      </c>
      <c r="HF26" s="31"/>
    </row>
    <row r="27" spans="1:214" x14ac:dyDescent="0.25">
      <c r="A27" s="29"/>
      <c r="B27" s="13" t="s">
        <v>3</v>
      </c>
      <c r="C27" s="13">
        <v>1148598</v>
      </c>
      <c r="D27" s="13" t="str">
        <f>VLOOKUP(C27,INVENTORY_DATA!$C:$E,2,0)</f>
        <v>PF_0</v>
      </c>
      <c r="E27" s="44">
        <f>VLOOKUP(C27,INVENTORY_DATA!$C:$E,3,0)</f>
        <v>30291.990762124704</v>
      </c>
      <c r="F27" s="45">
        <f>VLOOKUP(VLOOKUP(F$3,KEY!$E:$F,2,0)&amp;$C27,DEMAND_PLAN!$B:$I,5,0)/VLOOKUP(VLOOKUP(F$3,KEY!$E:$F,2,0),KEY!$B:$C,2,0)</f>
        <v>2884</v>
      </c>
      <c r="G27" s="45">
        <f>VLOOKUP(VLOOKUP(G$3,KEY!$E:$F,2,0)&amp;$C27,DEMAND_PLAN!$B:$I,5,0)/VLOOKUP(VLOOKUP(G$3,KEY!$E:$F,2,0),KEY!$B:$C,2,0)</f>
        <v>2884</v>
      </c>
      <c r="H27" s="45">
        <f>VLOOKUP(VLOOKUP(H$3,KEY!$E:$F,2,0)&amp;$C27,DEMAND_PLAN!$B:$I,5,0)/VLOOKUP(VLOOKUP(H$3,KEY!$E:$F,2,0),KEY!$B:$C,2,0)</f>
        <v>2884</v>
      </c>
      <c r="I27" s="45">
        <f>VLOOKUP(VLOOKUP(I$3,KEY!$E:$F,2,0)&amp;$C27,DEMAND_PLAN!$B:$I,5,0)/VLOOKUP(VLOOKUP(I$3,KEY!$E:$F,2,0),KEY!$B:$C,2,0)</f>
        <v>2884</v>
      </c>
      <c r="J27" s="45">
        <f>VLOOKUP(VLOOKUP(J$3,KEY!$E:$F,2,0)&amp;$C27,DEMAND_PLAN!$B:$I,5,0)/VLOOKUP(VLOOKUP(J$3,KEY!$E:$F,2,0),KEY!$B:$C,2,0)</f>
        <v>9639</v>
      </c>
      <c r="K27" s="45">
        <f>VLOOKUP(VLOOKUP(K$3,KEY!$E:$F,2,0)&amp;$C27,DEMAND_PLAN!$B:$I,5,0)/VLOOKUP(VLOOKUP(K$3,KEY!$E:$F,2,0),KEY!$B:$C,2,0)</f>
        <v>9639</v>
      </c>
      <c r="L27" s="45">
        <f>VLOOKUP(VLOOKUP(L$3,KEY!$E:$F,2,0)&amp;$C27,DEMAND_PLAN!$B:$I,5,0)/VLOOKUP(VLOOKUP(L$3,KEY!$E:$F,2,0),KEY!$B:$C,2,0)</f>
        <v>9639</v>
      </c>
      <c r="M27" s="45">
        <f>VLOOKUP(VLOOKUP(M$3,KEY!$E:$F,2,0)&amp;$C27,DEMAND_PLAN!$B:$I,5,0)/VLOOKUP(VLOOKUP(M$3,KEY!$E:$F,2,0),KEY!$B:$C,2,0)</f>
        <v>9639</v>
      </c>
      <c r="N27" s="45">
        <f>VLOOKUP(VLOOKUP(N$3,KEY!$E:$F,2,0)&amp;$C27,DEMAND_PLAN!$B:$I,5,0)/VLOOKUP(VLOOKUP(N$3,KEY!$E:$F,2,0),KEY!$B:$C,2,0)</f>
        <v>11644.8</v>
      </c>
      <c r="O27" s="45">
        <f>VLOOKUP(VLOOKUP(O$3,KEY!$E:$F,2,0)&amp;$C27,DEMAND_PLAN!$B:$I,5,0)/VLOOKUP(VLOOKUP(O$3,KEY!$E:$F,2,0),KEY!$B:$C,2,0)</f>
        <v>11644.8</v>
      </c>
      <c r="P27" s="45">
        <f>VLOOKUP(VLOOKUP(P$3,KEY!$E:$F,2,0)&amp;$C27,DEMAND_PLAN!$B:$I,5,0)/VLOOKUP(VLOOKUP(P$3,KEY!$E:$F,2,0),KEY!$B:$C,2,0)</f>
        <v>11644.8</v>
      </c>
      <c r="Q27" s="45">
        <f>VLOOKUP(VLOOKUP(Q$3,KEY!$E:$F,2,0)&amp;$C27,DEMAND_PLAN!$B:$I,5,0)/VLOOKUP(VLOOKUP(Q$3,KEY!$E:$F,2,0),KEY!$B:$C,2,0)</f>
        <v>11644.8</v>
      </c>
      <c r="R27" s="45">
        <f>VLOOKUP(VLOOKUP(R$3,KEY!$E:$F,2,0)&amp;$C27,DEMAND_PLAN!$B:$I,5,0)/VLOOKUP(VLOOKUP(R$3,KEY!$E:$F,2,0),KEY!$B:$C,2,0)</f>
        <v>11644.8</v>
      </c>
      <c r="S27" s="45">
        <f>VLOOKUP(VLOOKUP(S$3,KEY!$E:$F,2,0)&amp;$C27,DEMAND_PLAN!$B:$I,5,0)/VLOOKUP(VLOOKUP(S$3,KEY!$E:$F,2,0),KEY!$B:$C,2,0)</f>
        <v>4317.5</v>
      </c>
      <c r="T27" s="45">
        <f>VLOOKUP(VLOOKUP(T$3,KEY!$E:$F,2,0)&amp;$C27,DEMAND_PLAN!$B:$I,5,0)/VLOOKUP(VLOOKUP(T$3,KEY!$E:$F,2,0),KEY!$B:$C,2,0)</f>
        <v>4317.5</v>
      </c>
      <c r="U27" s="45">
        <f>VLOOKUP(VLOOKUP(U$3,KEY!$E:$F,2,0)&amp;$C27,DEMAND_PLAN!$B:$I,5,0)/VLOOKUP(VLOOKUP(U$3,KEY!$E:$F,2,0),KEY!$B:$C,2,0)</f>
        <v>4317.5</v>
      </c>
      <c r="V27" s="45">
        <f>VLOOKUP(VLOOKUP(V$3,KEY!$E:$F,2,0)&amp;$C27,DEMAND_PLAN!$B:$I,5,0)/VLOOKUP(VLOOKUP(V$3,KEY!$E:$F,2,0),KEY!$B:$C,2,0)</f>
        <v>4317.5</v>
      </c>
      <c r="W27" s="45">
        <f>VLOOKUP(VLOOKUP(W$3,KEY!$E:$F,2,0)&amp;$C27,DEMAND_PLAN!$B:$I,5,0)/VLOOKUP(VLOOKUP(W$3,KEY!$E:$F,2,0),KEY!$B:$C,2,0)</f>
        <v>6768</v>
      </c>
      <c r="X27" s="45">
        <f>VLOOKUP(VLOOKUP(X$3,KEY!$E:$F,2,0)&amp;$C27,DEMAND_PLAN!$B:$I,5,0)/VLOOKUP(VLOOKUP(X$3,KEY!$E:$F,2,0),KEY!$B:$C,2,0)</f>
        <v>6768</v>
      </c>
      <c r="Y27" s="45">
        <f>VLOOKUP(VLOOKUP(Y$3,KEY!$E:$F,2,0)&amp;$C27,DEMAND_PLAN!$B:$I,5,0)/VLOOKUP(VLOOKUP(Y$3,KEY!$E:$F,2,0),KEY!$B:$C,2,0)</f>
        <v>6768</v>
      </c>
      <c r="Z27" s="45">
        <f>VLOOKUP(VLOOKUP(Z$3,KEY!$E:$F,2,0)&amp;$C27,DEMAND_PLAN!$B:$I,5,0)/VLOOKUP(VLOOKUP(Z$3,KEY!$E:$F,2,0),KEY!$B:$C,2,0)</f>
        <v>6768</v>
      </c>
      <c r="AA27" s="45">
        <f>VLOOKUP(VLOOKUP(AA$3,KEY!$E:$F,2,0)&amp;$C27,DEMAND_PLAN!$B:$I,5,0)/VLOOKUP(VLOOKUP(AA$3,KEY!$E:$F,2,0),KEY!$B:$C,2,0)</f>
        <v>9235.7999999999993</v>
      </c>
      <c r="AB27" s="45">
        <f>VLOOKUP(VLOOKUP(AB$3,KEY!$E:$F,2,0)&amp;$C27,DEMAND_PLAN!$B:$I,5,0)/VLOOKUP(VLOOKUP(AB$3,KEY!$E:$F,2,0),KEY!$B:$C,2,0)</f>
        <v>9235.7999999999993</v>
      </c>
      <c r="AC27" s="45">
        <f>VLOOKUP(VLOOKUP(AC$3,KEY!$E:$F,2,0)&amp;$C27,DEMAND_PLAN!$B:$I,5,0)/VLOOKUP(VLOOKUP(AC$3,KEY!$E:$F,2,0),KEY!$B:$C,2,0)</f>
        <v>9235.7999999999993</v>
      </c>
      <c r="AD27" s="45">
        <f>VLOOKUP(VLOOKUP(AD$3,KEY!$E:$F,2,0)&amp;$C27,DEMAND_PLAN!$B:$I,5,0)/VLOOKUP(VLOOKUP(AD$3,KEY!$E:$F,2,0),KEY!$B:$C,2,0)</f>
        <v>9235.7999999999993</v>
      </c>
      <c r="AE27" s="45">
        <f>VLOOKUP(VLOOKUP(AE$3,KEY!$E:$F,2,0)&amp;$C27,DEMAND_PLAN!$B:$I,5,0)/VLOOKUP(VLOOKUP(AE$3,KEY!$E:$F,2,0),KEY!$B:$C,2,0)</f>
        <v>9235.7999999999993</v>
      </c>
      <c r="AF27" s="45">
        <f>VLOOKUP(VLOOKUP(AF$3,KEY!$E:$F,2,0)&amp;$C27,DEMAND_PLAN!$B:$I,5,0)/VLOOKUP(VLOOKUP(AF$3,KEY!$E:$F,2,0),KEY!$B:$C,2,0)</f>
        <v>7632.5</v>
      </c>
      <c r="AG27" s="45">
        <f>VLOOKUP(VLOOKUP(AG$3,KEY!$E:$F,2,0)&amp;$C27,DEMAND_PLAN!$B:$I,5,0)/VLOOKUP(VLOOKUP(AG$3,KEY!$E:$F,2,0),KEY!$B:$C,2,0)</f>
        <v>7632.5</v>
      </c>
      <c r="AH27" s="45">
        <f>VLOOKUP(VLOOKUP(AH$3,KEY!$E:$F,2,0)&amp;$C27,DEMAND_PLAN!$B:$I,5,0)/VLOOKUP(VLOOKUP(AH$3,KEY!$E:$F,2,0),KEY!$B:$C,2,0)</f>
        <v>7632.5</v>
      </c>
      <c r="AI27" s="45">
        <f>VLOOKUP(VLOOKUP(AI$3,KEY!$E:$F,2,0)&amp;$C27,DEMAND_PLAN!$B:$I,5,0)/VLOOKUP(VLOOKUP(AI$3,KEY!$E:$F,2,0),KEY!$B:$C,2,0)</f>
        <v>7632.5</v>
      </c>
      <c r="AJ27" s="45">
        <f>VLOOKUP(VLOOKUP(AJ$3,KEY!$E:$F,2,0)&amp;$C27,DEMAND_PLAN!$B:$I,5,0)/VLOOKUP(VLOOKUP(AJ$3,KEY!$E:$F,2,0),KEY!$B:$C,2,0)</f>
        <v>3836.75</v>
      </c>
      <c r="AK27" s="45">
        <f>VLOOKUP(VLOOKUP(AK$3,KEY!$E:$F,2,0)&amp;$C27,DEMAND_PLAN!$B:$I,5,0)/VLOOKUP(VLOOKUP(AK$3,KEY!$E:$F,2,0),KEY!$B:$C,2,0)</f>
        <v>3836.75</v>
      </c>
      <c r="AL27" s="45">
        <f>VLOOKUP(VLOOKUP(AL$3,KEY!$E:$F,2,0)&amp;$C27,DEMAND_PLAN!$B:$I,5,0)/VLOOKUP(VLOOKUP(AL$3,KEY!$E:$F,2,0),KEY!$B:$C,2,0)</f>
        <v>3836.75</v>
      </c>
      <c r="AM27" s="45">
        <f>VLOOKUP(VLOOKUP(AM$3,KEY!$E:$F,2,0)&amp;$C27,DEMAND_PLAN!$B:$I,5,0)/VLOOKUP(VLOOKUP(AM$3,KEY!$E:$F,2,0),KEY!$B:$C,2,0)</f>
        <v>3836.75</v>
      </c>
      <c r="AN27" s="45">
        <f>VLOOKUP(VLOOKUP(AN$3,KEY!$E:$F,2,0)&amp;$C27,DEMAND_PLAN!$B:$I,5,0)/VLOOKUP(VLOOKUP(AN$3,KEY!$E:$F,2,0),KEY!$B:$C,2,0)</f>
        <v>8778</v>
      </c>
      <c r="AO27" s="45">
        <f>VLOOKUP(VLOOKUP(AO$3,KEY!$E:$F,2,0)&amp;$C27,DEMAND_PLAN!$B:$I,5,0)/VLOOKUP(VLOOKUP(AO$3,KEY!$E:$F,2,0),KEY!$B:$C,2,0)</f>
        <v>8778</v>
      </c>
      <c r="AP27" s="45">
        <f>VLOOKUP(VLOOKUP(AP$3,KEY!$E:$F,2,0)&amp;$C27,DEMAND_PLAN!$B:$I,5,0)/VLOOKUP(VLOOKUP(AP$3,KEY!$E:$F,2,0),KEY!$B:$C,2,0)</f>
        <v>8778</v>
      </c>
      <c r="AQ27" s="45">
        <f>VLOOKUP(VLOOKUP(AQ$3,KEY!$E:$F,2,0)&amp;$C27,DEMAND_PLAN!$B:$I,5,0)/VLOOKUP(VLOOKUP(AQ$3,KEY!$E:$F,2,0),KEY!$B:$C,2,0)</f>
        <v>8778</v>
      </c>
      <c r="AR27" s="45">
        <f>VLOOKUP(VLOOKUP(AR$3,KEY!$E:$F,2,0)&amp;$C27,DEMAND_PLAN!$B:$I,5,0)/VLOOKUP(VLOOKUP(AR$3,KEY!$E:$F,2,0),KEY!$B:$C,2,0)</f>
        <v>8778</v>
      </c>
      <c r="AS27" s="45">
        <f>VLOOKUP(VLOOKUP(AS$3,KEY!$E:$F,2,0)&amp;$C27,DEMAND_PLAN!$B:$I,5,0)/VLOOKUP(VLOOKUP(AS$3,KEY!$E:$F,2,0),KEY!$B:$C,2,0)</f>
        <v>7558.5</v>
      </c>
      <c r="AT27" s="45">
        <f>VLOOKUP(VLOOKUP(AT$3,KEY!$E:$F,2,0)&amp;$C27,DEMAND_PLAN!$B:$I,5,0)/VLOOKUP(VLOOKUP(AT$3,KEY!$E:$F,2,0),KEY!$B:$C,2,0)</f>
        <v>7558.5</v>
      </c>
      <c r="AU27" s="45">
        <f>VLOOKUP(VLOOKUP(AU$3,KEY!$E:$F,2,0)&amp;$C27,DEMAND_PLAN!$B:$I,5,0)/VLOOKUP(VLOOKUP(AU$3,KEY!$E:$F,2,0),KEY!$B:$C,2,0)</f>
        <v>7558.5</v>
      </c>
      <c r="AV27" s="45">
        <f>VLOOKUP(VLOOKUP(AV$3,KEY!$E:$F,2,0)&amp;$C27,DEMAND_PLAN!$B:$I,5,0)/VLOOKUP(VLOOKUP(AV$3,KEY!$E:$F,2,0),KEY!$B:$C,2,0)</f>
        <v>7558.5</v>
      </c>
      <c r="AW27" s="45">
        <f>VLOOKUP(VLOOKUP(AW$3,KEY!$E:$F,2,0)&amp;$C27,DEMAND_PLAN!$B:$I,5,0)/VLOOKUP(VLOOKUP(AW$3,KEY!$E:$F,2,0),KEY!$B:$C,2,0)</f>
        <v>10817.75</v>
      </c>
      <c r="AX27" s="45">
        <f>VLOOKUP(VLOOKUP(AX$3,KEY!$E:$F,2,0)&amp;$C27,DEMAND_PLAN!$B:$I,5,0)/VLOOKUP(VLOOKUP(AX$3,KEY!$E:$F,2,0),KEY!$B:$C,2,0)</f>
        <v>10817.75</v>
      </c>
      <c r="AY27" s="45">
        <f>VLOOKUP(VLOOKUP(AY$3,KEY!$E:$F,2,0)&amp;$C27,DEMAND_PLAN!$B:$I,5,0)/VLOOKUP(VLOOKUP(AY$3,KEY!$E:$F,2,0),KEY!$B:$C,2,0)</f>
        <v>10817.75</v>
      </c>
      <c r="AZ27" s="45">
        <f>VLOOKUP(VLOOKUP(AZ$3,KEY!$E:$F,2,0)&amp;$C27,DEMAND_PLAN!$B:$I,5,0)/VLOOKUP(VLOOKUP(AZ$3,KEY!$E:$F,2,0),KEY!$B:$C,2,0)</f>
        <v>10817.75</v>
      </c>
      <c r="BA27" s="45">
        <f>VLOOKUP(VLOOKUP(BA$3,KEY!$E:$F,2,0)&amp;$C27,DEMAND_PLAN!$B:$I,5,0)/VLOOKUP(VLOOKUP(BA$3,KEY!$E:$F,2,0),KEY!$B:$C,2,0)</f>
        <v>3815</v>
      </c>
      <c r="BB27" s="45">
        <f>VLOOKUP(VLOOKUP(BB$3,KEY!$E:$F,2,0)&amp;$C27,DEMAND_PLAN!$B:$I,5,0)/VLOOKUP(VLOOKUP(BB$3,KEY!$E:$F,2,0),KEY!$B:$C,2,0)</f>
        <v>3815</v>
      </c>
      <c r="BC27" s="45">
        <f>VLOOKUP(VLOOKUP(BC$3,KEY!$E:$F,2,0)&amp;$C27,DEMAND_PLAN!$B:$I,5,0)/VLOOKUP(VLOOKUP(BC$3,KEY!$E:$F,2,0),KEY!$B:$C,2,0)</f>
        <v>3815</v>
      </c>
      <c r="BD27" s="45">
        <f>VLOOKUP(VLOOKUP(BD$3,KEY!$E:$F,2,0)&amp;$C27,DEMAND_PLAN!$B:$I,5,0)/VLOOKUP(VLOOKUP(BD$3,KEY!$E:$F,2,0),KEY!$B:$C,2,0)</f>
        <v>3815</v>
      </c>
      <c r="BE27" s="45">
        <f>VLOOKUP(VLOOKUP(BE$3,KEY!$E:$F,2,0)&amp;$C27,DEMAND_PLAN!$B:$I,5,0)/VLOOKUP(VLOOKUP(BE$3,KEY!$E:$F,2,0),KEY!$B:$C,2,0)</f>
        <v>3815</v>
      </c>
      <c r="BF27" s="46">
        <f>IF(FF27&gt;ASSUMPTIONS!$D$6,0,(ASSUMPTIONS!$D$6+2-FF27)*AVERAGE(G27:J27))</f>
        <v>15435.509237875298</v>
      </c>
      <c r="BG27" s="46">
        <f>IF(FG27&gt;ASSUMPTIONS!$D$6,0,(ASSUMPTIONS!$D$6+2-FG27)*AVERAGE(H27:K27))</f>
        <v>19771.5</v>
      </c>
      <c r="BH27" s="46">
        <f>IF(FH27&gt;ASSUMPTIONS!$D$6,0,(ASSUMPTIONS!$D$6+2-FH27)*AVERAGE(I27:L27))</f>
        <v>19771.5</v>
      </c>
      <c r="BI27" s="46">
        <f>IF(FI27&gt;ASSUMPTIONS!$D$6,0,(ASSUMPTIONS!$D$6+2-FI27)*AVERAGE(J27:M27))</f>
        <v>19771.500000000004</v>
      </c>
      <c r="BJ27" s="46">
        <f>IF(FJ27&gt;ASSUMPTIONS!$D$6,0,(ASSUMPTIONS!$D$6+2-FJ27)*AVERAGE(K27:N27))</f>
        <v>0</v>
      </c>
      <c r="BK27" s="46">
        <f>IF(FK27&gt;ASSUMPTIONS!$D$6,0,(ASSUMPTIONS!$D$6+2-FK27)*AVERAGE(L27:O27))</f>
        <v>22551.999999999996</v>
      </c>
      <c r="BL27" s="46">
        <f>IF(FL27&gt;ASSUMPTIONS!$D$6,0,(ASSUMPTIONS!$D$6+2-FL27)*AVERAGE(M27:P27))</f>
        <v>0</v>
      </c>
      <c r="BM27" s="46">
        <f>IF(FM27&gt;ASSUMPTIONS!$D$6,0,(ASSUMPTIONS!$D$6+2-FM27)*AVERAGE(N27:Q27))</f>
        <v>29306.999999999993</v>
      </c>
      <c r="BN27" s="46">
        <f>IF(FN27&gt;ASSUMPTIONS!$D$6,0,(ASSUMPTIONS!$D$6+2-FN27)*AVERAGE(O27:R27))</f>
        <v>0</v>
      </c>
      <c r="BO27" s="46">
        <f>IF(FO27&gt;ASSUMPTIONS!$D$6,0,(ASSUMPTIONS!$D$6+2-FO27)*AVERAGE(P27:S27))</f>
        <v>0</v>
      </c>
      <c r="BP27" s="46">
        <f>IF(FP27&gt;ASSUMPTIONS!$D$6,0,(ASSUMPTIONS!$D$6+2-FP27)*AVERAGE(Q27:T27))</f>
        <v>0</v>
      </c>
      <c r="BQ27" s="46">
        <f>IF(FQ27&gt;ASSUMPTIONS!$D$6,0,(ASSUMPTIONS!$D$6+2-FQ27)*AVERAGE(R27:U27))</f>
        <v>0</v>
      </c>
      <c r="BR27" s="46">
        <f>IF(FR27&gt;ASSUMPTIONS!$D$6,0,(ASSUMPTIONS!$D$6+2-FR27)*AVERAGE(S27:V27))</f>
        <v>0</v>
      </c>
      <c r="BS27" s="46">
        <f>IF(FS27&gt;ASSUMPTIONS!$D$6,0,(ASSUMPTIONS!$D$6+2-FS27)*AVERAGE(T27:W27))</f>
        <v>0</v>
      </c>
      <c r="BT27" s="46">
        <f>IF(FT27&gt;ASSUMPTIONS!$D$6,0,(ASSUMPTIONS!$D$6+2-FT27)*AVERAGE(U27:X27))</f>
        <v>11160.000000000016</v>
      </c>
      <c r="BU27" s="46">
        <f>IF(FU27&gt;ASSUMPTIONS!$D$6,0,(ASSUMPTIONS!$D$6+2-FU27)*AVERAGE(V27:Y27))</f>
        <v>0</v>
      </c>
      <c r="BV27" s="46">
        <f>IF(FV27&gt;ASSUMPTIONS!$D$6,0,(ASSUMPTIONS!$D$6+2-FV27)*AVERAGE(W27:Z27))</f>
        <v>20887.5</v>
      </c>
      <c r="BW27" s="46">
        <f>IF(FW27&gt;ASSUMPTIONS!$D$6,0,(ASSUMPTIONS!$D$6+2-FW27)*AVERAGE(X27:AA27))</f>
        <v>0</v>
      </c>
      <c r="BX27" s="46">
        <f>IF(FX27&gt;ASSUMPTIONS!$D$6,0,(ASSUMPTIONS!$D$6+2-FX27)*AVERAGE(Y27:AB27))</f>
        <v>23424.5</v>
      </c>
      <c r="BY27" s="46">
        <f>IF(FY27&gt;ASSUMPTIONS!$D$6,0,(ASSUMPTIONS!$D$6+2-FY27)*AVERAGE(Z27:AC27))</f>
        <v>0</v>
      </c>
      <c r="BZ27" s="46">
        <f>IF(FZ27&gt;ASSUMPTIONS!$D$6,0,(ASSUMPTIONS!$D$6+2-FZ27)*AVERAGE(AA27:AD27))</f>
        <v>25874.999999999996</v>
      </c>
      <c r="CA27" s="46">
        <f>IF(GA27&gt;ASSUMPTIONS!$D$6,0,(ASSUMPTIONS!$D$6+2-GA27)*AVERAGE(AB27:AE27))</f>
        <v>0</v>
      </c>
      <c r="CB27" s="46">
        <f>IF(GB27&gt;ASSUMPTIONS!$D$6,0,(ASSUMPTIONS!$D$6+2-GB27)*AVERAGE(AC27:AF27))</f>
        <v>0</v>
      </c>
      <c r="CC27" s="46">
        <f>IF(GC27&gt;ASSUMPTIONS!$D$6,0,(ASSUMPTIONS!$D$6+2-GC27)*AVERAGE(AD27:AG27))</f>
        <v>17223.100000000006</v>
      </c>
      <c r="CD27" s="46">
        <f>IF(GD27&gt;ASSUMPTIONS!$D$6,0,(ASSUMPTIONS!$D$6+2-GD27)*AVERAGE(AE27:AH27))</f>
        <v>0</v>
      </c>
      <c r="CE27" s="46">
        <f>IF(GE27&gt;ASSUMPTIONS!$D$6,0,(ASSUMPTIONS!$D$6+2-GE27)*AVERAGE(AF27:AI27))</f>
        <v>0</v>
      </c>
      <c r="CF27" s="46">
        <f>IF(GF27&gt;ASSUMPTIONS!$D$6,0,(ASSUMPTIONS!$D$6+2-GF27)*AVERAGE(AG27:AJ27))</f>
        <v>0</v>
      </c>
      <c r="CG27" s="46">
        <f>IF(GG27&gt;ASSUMPTIONS!$D$6,0,(ASSUMPTIONS!$D$6+2-GG27)*AVERAGE(AH27:AK27))</f>
        <v>0</v>
      </c>
      <c r="CH27" s="46">
        <f>IF(GH27&gt;ASSUMPTIONS!$D$6,0,(ASSUMPTIONS!$D$6+2-GH27)*AVERAGE(AI27:AL27))</f>
        <v>0</v>
      </c>
      <c r="CI27" s="46">
        <f>IF(GI27&gt;ASSUMPTIONS!$D$6,0,(ASSUMPTIONS!$D$6+2-GI27)*AVERAGE(AJ27:AM27))</f>
        <v>0</v>
      </c>
      <c r="CJ27" s="46">
        <f>IF(GJ27&gt;ASSUMPTIONS!$D$6,0,(ASSUMPTIONS!$D$6+2-GJ27)*AVERAGE(AK27:AN27))</f>
        <v>24616.525000000009</v>
      </c>
      <c r="CK27" s="46">
        <f>IF(GK27&gt;ASSUMPTIONS!$D$6,0,(ASSUMPTIONS!$D$6+2-GK27)*AVERAGE(AL27:AO27))</f>
        <v>16189.874999999998</v>
      </c>
      <c r="CL27" s="46">
        <f>IF(GL27&gt;ASSUMPTIONS!$D$6,0,(ASSUMPTIONS!$D$6+2-GL27)*AVERAGE(AM27:AP27))</f>
        <v>16189.874999999998</v>
      </c>
      <c r="CM27" s="46">
        <f>IF(GM27&gt;ASSUMPTIONS!$D$6,0,(ASSUMPTIONS!$D$6+2-GM27)*AVERAGE(AN27:AQ27))</f>
        <v>0</v>
      </c>
      <c r="CN27" s="46">
        <f>IF(GN27&gt;ASSUMPTIONS!$D$6,0,(ASSUMPTIONS!$D$6+2-GN27)*AVERAGE(AO27:AR27))</f>
        <v>20026.625000000004</v>
      </c>
      <c r="CO27" s="46">
        <f>IF(GO27&gt;ASSUMPTIONS!$D$6,0,(ASSUMPTIONS!$D$6+2-GO27)*AVERAGE(AP27:AS27))</f>
        <v>0</v>
      </c>
      <c r="CP27" s="46">
        <f>IF(GP27&gt;ASSUMPTIONS!$D$6,0,(ASSUMPTIONS!$D$6+2-GP27)*AVERAGE(AQ27:AT27))</f>
        <v>0</v>
      </c>
      <c r="CQ27" s="46">
        <f>IF(GQ27&gt;ASSUMPTIONS!$D$6,0,(ASSUMPTIONS!$D$6+2-GQ27)*AVERAGE(AR27:AU27))</f>
        <v>17187.75</v>
      </c>
      <c r="CR27" s="46">
        <f>IF(GR27&gt;ASSUMPTIONS!$D$6,0,(ASSUMPTIONS!$D$6+2-GR27)*AVERAGE(AS27:AV27))</f>
        <v>0</v>
      </c>
      <c r="CS27" s="46">
        <f>IF(GS27&gt;ASSUMPTIONS!$D$6,0,(ASSUMPTIONS!$D$6+2-GS27)*AVERAGE(AT27:AW27))</f>
        <v>22655.374999999996</v>
      </c>
      <c r="CT27" s="46">
        <f>IF(GT27&gt;ASSUMPTIONS!$D$6,0,(ASSUMPTIONS!$D$6+2-GT27)*AVERAGE(AU27:AX27))</f>
        <v>0</v>
      </c>
      <c r="CU27" s="46">
        <f>IF(GU27&gt;ASSUMPTIONS!$D$6,0,(ASSUMPTIONS!$D$6+2-GU27)*AVERAGE(AV27:AY27))</f>
        <v>31413.25</v>
      </c>
      <c r="CV27" s="46">
        <f>IF(GV27&gt;ASSUMPTIONS!$D$6,0,(ASSUMPTIONS!$D$6+2-GV27)*AVERAGE(AW27:AZ27))</f>
        <v>0</v>
      </c>
      <c r="CW27" s="46">
        <f>IF(GW27&gt;ASSUMPTIONS!$D$6,0,(ASSUMPTIONS!$D$6+2-GW27)*AVERAGE(AX27:BA27))</f>
        <v>0</v>
      </c>
      <c r="CX27" s="46">
        <f>IF(GX27&gt;ASSUMPTIONS!$D$6,0,(ASSUMPTIONS!$D$6+2-GX27)*AVERAGE(AY27:BB27))</f>
        <v>0</v>
      </c>
      <c r="CY27" s="46">
        <f>IF(GY27&gt;ASSUMPTIONS!$D$6,0,(ASSUMPTIONS!$D$6+2-GY27)*AVERAGE(AZ27:BC27))</f>
        <v>0</v>
      </c>
      <c r="CZ27" s="46">
        <f>IF(GZ27&gt;ASSUMPTIONS!$D$6,0,(ASSUMPTIONS!$D$6+2-GZ27)*AVERAGE(BA27:BD27))</f>
        <v>0</v>
      </c>
      <c r="DA27" s="46">
        <f>IF(HA27&gt;ASSUMPTIONS!$D$6,0,(ASSUMPTIONS!$D$6+2-HA27)*AVERAGE($BB27:$BE27))</f>
        <v>0</v>
      </c>
      <c r="DB27" s="46">
        <f>IF(HB27&gt;ASSUMPTIONS!$D$6,0,(ASSUMPTIONS!$D$6+2-HB27)*AVERAGE($BB27:$BE27))</f>
        <v>0</v>
      </c>
      <c r="DC27" s="46">
        <f>IF(HC27&gt;ASSUMPTIONS!$D$6,0,(ASSUMPTIONS!$D$6+2-HC27)*AVERAGE($BB27:$BE27))</f>
        <v>0</v>
      </c>
      <c r="DD27" s="46">
        <f>IF(HD27&gt;ASSUMPTIONS!$D$6,0,(ASSUMPTIONS!$D$6+2-HD27)*AVERAGE($BB27:$BE27))</f>
        <v>7953.6250000000009</v>
      </c>
      <c r="DE27" s="46">
        <f>IF(HE27&gt;ASSUMPTIONS!$D$6,0,(ASSUMPTIONS!$D$6+2-HE27)*AVERAGE($BB27:$BE27))</f>
        <v>0</v>
      </c>
      <c r="DF27" s="47">
        <f t="shared" si="3"/>
        <v>42843.5</v>
      </c>
      <c r="DG27" s="47">
        <f t="shared" si="12"/>
        <v>59731</v>
      </c>
      <c r="DH27" s="47">
        <f t="shared" si="12"/>
        <v>76618.5</v>
      </c>
      <c r="DI27" s="47">
        <f t="shared" si="12"/>
        <v>93506</v>
      </c>
      <c r="DJ27" s="47">
        <f t="shared" si="12"/>
        <v>83867</v>
      </c>
      <c r="DK27" s="47">
        <f t="shared" si="12"/>
        <v>96780</v>
      </c>
      <c r="DL27" s="47">
        <f t="shared" si="12"/>
        <v>87141</v>
      </c>
      <c r="DM27" s="47">
        <f t="shared" si="12"/>
        <v>106809</v>
      </c>
      <c r="DN27" s="47">
        <f t="shared" si="12"/>
        <v>95164.2</v>
      </c>
      <c r="DO27" s="47">
        <f t="shared" si="12"/>
        <v>83519.399999999994</v>
      </c>
      <c r="DP27" s="47">
        <f t="shared" si="12"/>
        <v>71874.599999999991</v>
      </c>
      <c r="DQ27" s="47">
        <f t="shared" si="12"/>
        <v>60229.799999999988</v>
      </c>
      <c r="DR27" s="47">
        <f t="shared" si="12"/>
        <v>48584.999999999985</v>
      </c>
      <c r="DS27" s="47">
        <f t="shared" si="12"/>
        <v>44267.499999999985</v>
      </c>
      <c r="DT27" s="47">
        <f t="shared" si="12"/>
        <v>51110</v>
      </c>
      <c r="DU27" s="47">
        <f t="shared" si="12"/>
        <v>46792.5</v>
      </c>
      <c r="DV27" s="47">
        <f t="shared" si="12"/>
        <v>63362.5</v>
      </c>
      <c r="DW27" s="47">
        <f t="shared" si="12"/>
        <v>56594.5</v>
      </c>
      <c r="DX27" s="47">
        <f t="shared" si="12"/>
        <v>73251</v>
      </c>
      <c r="DY27" s="47">
        <f t="shared" si="12"/>
        <v>66483</v>
      </c>
      <c r="DZ27" s="47">
        <f t="shared" si="12"/>
        <v>85590</v>
      </c>
      <c r="EA27" s="47">
        <f t="shared" si="12"/>
        <v>76354.2</v>
      </c>
      <c r="EB27" s="47">
        <f t="shared" si="12"/>
        <v>67118.399999999994</v>
      </c>
      <c r="EC27" s="47">
        <f t="shared" si="12"/>
        <v>75105.7</v>
      </c>
      <c r="ED27" s="47">
        <f t="shared" si="12"/>
        <v>65869.899999999994</v>
      </c>
      <c r="EE27" s="47">
        <f t="shared" si="12"/>
        <v>56634.099999999991</v>
      </c>
      <c r="EF27" s="47">
        <f t="shared" si="12"/>
        <v>49001.599999999991</v>
      </c>
      <c r="EG27" s="47">
        <f t="shared" si="12"/>
        <v>41369.099999999991</v>
      </c>
      <c r="EH27" s="47">
        <f t="shared" si="12"/>
        <v>33736.599999999991</v>
      </c>
      <c r="EI27" s="47">
        <f t="shared" si="12"/>
        <v>26104.099999999991</v>
      </c>
      <c r="EJ27" s="47">
        <f t="shared" si="12"/>
        <v>46883.875</v>
      </c>
      <c r="EK27" s="47">
        <f t="shared" si="12"/>
        <v>59237</v>
      </c>
      <c r="EL27" s="47">
        <f t="shared" si="12"/>
        <v>71590.125</v>
      </c>
      <c r="EM27" s="47">
        <f t="shared" si="12"/>
        <v>67753.375</v>
      </c>
      <c r="EN27" s="47">
        <f t="shared" si="12"/>
        <v>79002</v>
      </c>
      <c r="EO27" s="47">
        <f t="shared" si="12"/>
        <v>70224</v>
      </c>
      <c r="EP27" s="47">
        <f t="shared" si="12"/>
        <v>61446</v>
      </c>
      <c r="EQ27" s="47">
        <f t="shared" si="12"/>
        <v>69855.75</v>
      </c>
      <c r="ER27" s="47">
        <f t="shared" si="12"/>
        <v>61077.75</v>
      </c>
      <c r="ES27" s="47">
        <f t="shared" si="12"/>
        <v>76174.625</v>
      </c>
      <c r="ET27" s="47">
        <f t="shared" si="12"/>
        <v>68616.125</v>
      </c>
      <c r="EU27" s="47">
        <f t="shared" si="12"/>
        <v>92470.875</v>
      </c>
      <c r="EV27" s="47">
        <f t="shared" si="12"/>
        <v>84912.375</v>
      </c>
      <c r="EW27" s="47">
        <f t="shared" si="12"/>
        <v>74094.625</v>
      </c>
      <c r="EX27" s="47">
        <f t="shared" si="12"/>
        <v>63276.875</v>
      </c>
      <c r="EY27" s="47">
        <f t="shared" si="12"/>
        <v>52459.125</v>
      </c>
      <c r="EZ27" s="47">
        <f t="shared" si="12"/>
        <v>41641.375</v>
      </c>
      <c r="FA27" s="47">
        <f t="shared" si="12"/>
        <v>37826.375</v>
      </c>
      <c r="FB27" s="47">
        <f t="shared" si="12"/>
        <v>34011.375</v>
      </c>
      <c r="FC27" s="47">
        <f t="shared" si="12"/>
        <v>30196.375</v>
      </c>
      <c r="FD27" s="47">
        <f t="shared" si="12"/>
        <v>34335</v>
      </c>
      <c r="FE27" s="47">
        <f t="shared" si="12"/>
        <v>30520</v>
      </c>
      <c r="FF27" s="48">
        <f t="shared" si="4"/>
        <v>6.6244580967961735</v>
      </c>
      <c r="FG27" s="48">
        <f t="shared" si="14"/>
        <v>6.8423700391280047</v>
      </c>
      <c r="FH27" s="48">
        <f t="shared" si="14"/>
        <v>7.5130970724191064</v>
      </c>
      <c r="FI27" s="48">
        <f t="shared" si="14"/>
        <v>7.9488017429193896</v>
      </c>
      <c r="FJ27" s="48">
        <f t="shared" si="14"/>
        <v>9.2210897938454401</v>
      </c>
      <c r="FK27" s="48">
        <f t="shared" si="14"/>
        <v>7.880829551113993</v>
      </c>
      <c r="FL27" s="48">
        <f t="shared" si="14"/>
        <v>8.6850004711330087</v>
      </c>
      <c r="FM27" s="48">
        <f t="shared" si="14"/>
        <v>7.4832543281121193</v>
      </c>
      <c r="FN27" s="48">
        <f t="shared" si="14"/>
        <v>9.1722485572959602</v>
      </c>
      <c r="FO27" s="48">
        <f t="shared" si="14"/>
        <v>9.6977929730790109</v>
      </c>
      <c r="FP27" s="48">
        <f t="shared" si="14"/>
        <v>10.464582171742167</v>
      </c>
      <c r="FQ27" s="48">
        <f t="shared" si="13"/>
        <v>11.688209681550413</v>
      </c>
      <c r="FR27" s="48">
        <f t="shared" si="13"/>
        <v>13.950156340474809</v>
      </c>
      <c r="FS27" s="48">
        <f t="shared" si="13"/>
        <v>9.8547197079181537</v>
      </c>
      <c r="FT27" s="48">
        <f t="shared" si="13"/>
        <v>7.9865590185377267</v>
      </c>
      <c r="FU27" s="48">
        <f t="shared" si="13"/>
        <v>8.3033121458887553</v>
      </c>
      <c r="FV27" s="48">
        <f t="shared" si="13"/>
        <v>6.9137854609929077</v>
      </c>
      <c r="FW27" s="48">
        <f t="shared" si="13"/>
        <v>8.5799497626930457</v>
      </c>
      <c r="FX27" s="48">
        <f t="shared" si="13"/>
        <v>7.072632749721941</v>
      </c>
      <c r="FY27" s="48">
        <f t="shared" si="13"/>
        <v>8.4989296715919185</v>
      </c>
      <c r="FZ27" s="48">
        <f t="shared" si="13"/>
        <v>7.1984018709803159</v>
      </c>
      <c r="GA27" s="48">
        <f t="shared" si="13"/>
        <v>9.2671993763398959</v>
      </c>
      <c r="GB27" s="48">
        <f t="shared" si="13"/>
        <v>8.6422655412154548</v>
      </c>
      <c r="GC27" s="48">
        <f t="shared" si="13"/>
        <v>7.9579329274437844</v>
      </c>
      <c r="GD27" s="48">
        <f t="shared" si="13"/>
        <v>9.3492669598204969</v>
      </c>
      <c r="GE27" s="48">
        <f t="shared" si="13"/>
        <v>8.6301867016049787</v>
      </c>
      <c r="GF27" s="48">
        <f t="shared" si="13"/>
        <v>8.4736396195891022</v>
      </c>
      <c r="GG27" s="48">
        <f t="shared" ref="GG27:GK36" si="16">EF27/AVERAGE(AH27:AK27)</f>
        <v>8.5448656189375924</v>
      </c>
      <c r="GH27" s="48">
        <f t="shared" si="16"/>
        <v>8.6443379347272451</v>
      </c>
      <c r="GI27" s="48">
        <f t="shared" si="16"/>
        <v>8.7930149214830244</v>
      </c>
      <c r="GJ27" s="48">
        <f t="shared" si="16"/>
        <v>5.1466439934444796</v>
      </c>
      <c r="GK27" s="48">
        <f t="shared" si="16"/>
        <v>7.4331833766027868</v>
      </c>
      <c r="GL27" s="48">
        <f t="shared" si="15"/>
        <v>7.8535667823968582</v>
      </c>
      <c r="GM27" s="48">
        <f t="shared" si="15"/>
        <v>8.1556305536568701</v>
      </c>
      <c r="GN27" s="48">
        <f t="shared" si="15"/>
        <v>7.7185435178856228</v>
      </c>
      <c r="GO27" s="48">
        <f t="shared" si="15"/>
        <v>9.323832706350963</v>
      </c>
      <c r="GP27" s="48">
        <f t="shared" si="15"/>
        <v>8.5971903406482415</v>
      </c>
      <c r="GQ27" s="48">
        <f t="shared" si="15"/>
        <v>7.8142019171157422</v>
      </c>
      <c r="GR27" s="48">
        <f t="shared" si="15"/>
        <v>9.2420123040285773</v>
      </c>
      <c r="GS27" s="48">
        <f t="shared" si="15"/>
        <v>7.2943354257947499</v>
      </c>
      <c r="GT27" s="48">
        <f t="shared" si="15"/>
        <v>8.2905516631521667</v>
      </c>
      <c r="GU27" s="48">
        <f t="shared" si="15"/>
        <v>6.8595974932363619</v>
      </c>
      <c r="GV27" s="48">
        <f t="shared" si="15"/>
        <v>8.5480691456171574</v>
      </c>
      <c r="GW27" s="48">
        <f t="shared" si="15"/>
        <v>9.3649266231483459</v>
      </c>
      <c r="GX27" s="48">
        <f t="shared" si="15"/>
        <v>10.127231723360271</v>
      </c>
      <c r="GY27" s="48">
        <f t="shared" si="15"/>
        <v>11.369103098224613</v>
      </c>
      <c r="GZ27" s="48">
        <f t="shared" si="15"/>
        <v>13.750753604193971</v>
      </c>
      <c r="HA27" s="48">
        <f t="shared" si="6"/>
        <v>10.915170380078637</v>
      </c>
      <c r="HB27" s="48">
        <f t="shared" si="6"/>
        <v>9.9151703800786368</v>
      </c>
      <c r="HC27" s="48">
        <f t="shared" si="6"/>
        <v>8.9151703800786368</v>
      </c>
      <c r="HD27" s="48">
        <f t="shared" si="6"/>
        <v>7.9151703800786368</v>
      </c>
      <c r="HE27" s="48">
        <f t="shared" si="6"/>
        <v>9</v>
      </c>
      <c r="HF27" s="31"/>
    </row>
    <row r="28" spans="1:214" x14ac:dyDescent="0.25">
      <c r="A28" s="29"/>
      <c r="B28" s="13" t="s">
        <v>3</v>
      </c>
      <c r="C28" s="13">
        <v>1338107</v>
      </c>
      <c r="D28" s="13" t="str">
        <f>VLOOKUP(C28,INVENTORY_DATA!$C:$E,2,0)</f>
        <v>PF_3</v>
      </c>
      <c r="E28" s="44">
        <f>VLOOKUP(C28,INVENTORY_DATA!$C:$E,3,0)</f>
        <v>160580.79676674368</v>
      </c>
      <c r="F28" s="45">
        <f>VLOOKUP(VLOOKUP(F$3,KEY!$E:$F,2,0)&amp;$C28,DEMAND_PLAN!$B:$I,5,0)/VLOOKUP(VLOOKUP(F$3,KEY!$E:$F,2,0),KEY!$B:$C,2,0)</f>
        <v>5488.75</v>
      </c>
      <c r="G28" s="45">
        <f>VLOOKUP(VLOOKUP(G$3,KEY!$E:$F,2,0)&amp;$C28,DEMAND_PLAN!$B:$I,5,0)/VLOOKUP(VLOOKUP(G$3,KEY!$E:$F,2,0),KEY!$B:$C,2,0)</f>
        <v>5488.75</v>
      </c>
      <c r="H28" s="45">
        <f>VLOOKUP(VLOOKUP(H$3,KEY!$E:$F,2,0)&amp;$C28,DEMAND_PLAN!$B:$I,5,0)/VLOOKUP(VLOOKUP(H$3,KEY!$E:$F,2,0),KEY!$B:$C,2,0)</f>
        <v>5488.75</v>
      </c>
      <c r="I28" s="45">
        <f>VLOOKUP(VLOOKUP(I$3,KEY!$E:$F,2,0)&amp;$C28,DEMAND_PLAN!$B:$I,5,0)/VLOOKUP(VLOOKUP(I$3,KEY!$E:$F,2,0),KEY!$B:$C,2,0)</f>
        <v>5488.75</v>
      </c>
      <c r="J28" s="45">
        <f>VLOOKUP(VLOOKUP(J$3,KEY!$E:$F,2,0)&amp;$C28,DEMAND_PLAN!$B:$I,5,0)/VLOOKUP(VLOOKUP(J$3,KEY!$E:$F,2,0),KEY!$B:$C,2,0)</f>
        <v>3502.5</v>
      </c>
      <c r="K28" s="45">
        <f>VLOOKUP(VLOOKUP(K$3,KEY!$E:$F,2,0)&amp;$C28,DEMAND_PLAN!$B:$I,5,0)/VLOOKUP(VLOOKUP(K$3,KEY!$E:$F,2,0),KEY!$B:$C,2,0)</f>
        <v>3502.5</v>
      </c>
      <c r="L28" s="45">
        <f>VLOOKUP(VLOOKUP(L$3,KEY!$E:$F,2,0)&amp;$C28,DEMAND_PLAN!$B:$I,5,0)/VLOOKUP(VLOOKUP(L$3,KEY!$E:$F,2,0),KEY!$B:$C,2,0)</f>
        <v>3502.5</v>
      </c>
      <c r="M28" s="45">
        <f>VLOOKUP(VLOOKUP(M$3,KEY!$E:$F,2,0)&amp;$C28,DEMAND_PLAN!$B:$I,5,0)/VLOOKUP(VLOOKUP(M$3,KEY!$E:$F,2,0),KEY!$B:$C,2,0)</f>
        <v>3502.5</v>
      </c>
      <c r="N28" s="45">
        <f>VLOOKUP(VLOOKUP(N$3,KEY!$E:$F,2,0)&amp;$C28,DEMAND_PLAN!$B:$I,5,0)/VLOOKUP(VLOOKUP(N$3,KEY!$E:$F,2,0),KEY!$B:$C,2,0)</f>
        <v>10817.6</v>
      </c>
      <c r="O28" s="45">
        <f>VLOOKUP(VLOOKUP(O$3,KEY!$E:$F,2,0)&amp;$C28,DEMAND_PLAN!$B:$I,5,0)/VLOOKUP(VLOOKUP(O$3,KEY!$E:$F,2,0),KEY!$B:$C,2,0)</f>
        <v>10817.6</v>
      </c>
      <c r="P28" s="45">
        <f>VLOOKUP(VLOOKUP(P$3,KEY!$E:$F,2,0)&amp;$C28,DEMAND_PLAN!$B:$I,5,0)/VLOOKUP(VLOOKUP(P$3,KEY!$E:$F,2,0),KEY!$B:$C,2,0)</f>
        <v>10817.6</v>
      </c>
      <c r="Q28" s="45">
        <f>VLOOKUP(VLOOKUP(Q$3,KEY!$E:$F,2,0)&amp;$C28,DEMAND_PLAN!$B:$I,5,0)/VLOOKUP(VLOOKUP(Q$3,KEY!$E:$F,2,0),KEY!$B:$C,2,0)</f>
        <v>10817.6</v>
      </c>
      <c r="R28" s="45">
        <f>VLOOKUP(VLOOKUP(R$3,KEY!$E:$F,2,0)&amp;$C28,DEMAND_PLAN!$B:$I,5,0)/VLOOKUP(VLOOKUP(R$3,KEY!$E:$F,2,0),KEY!$B:$C,2,0)</f>
        <v>10817.6</v>
      </c>
      <c r="S28" s="45">
        <f>VLOOKUP(VLOOKUP(S$3,KEY!$E:$F,2,0)&amp;$C28,DEMAND_PLAN!$B:$I,5,0)/VLOOKUP(VLOOKUP(S$3,KEY!$E:$F,2,0),KEY!$B:$C,2,0)</f>
        <v>11475.75</v>
      </c>
      <c r="T28" s="45">
        <f>VLOOKUP(VLOOKUP(T$3,KEY!$E:$F,2,0)&amp;$C28,DEMAND_PLAN!$B:$I,5,0)/VLOOKUP(VLOOKUP(T$3,KEY!$E:$F,2,0),KEY!$B:$C,2,0)</f>
        <v>11475.75</v>
      </c>
      <c r="U28" s="45">
        <f>VLOOKUP(VLOOKUP(U$3,KEY!$E:$F,2,0)&amp;$C28,DEMAND_PLAN!$B:$I,5,0)/VLOOKUP(VLOOKUP(U$3,KEY!$E:$F,2,0),KEY!$B:$C,2,0)</f>
        <v>11475.75</v>
      </c>
      <c r="V28" s="45">
        <f>VLOOKUP(VLOOKUP(V$3,KEY!$E:$F,2,0)&amp;$C28,DEMAND_PLAN!$B:$I,5,0)/VLOOKUP(VLOOKUP(V$3,KEY!$E:$F,2,0),KEY!$B:$C,2,0)</f>
        <v>11475.75</v>
      </c>
      <c r="W28" s="45">
        <f>VLOOKUP(VLOOKUP(W$3,KEY!$E:$F,2,0)&amp;$C28,DEMAND_PLAN!$B:$I,5,0)/VLOOKUP(VLOOKUP(W$3,KEY!$E:$F,2,0),KEY!$B:$C,2,0)</f>
        <v>5304.25</v>
      </c>
      <c r="X28" s="45">
        <f>VLOOKUP(VLOOKUP(X$3,KEY!$E:$F,2,0)&amp;$C28,DEMAND_PLAN!$B:$I,5,0)/VLOOKUP(VLOOKUP(X$3,KEY!$E:$F,2,0),KEY!$B:$C,2,0)</f>
        <v>5304.25</v>
      </c>
      <c r="Y28" s="45">
        <f>VLOOKUP(VLOOKUP(Y$3,KEY!$E:$F,2,0)&amp;$C28,DEMAND_PLAN!$B:$I,5,0)/VLOOKUP(VLOOKUP(Y$3,KEY!$E:$F,2,0),KEY!$B:$C,2,0)</f>
        <v>5304.25</v>
      </c>
      <c r="Z28" s="45">
        <f>VLOOKUP(VLOOKUP(Z$3,KEY!$E:$F,2,0)&amp;$C28,DEMAND_PLAN!$B:$I,5,0)/VLOOKUP(VLOOKUP(Z$3,KEY!$E:$F,2,0),KEY!$B:$C,2,0)</f>
        <v>5304.25</v>
      </c>
      <c r="AA28" s="45">
        <f>VLOOKUP(VLOOKUP(AA$3,KEY!$E:$F,2,0)&amp;$C28,DEMAND_PLAN!$B:$I,5,0)/VLOOKUP(VLOOKUP(AA$3,KEY!$E:$F,2,0),KEY!$B:$C,2,0)</f>
        <v>8284.6</v>
      </c>
      <c r="AB28" s="45">
        <f>VLOOKUP(VLOOKUP(AB$3,KEY!$E:$F,2,0)&amp;$C28,DEMAND_PLAN!$B:$I,5,0)/VLOOKUP(VLOOKUP(AB$3,KEY!$E:$F,2,0),KEY!$B:$C,2,0)</f>
        <v>8284.6</v>
      </c>
      <c r="AC28" s="45">
        <f>VLOOKUP(VLOOKUP(AC$3,KEY!$E:$F,2,0)&amp;$C28,DEMAND_PLAN!$B:$I,5,0)/VLOOKUP(VLOOKUP(AC$3,KEY!$E:$F,2,0),KEY!$B:$C,2,0)</f>
        <v>8284.6</v>
      </c>
      <c r="AD28" s="45">
        <f>VLOOKUP(VLOOKUP(AD$3,KEY!$E:$F,2,0)&amp;$C28,DEMAND_PLAN!$B:$I,5,0)/VLOOKUP(VLOOKUP(AD$3,KEY!$E:$F,2,0),KEY!$B:$C,2,0)</f>
        <v>8284.6</v>
      </c>
      <c r="AE28" s="45">
        <f>VLOOKUP(VLOOKUP(AE$3,KEY!$E:$F,2,0)&amp;$C28,DEMAND_PLAN!$B:$I,5,0)/VLOOKUP(VLOOKUP(AE$3,KEY!$E:$F,2,0),KEY!$B:$C,2,0)</f>
        <v>8284.6</v>
      </c>
      <c r="AF28" s="45">
        <f>VLOOKUP(VLOOKUP(AF$3,KEY!$E:$F,2,0)&amp;$C28,DEMAND_PLAN!$B:$I,5,0)/VLOOKUP(VLOOKUP(AF$3,KEY!$E:$F,2,0),KEY!$B:$C,2,0)</f>
        <v>8431.25</v>
      </c>
      <c r="AG28" s="45">
        <f>VLOOKUP(VLOOKUP(AG$3,KEY!$E:$F,2,0)&amp;$C28,DEMAND_PLAN!$B:$I,5,0)/VLOOKUP(VLOOKUP(AG$3,KEY!$E:$F,2,0),KEY!$B:$C,2,0)</f>
        <v>8431.25</v>
      </c>
      <c r="AH28" s="45">
        <f>VLOOKUP(VLOOKUP(AH$3,KEY!$E:$F,2,0)&amp;$C28,DEMAND_PLAN!$B:$I,5,0)/VLOOKUP(VLOOKUP(AH$3,KEY!$E:$F,2,0),KEY!$B:$C,2,0)</f>
        <v>8431.25</v>
      </c>
      <c r="AI28" s="45">
        <f>VLOOKUP(VLOOKUP(AI$3,KEY!$E:$F,2,0)&amp;$C28,DEMAND_PLAN!$B:$I,5,0)/VLOOKUP(VLOOKUP(AI$3,KEY!$E:$F,2,0),KEY!$B:$C,2,0)</f>
        <v>8431.25</v>
      </c>
      <c r="AJ28" s="45">
        <f>VLOOKUP(VLOOKUP(AJ$3,KEY!$E:$F,2,0)&amp;$C28,DEMAND_PLAN!$B:$I,5,0)/VLOOKUP(VLOOKUP(AJ$3,KEY!$E:$F,2,0),KEY!$B:$C,2,0)</f>
        <v>10579.5</v>
      </c>
      <c r="AK28" s="45">
        <f>VLOOKUP(VLOOKUP(AK$3,KEY!$E:$F,2,0)&amp;$C28,DEMAND_PLAN!$B:$I,5,0)/VLOOKUP(VLOOKUP(AK$3,KEY!$E:$F,2,0),KEY!$B:$C,2,0)</f>
        <v>10579.5</v>
      </c>
      <c r="AL28" s="45">
        <f>VLOOKUP(VLOOKUP(AL$3,KEY!$E:$F,2,0)&amp;$C28,DEMAND_PLAN!$B:$I,5,0)/VLOOKUP(VLOOKUP(AL$3,KEY!$E:$F,2,0),KEY!$B:$C,2,0)</f>
        <v>10579.5</v>
      </c>
      <c r="AM28" s="45">
        <f>VLOOKUP(VLOOKUP(AM$3,KEY!$E:$F,2,0)&amp;$C28,DEMAND_PLAN!$B:$I,5,0)/VLOOKUP(VLOOKUP(AM$3,KEY!$E:$F,2,0),KEY!$B:$C,2,0)</f>
        <v>10579.5</v>
      </c>
      <c r="AN28" s="45">
        <f>VLOOKUP(VLOOKUP(AN$3,KEY!$E:$F,2,0)&amp;$C28,DEMAND_PLAN!$B:$I,5,0)/VLOOKUP(VLOOKUP(AN$3,KEY!$E:$F,2,0),KEY!$B:$C,2,0)</f>
        <v>3217.4</v>
      </c>
      <c r="AO28" s="45">
        <f>VLOOKUP(VLOOKUP(AO$3,KEY!$E:$F,2,0)&amp;$C28,DEMAND_PLAN!$B:$I,5,0)/VLOOKUP(VLOOKUP(AO$3,KEY!$E:$F,2,0),KEY!$B:$C,2,0)</f>
        <v>3217.4</v>
      </c>
      <c r="AP28" s="45">
        <f>VLOOKUP(VLOOKUP(AP$3,KEY!$E:$F,2,0)&amp;$C28,DEMAND_PLAN!$B:$I,5,0)/VLOOKUP(VLOOKUP(AP$3,KEY!$E:$F,2,0),KEY!$B:$C,2,0)</f>
        <v>3217.4</v>
      </c>
      <c r="AQ28" s="45">
        <f>VLOOKUP(VLOOKUP(AQ$3,KEY!$E:$F,2,0)&amp;$C28,DEMAND_PLAN!$B:$I,5,0)/VLOOKUP(VLOOKUP(AQ$3,KEY!$E:$F,2,0),KEY!$B:$C,2,0)</f>
        <v>3217.4</v>
      </c>
      <c r="AR28" s="45">
        <f>VLOOKUP(VLOOKUP(AR$3,KEY!$E:$F,2,0)&amp;$C28,DEMAND_PLAN!$B:$I,5,0)/VLOOKUP(VLOOKUP(AR$3,KEY!$E:$F,2,0),KEY!$B:$C,2,0)</f>
        <v>3217.4</v>
      </c>
      <c r="AS28" s="45">
        <f>VLOOKUP(VLOOKUP(AS$3,KEY!$E:$F,2,0)&amp;$C28,DEMAND_PLAN!$B:$I,5,0)/VLOOKUP(VLOOKUP(AS$3,KEY!$E:$F,2,0),KEY!$B:$C,2,0)</f>
        <v>5927.75</v>
      </c>
      <c r="AT28" s="45">
        <f>VLOOKUP(VLOOKUP(AT$3,KEY!$E:$F,2,0)&amp;$C28,DEMAND_PLAN!$B:$I,5,0)/VLOOKUP(VLOOKUP(AT$3,KEY!$E:$F,2,0),KEY!$B:$C,2,0)</f>
        <v>5927.75</v>
      </c>
      <c r="AU28" s="45">
        <f>VLOOKUP(VLOOKUP(AU$3,KEY!$E:$F,2,0)&amp;$C28,DEMAND_PLAN!$B:$I,5,0)/VLOOKUP(VLOOKUP(AU$3,KEY!$E:$F,2,0),KEY!$B:$C,2,0)</f>
        <v>5927.75</v>
      </c>
      <c r="AV28" s="45">
        <f>VLOOKUP(VLOOKUP(AV$3,KEY!$E:$F,2,0)&amp;$C28,DEMAND_PLAN!$B:$I,5,0)/VLOOKUP(VLOOKUP(AV$3,KEY!$E:$F,2,0),KEY!$B:$C,2,0)</f>
        <v>5927.75</v>
      </c>
      <c r="AW28" s="45">
        <f>VLOOKUP(VLOOKUP(AW$3,KEY!$E:$F,2,0)&amp;$C28,DEMAND_PLAN!$B:$I,5,0)/VLOOKUP(VLOOKUP(AW$3,KEY!$E:$F,2,0),KEY!$B:$C,2,0)</f>
        <v>9098.25</v>
      </c>
      <c r="AX28" s="45">
        <f>VLOOKUP(VLOOKUP(AX$3,KEY!$E:$F,2,0)&amp;$C28,DEMAND_PLAN!$B:$I,5,0)/VLOOKUP(VLOOKUP(AX$3,KEY!$E:$F,2,0),KEY!$B:$C,2,0)</f>
        <v>9098.25</v>
      </c>
      <c r="AY28" s="45">
        <f>VLOOKUP(VLOOKUP(AY$3,KEY!$E:$F,2,0)&amp;$C28,DEMAND_PLAN!$B:$I,5,0)/VLOOKUP(VLOOKUP(AY$3,KEY!$E:$F,2,0),KEY!$B:$C,2,0)</f>
        <v>9098.25</v>
      </c>
      <c r="AZ28" s="45">
        <f>VLOOKUP(VLOOKUP(AZ$3,KEY!$E:$F,2,0)&amp;$C28,DEMAND_PLAN!$B:$I,5,0)/VLOOKUP(VLOOKUP(AZ$3,KEY!$E:$F,2,0),KEY!$B:$C,2,0)</f>
        <v>9098.25</v>
      </c>
      <c r="BA28" s="45">
        <f>VLOOKUP(VLOOKUP(BA$3,KEY!$E:$F,2,0)&amp;$C28,DEMAND_PLAN!$B:$I,5,0)/VLOOKUP(VLOOKUP(BA$3,KEY!$E:$F,2,0),KEY!$B:$C,2,0)</f>
        <v>4339.8</v>
      </c>
      <c r="BB28" s="45">
        <f>VLOOKUP(VLOOKUP(BB$3,KEY!$E:$F,2,0)&amp;$C28,DEMAND_PLAN!$B:$I,5,0)/VLOOKUP(VLOOKUP(BB$3,KEY!$E:$F,2,0),KEY!$B:$C,2,0)</f>
        <v>4339.8</v>
      </c>
      <c r="BC28" s="45">
        <f>VLOOKUP(VLOOKUP(BC$3,KEY!$E:$F,2,0)&amp;$C28,DEMAND_PLAN!$B:$I,5,0)/VLOOKUP(VLOOKUP(BC$3,KEY!$E:$F,2,0),KEY!$B:$C,2,0)</f>
        <v>4339.8</v>
      </c>
      <c r="BD28" s="45">
        <f>VLOOKUP(VLOOKUP(BD$3,KEY!$E:$F,2,0)&amp;$C28,DEMAND_PLAN!$B:$I,5,0)/VLOOKUP(VLOOKUP(BD$3,KEY!$E:$F,2,0),KEY!$B:$C,2,0)</f>
        <v>4339.8</v>
      </c>
      <c r="BE28" s="45">
        <f>VLOOKUP(VLOOKUP(BE$3,KEY!$E:$F,2,0)&amp;$C28,DEMAND_PLAN!$B:$I,5,0)/VLOOKUP(VLOOKUP(BE$3,KEY!$E:$F,2,0),KEY!$B:$C,2,0)</f>
        <v>4339.8</v>
      </c>
      <c r="BF28" s="46">
        <f>IF(FF28&gt;ASSUMPTIONS!$D$6,0,(ASSUMPTIONS!$D$6+2-FF28)*AVERAGE(G28:J28))</f>
        <v>0</v>
      </c>
      <c r="BG28" s="46">
        <f>IF(FG28&gt;ASSUMPTIONS!$D$6,0,(ASSUMPTIONS!$D$6+2-FG28)*AVERAGE(H28:K28))</f>
        <v>0</v>
      </c>
      <c r="BH28" s="46">
        <f>IF(FH28&gt;ASSUMPTIONS!$D$6,0,(ASSUMPTIONS!$D$6+2-FH28)*AVERAGE(I28:L28))</f>
        <v>0</v>
      </c>
      <c r="BI28" s="46">
        <f>IF(FI28&gt;ASSUMPTIONS!$D$6,0,(ASSUMPTIONS!$D$6+2-FI28)*AVERAGE(J28:M28))</f>
        <v>0</v>
      </c>
      <c r="BJ28" s="46">
        <f>IF(FJ28&gt;ASSUMPTIONS!$D$6,0,(ASSUMPTIONS!$D$6+2-FJ28)*AVERAGE(K28:N28))</f>
        <v>0</v>
      </c>
      <c r="BK28" s="46">
        <f>IF(FK28&gt;ASSUMPTIONS!$D$6,0,(ASSUMPTIONS!$D$6+2-FK28)*AVERAGE(L28:O28))</f>
        <v>0</v>
      </c>
      <c r="BL28" s="46">
        <f>IF(FL28&gt;ASSUMPTIONS!$D$6,0,(ASSUMPTIONS!$D$6+2-FL28)*AVERAGE(M28:P28))</f>
        <v>0</v>
      </c>
      <c r="BM28" s="46">
        <f>IF(FM28&gt;ASSUMPTIONS!$D$6,0,(ASSUMPTIONS!$D$6+2-FM28)*AVERAGE(N28:Q28))</f>
        <v>0</v>
      </c>
      <c r="BN28" s="46">
        <f>IF(FN28&gt;ASSUMPTIONS!$D$6,0,(ASSUMPTIONS!$D$6+2-FN28)*AVERAGE(O28:R28))</f>
        <v>0</v>
      </c>
      <c r="BO28" s="46">
        <f>IF(FO28&gt;ASSUMPTIONS!$D$6,0,(ASSUMPTIONS!$D$6+2-FO28)*AVERAGE(P28:S28))</f>
        <v>0</v>
      </c>
      <c r="BP28" s="46">
        <f>IF(FP28&gt;ASSUMPTIONS!$D$6,0,(ASSUMPTIONS!$D$6+2-FP28)*AVERAGE(Q28:T28))</f>
        <v>0</v>
      </c>
      <c r="BQ28" s="46">
        <f>IF(FQ28&gt;ASSUMPTIONS!$D$6,0,(ASSUMPTIONS!$D$6+2-FQ28)*AVERAGE(R28:U28))</f>
        <v>0</v>
      </c>
      <c r="BR28" s="46">
        <f>IF(FR28&gt;ASSUMPTIONS!$D$6,0,(ASSUMPTIONS!$D$6+2-FR28)*AVERAGE(S28:V28))</f>
        <v>33412.103233256348</v>
      </c>
      <c r="BS28" s="46">
        <f>IF(FS28&gt;ASSUMPTIONS!$D$6,0,(ASSUMPTIONS!$D$6+2-FS28)*AVERAGE(T28:W28))</f>
        <v>0</v>
      </c>
      <c r="BT28" s="46">
        <f>IF(FT28&gt;ASSUMPTIONS!$D$6,0,(ASSUMPTIONS!$D$6+2-FT28)*AVERAGE(U28:X28))</f>
        <v>0</v>
      </c>
      <c r="BU28" s="46">
        <f>IF(FU28&gt;ASSUMPTIONS!$D$6,0,(ASSUMPTIONS!$D$6+2-FU28)*AVERAGE(V28:Y28))</f>
        <v>0</v>
      </c>
      <c r="BV28" s="46">
        <f>IF(FV28&gt;ASSUMPTIONS!$D$6,0,(ASSUMPTIONS!$D$6+2-FV28)*AVERAGE(W28:Z28))</f>
        <v>0</v>
      </c>
      <c r="BW28" s="46">
        <f>IF(FW28&gt;ASSUMPTIONS!$D$6,0,(ASSUMPTIONS!$D$6+2-FW28)*AVERAGE(X28:AA28))</f>
        <v>0</v>
      </c>
      <c r="BX28" s="46">
        <f>IF(FX28&gt;ASSUMPTIONS!$D$6,0,(ASSUMPTIONS!$D$6+2-FX28)*AVERAGE(Y28:AB28))</f>
        <v>15211.599999999997</v>
      </c>
      <c r="BY28" s="46">
        <f>IF(FY28&gt;ASSUMPTIONS!$D$6,0,(ASSUMPTIONS!$D$6+2-FY28)*AVERAGE(Z28:AC28))</f>
        <v>0</v>
      </c>
      <c r="BZ28" s="46">
        <f>IF(FZ28&gt;ASSUMPTIONS!$D$6,0,(ASSUMPTIONS!$D$6+2-FZ28)*AVERAGE(AA28:AD28))</f>
        <v>25510.250000000007</v>
      </c>
      <c r="CA28" s="46">
        <f>IF(GA28&gt;ASSUMPTIONS!$D$6,0,(ASSUMPTIONS!$D$6+2-GA28)*AVERAGE(AB28:AE28))</f>
        <v>0</v>
      </c>
      <c r="CB28" s="46">
        <f>IF(GB28&gt;ASSUMPTIONS!$D$6,0,(ASSUMPTIONS!$D$6+2-GB28)*AVERAGE(AC28:AF28))</f>
        <v>0</v>
      </c>
      <c r="CC28" s="46">
        <f>IF(GC28&gt;ASSUMPTIONS!$D$6,0,(ASSUMPTIONS!$D$6+2-GC28)*AVERAGE(AD28:AG28))</f>
        <v>22606.7</v>
      </c>
      <c r="CD28" s="46">
        <f>IF(GD28&gt;ASSUMPTIONS!$D$6,0,(ASSUMPTIONS!$D$6+2-GD28)*AVERAGE(AE28:AH28))</f>
        <v>0</v>
      </c>
      <c r="CE28" s="46">
        <f>IF(GE28&gt;ASSUMPTIONS!$D$6,0,(ASSUMPTIONS!$D$6+2-GE28)*AVERAGE(AF28:AI28))</f>
        <v>17302.450000000008</v>
      </c>
      <c r="CF28" s="46">
        <f>IF(GF28&gt;ASSUMPTIONS!$D$6,0,(ASSUMPTIONS!$D$6+2-GF28)*AVERAGE(AG28:AJ28))</f>
        <v>0</v>
      </c>
      <c r="CG28" s="46">
        <f>IF(GG28&gt;ASSUMPTIONS!$D$6,0,(ASSUMPTIONS!$D$6+2-GG28)*AVERAGE(AH28:AK28))</f>
        <v>27457.100000000009</v>
      </c>
      <c r="CH28" s="46">
        <f>IF(GH28&gt;ASSUMPTIONS!$D$6,0,(ASSUMPTIONS!$D$6+2-GH28)*AVERAGE(AI28:AL28))</f>
        <v>0</v>
      </c>
      <c r="CI28" s="46">
        <f>IF(GI28&gt;ASSUMPTIONS!$D$6,0,(ASSUMPTIONS!$D$6+2-GI28)*AVERAGE(AJ28:AM28))</f>
        <v>27603.750000000004</v>
      </c>
      <c r="CJ28" s="46">
        <f>IF(GJ28&gt;ASSUMPTIONS!$D$6,0,(ASSUMPTIONS!$D$6+2-GJ28)*AVERAGE(AK28:AN28))</f>
        <v>0</v>
      </c>
      <c r="CK28" s="46">
        <f>IF(GK28&gt;ASSUMPTIONS!$D$6,0,(ASSUMPTIONS!$D$6+2-GK28)*AVERAGE(AL28:AO28))</f>
        <v>0</v>
      </c>
      <c r="CL28" s="46">
        <f>IF(GL28&gt;ASSUMPTIONS!$D$6,0,(ASSUMPTIONS!$D$6+2-GL28)*AVERAGE(AM28:AP28))</f>
        <v>0</v>
      </c>
      <c r="CM28" s="46">
        <f>IF(GM28&gt;ASSUMPTIONS!$D$6,0,(ASSUMPTIONS!$D$6+2-GM28)*AVERAGE(AN28:AQ28))</f>
        <v>0</v>
      </c>
      <c r="CN28" s="46">
        <f>IF(GN28&gt;ASSUMPTIONS!$D$6,0,(ASSUMPTIONS!$D$6+2-GN28)*AVERAGE(AO28:AR28))</f>
        <v>0</v>
      </c>
      <c r="CO28" s="46">
        <f>IF(GO28&gt;ASSUMPTIONS!$D$6,0,(ASSUMPTIONS!$D$6+2-GO28)*AVERAGE(AP28:AS28))</f>
        <v>0</v>
      </c>
      <c r="CP28" s="46">
        <f>IF(GP28&gt;ASSUMPTIONS!$D$6,0,(ASSUMPTIONS!$D$6+2-GP28)*AVERAGE(AQ28:AT28))</f>
        <v>0</v>
      </c>
      <c r="CQ28" s="46">
        <f>IF(GQ28&gt;ASSUMPTIONS!$D$6,0,(ASSUMPTIONS!$D$6+2-GQ28)*AVERAGE(AR28:AU28))</f>
        <v>0</v>
      </c>
      <c r="CR28" s="46">
        <f>IF(GR28&gt;ASSUMPTIONS!$D$6,0,(ASSUMPTIONS!$D$6+2-GR28)*AVERAGE(AS28:AV28))</f>
        <v>17101.350000000009</v>
      </c>
      <c r="CS28" s="46">
        <f>IF(GS28&gt;ASSUMPTIONS!$D$6,0,(ASSUMPTIONS!$D$6+2-GS28)*AVERAGE(AT28:AW28))</f>
        <v>0</v>
      </c>
      <c r="CT28" s="46">
        <f>IF(GT28&gt;ASSUMPTIONS!$D$6,0,(ASSUMPTIONS!$D$6+2-GT28)*AVERAGE(AU28:AX28))</f>
        <v>24997.649999999994</v>
      </c>
      <c r="CU28" s="46">
        <f>IF(GU28&gt;ASSUMPTIONS!$D$6,0,(ASSUMPTIONS!$D$6+2-GU28)*AVERAGE(AV28:AY28))</f>
        <v>0</v>
      </c>
      <c r="CV28" s="46">
        <f>IF(GV28&gt;ASSUMPTIONS!$D$6,0,(ASSUMPTIONS!$D$6+2-GV28)*AVERAGE(AW28:AZ28))</f>
        <v>27708</v>
      </c>
      <c r="CW28" s="46">
        <f>IF(GW28&gt;ASSUMPTIONS!$D$6,0,(ASSUMPTIONS!$D$6+2-GW28)*AVERAGE(AX28:BA28))</f>
        <v>0</v>
      </c>
      <c r="CX28" s="46">
        <f>IF(GX28&gt;ASSUMPTIONS!$D$6,0,(ASSUMPTIONS!$D$6+2-GX28)*AVERAGE(AY28:BB28))</f>
        <v>0</v>
      </c>
      <c r="CY28" s="46">
        <f>IF(GY28&gt;ASSUMPTIONS!$D$6,0,(ASSUMPTIONS!$D$6+2-GY28)*AVERAGE(AZ28:BC28))</f>
        <v>0</v>
      </c>
      <c r="CZ28" s="46">
        <f>IF(GZ28&gt;ASSUMPTIONS!$D$6,0,(ASSUMPTIONS!$D$6+2-GZ28)*AVERAGE(BA28:BD28))</f>
        <v>0</v>
      </c>
      <c r="DA28" s="46">
        <f>IF(HA28&gt;ASSUMPTIONS!$D$6,0,(ASSUMPTIONS!$D$6+2-HA28)*AVERAGE($BB28:$BE28))</f>
        <v>0</v>
      </c>
      <c r="DB28" s="46">
        <f>IF(HB28&gt;ASSUMPTIONS!$D$6,0,(ASSUMPTIONS!$D$6+2-HB28)*AVERAGE($BB28:$BE28))</f>
        <v>0</v>
      </c>
      <c r="DC28" s="46">
        <f>IF(HC28&gt;ASSUMPTIONS!$D$6,0,(ASSUMPTIONS!$D$6+2-HC28)*AVERAGE($BB28:$BE28))</f>
        <v>0</v>
      </c>
      <c r="DD28" s="46">
        <f>IF(HD28&gt;ASSUMPTIONS!$D$6,0,(ASSUMPTIONS!$D$6+2-HD28)*AVERAGE($BB28:$BE28))</f>
        <v>0</v>
      </c>
      <c r="DE28" s="46">
        <f>IF(HE28&gt;ASSUMPTIONS!$D$6,0,(ASSUMPTIONS!$D$6+2-HE28)*AVERAGE($BB28:$BE28))</f>
        <v>12095.45000000001</v>
      </c>
      <c r="DF28" s="47">
        <f t="shared" si="3"/>
        <v>155092.04676674368</v>
      </c>
      <c r="DG28" s="47">
        <f t="shared" si="12"/>
        <v>149603.29676674368</v>
      </c>
      <c r="DH28" s="47">
        <f t="shared" si="12"/>
        <v>144114.54676674368</v>
      </c>
      <c r="DI28" s="47">
        <f t="shared" si="12"/>
        <v>138625.79676674368</v>
      </c>
      <c r="DJ28" s="47">
        <f t="shared" si="12"/>
        <v>135123.29676674368</v>
      </c>
      <c r="DK28" s="47">
        <f t="shared" si="12"/>
        <v>131620.79676674368</v>
      </c>
      <c r="DL28" s="47">
        <f t="shared" si="12"/>
        <v>128118.29676674368</v>
      </c>
      <c r="DM28" s="47">
        <f t="shared" si="12"/>
        <v>124615.79676674368</v>
      </c>
      <c r="DN28" s="47">
        <f t="shared" si="12"/>
        <v>113798.19676674367</v>
      </c>
      <c r="DO28" s="47">
        <f t="shared" si="12"/>
        <v>102980.59676674366</v>
      </c>
      <c r="DP28" s="47">
        <f t="shared" si="12"/>
        <v>92162.996766743658</v>
      </c>
      <c r="DQ28" s="47">
        <f t="shared" si="12"/>
        <v>81345.396766743652</v>
      </c>
      <c r="DR28" s="47">
        <f t="shared" si="12"/>
        <v>103939.9</v>
      </c>
      <c r="DS28" s="47">
        <f t="shared" si="12"/>
        <v>92464.15</v>
      </c>
      <c r="DT28" s="47">
        <f t="shared" si="12"/>
        <v>80988.399999999994</v>
      </c>
      <c r="DU28" s="47">
        <f t="shared" si="12"/>
        <v>69512.649999999994</v>
      </c>
      <c r="DV28" s="47">
        <f t="shared" si="12"/>
        <v>58036.899999999994</v>
      </c>
      <c r="DW28" s="47">
        <f t="shared" si="12"/>
        <v>52732.649999999994</v>
      </c>
      <c r="DX28" s="47">
        <f t="shared" si="12"/>
        <v>62639.999999999993</v>
      </c>
      <c r="DY28" s="47">
        <f t="shared" si="12"/>
        <v>57335.749999999993</v>
      </c>
      <c r="DZ28" s="47">
        <f t="shared" si="12"/>
        <v>77541.75</v>
      </c>
      <c r="EA28" s="47">
        <f t="shared" si="12"/>
        <v>69257.149999999994</v>
      </c>
      <c r="EB28" s="47">
        <f t="shared" si="12"/>
        <v>60972.549999999996</v>
      </c>
      <c r="EC28" s="47">
        <f t="shared" si="12"/>
        <v>75294.649999999994</v>
      </c>
      <c r="ED28" s="47">
        <f t="shared" si="12"/>
        <v>67010.049999999988</v>
      </c>
      <c r="EE28" s="47">
        <f t="shared" si="12"/>
        <v>76027.899999999994</v>
      </c>
      <c r="EF28" s="47">
        <f t="shared" si="12"/>
        <v>67596.649999999994</v>
      </c>
      <c r="EG28" s="47">
        <f t="shared" si="12"/>
        <v>86622.5</v>
      </c>
      <c r="EH28" s="47">
        <f t="shared" si="12"/>
        <v>78191.25</v>
      </c>
      <c r="EI28" s="47">
        <f t="shared" si="12"/>
        <v>97363.75</v>
      </c>
      <c r="EJ28" s="47">
        <f t="shared" si="12"/>
        <v>86784.25</v>
      </c>
      <c r="EK28" s="47">
        <f t="shared" si="12"/>
        <v>76204.75</v>
      </c>
      <c r="EL28" s="47">
        <f t="shared" si="12"/>
        <v>65625.25</v>
      </c>
      <c r="EM28" s="47">
        <f t="shared" si="12"/>
        <v>55045.75</v>
      </c>
      <c r="EN28" s="47">
        <f t="shared" si="12"/>
        <v>51828.35</v>
      </c>
      <c r="EO28" s="47">
        <f t="shared" si="12"/>
        <v>48610.95</v>
      </c>
      <c r="EP28" s="47">
        <f t="shared" si="12"/>
        <v>45393.549999999996</v>
      </c>
      <c r="EQ28" s="47">
        <f t="shared" si="12"/>
        <v>42176.149999999994</v>
      </c>
      <c r="ER28" s="47">
        <f t="shared" si="12"/>
        <v>56060.100000000006</v>
      </c>
      <c r="ES28" s="47">
        <f t="shared" si="12"/>
        <v>50132.350000000006</v>
      </c>
      <c r="ET28" s="47">
        <f t="shared" si="12"/>
        <v>69202.25</v>
      </c>
      <c r="EU28" s="47">
        <f t="shared" si="12"/>
        <v>63274.5</v>
      </c>
      <c r="EV28" s="47">
        <f t="shared" si="12"/>
        <v>85054.75</v>
      </c>
      <c r="EW28" s="47">
        <f t="shared" si="12"/>
        <v>75956.5</v>
      </c>
      <c r="EX28" s="47">
        <f t="shared" si="12"/>
        <v>66858.25</v>
      </c>
      <c r="EY28" s="47">
        <f t="shared" si="12"/>
        <v>57760</v>
      </c>
      <c r="EZ28" s="47">
        <f t="shared" si="12"/>
        <v>48661.75</v>
      </c>
      <c r="FA28" s="47">
        <f t="shared" si="12"/>
        <v>44321.95</v>
      </c>
      <c r="FB28" s="47">
        <f t="shared" si="12"/>
        <v>39982.149999999994</v>
      </c>
      <c r="FC28" s="47">
        <f t="shared" si="12"/>
        <v>35642.349999999991</v>
      </c>
      <c r="FD28" s="47">
        <f t="shared" si="12"/>
        <v>31302.549999999992</v>
      </c>
      <c r="FE28" s="47">
        <f t="shared" si="12"/>
        <v>39058.200000000004</v>
      </c>
      <c r="FF28" s="48">
        <f t="shared" si="4"/>
        <v>32.166419383635663</v>
      </c>
      <c r="FG28" s="48">
        <f t="shared" si="14"/>
        <v>34.498439430945346</v>
      </c>
      <c r="FH28" s="48">
        <f t="shared" si="14"/>
        <v>37.409592064826114</v>
      </c>
      <c r="FI28" s="48">
        <f t="shared" si="14"/>
        <v>41.146194651461435</v>
      </c>
      <c r="FJ28" s="48">
        <f t="shared" si="14"/>
        <v>26.002372184279309</v>
      </c>
      <c r="FK28" s="48">
        <f t="shared" si="14"/>
        <v>18.87183703559943</v>
      </c>
      <c r="FL28" s="48">
        <f t="shared" si="14"/>
        <v>14.642714344393585</v>
      </c>
      <c r="FM28" s="48">
        <f t="shared" si="14"/>
        <v>11.843504729953379</v>
      </c>
      <c r="FN28" s="48">
        <f t="shared" si="14"/>
        <v>11.519726812485549</v>
      </c>
      <c r="FO28" s="48">
        <f t="shared" si="14"/>
        <v>10.362117280606226</v>
      </c>
      <c r="FP28" s="48">
        <f t="shared" si="14"/>
        <v>9.2386829944125637</v>
      </c>
      <c r="FQ28" s="48">
        <f t="shared" si="13"/>
        <v>8.1479325728115946</v>
      </c>
      <c r="FR28" s="48">
        <f t="shared" si="13"/>
        <v>7.0884601674612684</v>
      </c>
      <c r="FS28" s="48">
        <f t="shared" si="13"/>
        <v>10.46423115160515</v>
      </c>
      <c r="FT28" s="48">
        <f t="shared" si="13"/>
        <v>11.0207568533969</v>
      </c>
      <c r="FU28" s="48">
        <f t="shared" si="13"/>
        <v>11.8280884312759</v>
      </c>
      <c r="FV28" s="48">
        <f t="shared" si="13"/>
        <v>13.105085544610453</v>
      </c>
      <c r="FW28" s="48">
        <f t="shared" si="13"/>
        <v>9.5939266076657148</v>
      </c>
      <c r="FX28" s="48">
        <f t="shared" si="13"/>
        <v>7.7611644841174936</v>
      </c>
      <c r="FY28" s="48">
        <f t="shared" si="13"/>
        <v>8.3082294777016408</v>
      </c>
      <c r="FZ28" s="48">
        <f t="shared" si="13"/>
        <v>6.9207626198005929</v>
      </c>
      <c r="GA28" s="48">
        <f t="shared" si="13"/>
        <v>9.3597457933998012</v>
      </c>
      <c r="GB28" s="48">
        <f t="shared" si="13"/>
        <v>8.3229137405531901</v>
      </c>
      <c r="GC28" s="48">
        <f t="shared" si="13"/>
        <v>7.29517792992878</v>
      </c>
      <c r="GD28" s="48">
        <f t="shared" si="13"/>
        <v>8.96942821788444</v>
      </c>
      <c r="GE28" s="48">
        <f t="shared" si="13"/>
        <v>7.9478191252779826</v>
      </c>
      <c r="GF28" s="48">
        <f t="shared" si="13"/>
        <v>8.4773919285261297</v>
      </c>
      <c r="GG28" s="48">
        <f t="shared" si="16"/>
        <v>7.1114132793287999</v>
      </c>
      <c r="GH28" s="48">
        <f t="shared" si="16"/>
        <v>8.6256449193734088</v>
      </c>
      <c r="GI28" s="48">
        <f t="shared" si="16"/>
        <v>7.3908265986105199</v>
      </c>
      <c r="GJ28" s="48">
        <f t="shared" si="16"/>
        <v>11.14132378225135</v>
      </c>
      <c r="GK28" s="48">
        <f t="shared" si="16"/>
        <v>12.58025353521443</v>
      </c>
      <c r="GL28" s="48">
        <f t="shared" si="15"/>
        <v>15.066405690080417</v>
      </c>
      <c r="GM28" s="48">
        <f t="shared" si="15"/>
        <v>20.396982035183687</v>
      </c>
      <c r="GN28" s="48">
        <f t="shared" si="15"/>
        <v>17.108767949275812</v>
      </c>
      <c r="GO28" s="48">
        <f t="shared" si="15"/>
        <v>13.306422677864818</v>
      </c>
      <c r="GP28" s="48">
        <f t="shared" si="15"/>
        <v>10.630979262231893</v>
      </c>
      <c r="GQ28" s="48">
        <f t="shared" si="15"/>
        <v>8.6461228581020091</v>
      </c>
      <c r="GR28" s="48">
        <f t="shared" si="15"/>
        <v>7.1150352157226591</v>
      </c>
      <c r="GS28" s="48">
        <f t="shared" si="15"/>
        <v>8.3418112828525199</v>
      </c>
      <c r="GT28" s="48">
        <f t="shared" si="15"/>
        <v>6.6727472381205919</v>
      </c>
      <c r="GU28" s="48">
        <f t="shared" si="15"/>
        <v>8.3319738129279859</v>
      </c>
      <c r="GV28" s="48">
        <f t="shared" si="15"/>
        <v>6.9545791773143186</v>
      </c>
      <c r="GW28" s="48">
        <f t="shared" si="15"/>
        <v>10.754665389581961</v>
      </c>
      <c r="GX28" s="48">
        <f t="shared" si="15"/>
        <v>11.304690784749276</v>
      </c>
      <c r="GY28" s="48">
        <f t="shared" si="15"/>
        <v>12.091384030401061</v>
      </c>
      <c r="GZ28" s="48">
        <f t="shared" si="15"/>
        <v>13.309369095350016</v>
      </c>
      <c r="HA28" s="48">
        <f t="shared" si="6"/>
        <v>11.212901516198903</v>
      </c>
      <c r="HB28" s="48">
        <f t="shared" si="6"/>
        <v>10.212901516198903</v>
      </c>
      <c r="HC28" s="48">
        <f t="shared" si="6"/>
        <v>9.212901516198901</v>
      </c>
      <c r="HD28" s="48">
        <f t="shared" si="6"/>
        <v>8.212901516198901</v>
      </c>
      <c r="HE28" s="48">
        <f t="shared" si="6"/>
        <v>7.212901516198901</v>
      </c>
      <c r="HF28" s="31"/>
    </row>
    <row r="29" spans="1:214" x14ac:dyDescent="0.25">
      <c r="A29" s="29"/>
      <c r="B29" s="13" t="s">
        <v>3</v>
      </c>
      <c r="C29" s="13">
        <v>1411516</v>
      </c>
      <c r="D29" s="13" t="str">
        <f>VLOOKUP(C29,INVENTORY_DATA!$C:$E,2,0)</f>
        <v>PF_1</v>
      </c>
      <c r="E29" s="44">
        <f>VLOOKUP(C29,INVENTORY_DATA!$C:$E,3,0)</f>
        <v>59164.565819861433</v>
      </c>
      <c r="F29" s="45">
        <f>VLOOKUP(VLOOKUP(F$3,KEY!$E:$F,2,0)&amp;$C29,DEMAND_PLAN!$B:$I,5,0)/VLOOKUP(VLOOKUP(F$3,KEY!$E:$F,2,0),KEY!$B:$C,2,0)</f>
        <v>11177.25</v>
      </c>
      <c r="G29" s="45">
        <f>VLOOKUP(VLOOKUP(G$3,KEY!$E:$F,2,0)&amp;$C29,DEMAND_PLAN!$B:$I,5,0)/VLOOKUP(VLOOKUP(G$3,KEY!$E:$F,2,0),KEY!$B:$C,2,0)</f>
        <v>11177.25</v>
      </c>
      <c r="H29" s="45">
        <f>VLOOKUP(VLOOKUP(H$3,KEY!$E:$F,2,0)&amp;$C29,DEMAND_PLAN!$B:$I,5,0)/VLOOKUP(VLOOKUP(H$3,KEY!$E:$F,2,0),KEY!$B:$C,2,0)</f>
        <v>11177.25</v>
      </c>
      <c r="I29" s="45">
        <f>VLOOKUP(VLOOKUP(I$3,KEY!$E:$F,2,0)&amp;$C29,DEMAND_PLAN!$B:$I,5,0)/VLOOKUP(VLOOKUP(I$3,KEY!$E:$F,2,0),KEY!$B:$C,2,0)</f>
        <v>11177.25</v>
      </c>
      <c r="J29" s="45">
        <f>VLOOKUP(VLOOKUP(J$3,KEY!$E:$F,2,0)&amp;$C29,DEMAND_PLAN!$B:$I,5,0)/VLOOKUP(VLOOKUP(J$3,KEY!$E:$F,2,0),KEY!$B:$C,2,0)</f>
        <v>11448.25</v>
      </c>
      <c r="K29" s="45">
        <f>VLOOKUP(VLOOKUP(K$3,KEY!$E:$F,2,0)&amp;$C29,DEMAND_PLAN!$B:$I,5,0)/VLOOKUP(VLOOKUP(K$3,KEY!$E:$F,2,0),KEY!$B:$C,2,0)</f>
        <v>11448.25</v>
      </c>
      <c r="L29" s="45">
        <f>VLOOKUP(VLOOKUP(L$3,KEY!$E:$F,2,0)&amp;$C29,DEMAND_PLAN!$B:$I,5,0)/VLOOKUP(VLOOKUP(L$3,KEY!$E:$F,2,0),KEY!$B:$C,2,0)</f>
        <v>11448.25</v>
      </c>
      <c r="M29" s="45">
        <f>VLOOKUP(VLOOKUP(M$3,KEY!$E:$F,2,0)&amp;$C29,DEMAND_PLAN!$B:$I,5,0)/VLOOKUP(VLOOKUP(M$3,KEY!$E:$F,2,0),KEY!$B:$C,2,0)</f>
        <v>11448.25</v>
      </c>
      <c r="N29" s="45">
        <f>VLOOKUP(VLOOKUP(N$3,KEY!$E:$F,2,0)&amp;$C29,DEMAND_PLAN!$B:$I,5,0)/VLOOKUP(VLOOKUP(N$3,KEY!$E:$F,2,0),KEY!$B:$C,2,0)</f>
        <v>4019.2</v>
      </c>
      <c r="O29" s="45">
        <f>VLOOKUP(VLOOKUP(O$3,KEY!$E:$F,2,0)&amp;$C29,DEMAND_PLAN!$B:$I,5,0)/VLOOKUP(VLOOKUP(O$3,KEY!$E:$F,2,0),KEY!$B:$C,2,0)</f>
        <v>4019.2</v>
      </c>
      <c r="P29" s="45">
        <f>VLOOKUP(VLOOKUP(P$3,KEY!$E:$F,2,0)&amp;$C29,DEMAND_PLAN!$B:$I,5,0)/VLOOKUP(VLOOKUP(P$3,KEY!$E:$F,2,0),KEY!$B:$C,2,0)</f>
        <v>4019.2</v>
      </c>
      <c r="Q29" s="45">
        <f>VLOOKUP(VLOOKUP(Q$3,KEY!$E:$F,2,0)&amp;$C29,DEMAND_PLAN!$B:$I,5,0)/VLOOKUP(VLOOKUP(Q$3,KEY!$E:$F,2,0),KEY!$B:$C,2,0)</f>
        <v>4019.2</v>
      </c>
      <c r="R29" s="45">
        <f>VLOOKUP(VLOOKUP(R$3,KEY!$E:$F,2,0)&amp;$C29,DEMAND_PLAN!$B:$I,5,0)/VLOOKUP(VLOOKUP(R$3,KEY!$E:$F,2,0),KEY!$B:$C,2,0)</f>
        <v>4019.2</v>
      </c>
      <c r="S29" s="45">
        <f>VLOOKUP(VLOOKUP(S$3,KEY!$E:$F,2,0)&amp;$C29,DEMAND_PLAN!$B:$I,5,0)/VLOOKUP(VLOOKUP(S$3,KEY!$E:$F,2,0),KEY!$B:$C,2,0)</f>
        <v>4881.75</v>
      </c>
      <c r="T29" s="45">
        <f>VLOOKUP(VLOOKUP(T$3,KEY!$E:$F,2,0)&amp;$C29,DEMAND_PLAN!$B:$I,5,0)/VLOOKUP(VLOOKUP(T$3,KEY!$E:$F,2,0),KEY!$B:$C,2,0)</f>
        <v>4881.75</v>
      </c>
      <c r="U29" s="45">
        <f>VLOOKUP(VLOOKUP(U$3,KEY!$E:$F,2,0)&amp;$C29,DEMAND_PLAN!$B:$I,5,0)/VLOOKUP(VLOOKUP(U$3,KEY!$E:$F,2,0),KEY!$B:$C,2,0)</f>
        <v>4881.75</v>
      </c>
      <c r="V29" s="45">
        <f>VLOOKUP(VLOOKUP(V$3,KEY!$E:$F,2,0)&amp;$C29,DEMAND_PLAN!$B:$I,5,0)/VLOOKUP(VLOOKUP(V$3,KEY!$E:$F,2,0),KEY!$B:$C,2,0)</f>
        <v>4881.75</v>
      </c>
      <c r="W29" s="45">
        <f>VLOOKUP(VLOOKUP(W$3,KEY!$E:$F,2,0)&amp;$C29,DEMAND_PLAN!$B:$I,5,0)/VLOOKUP(VLOOKUP(W$3,KEY!$E:$F,2,0),KEY!$B:$C,2,0)</f>
        <v>10405.75</v>
      </c>
      <c r="X29" s="45">
        <f>VLOOKUP(VLOOKUP(X$3,KEY!$E:$F,2,0)&amp;$C29,DEMAND_PLAN!$B:$I,5,0)/VLOOKUP(VLOOKUP(X$3,KEY!$E:$F,2,0),KEY!$B:$C,2,0)</f>
        <v>10405.75</v>
      </c>
      <c r="Y29" s="45">
        <f>VLOOKUP(VLOOKUP(Y$3,KEY!$E:$F,2,0)&amp;$C29,DEMAND_PLAN!$B:$I,5,0)/VLOOKUP(VLOOKUP(Y$3,KEY!$E:$F,2,0),KEY!$B:$C,2,0)</f>
        <v>10405.75</v>
      </c>
      <c r="Z29" s="45">
        <f>VLOOKUP(VLOOKUP(Z$3,KEY!$E:$F,2,0)&amp;$C29,DEMAND_PLAN!$B:$I,5,0)/VLOOKUP(VLOOKUP(Z$3,KEY!$E:$F,2,0),KEY!$B:$C,2,0)</f>
        <v>10405.75</v>
      </c>
      <c r="AA29" s="45">
        <f>VLOOKUP(VLOOKUP(AA$3,KEY!$E:$F,2,0)&amp;$C29,DEMAND_PLAN!$B:$I,5,0)/VLOOKUP(VLOOKUP(AA$3,KEY!$E:$F,2,0),KEY!$B:$C,2,0)</f>
        <v>9233.4</v>
      </c>
      <c r="AB29" s="45">
        <f>VLOOKUP(VLOOKUP(AB$3,KEY!$E:$F,2,0)&amp;$C29,DEMAND_PLAN!$B:$I,5,0)/VLOOKUP(VLOOKUP(AB$3,KEY!$E:$F,2,0),KEY!$B:$C,2,0)</f>
        <v>9233.4</v>
      </c>
      <c r="AC29" s="45">
        <f>VLOOKUP(VLOOKUP(AC$3,KEY!$E:$F,2,0)&amp;$C29,DEMAND_PLAN!$B:$I,5,0)/VLOOKUP(VLOOKUP(AC$3,KEY!$E:$F,2,0),KEY!$B:$C,2,0)</f>
        <v>9233.4</v>
      </c>
      <c r="AD29" s="45">
        <f>VLOOKUP(VLOOKUP(AD$3,KEY!$E:$F,2,0)&amp;$C29,DEMAND_PLAN!$B:$I,5,0)/VLOOKUP(VLOOKUP(AD$3,KEY!$E:$F,2,0),KEY!$B:$C,2,0)</f>
        <v>9233.4</v>
      </c>
      <c r="AE29" s="45">
        <f>VLOOKUP(VLOOKUP(AE$3,KEY!$E:$F,2,0)&amp;$C29,DEMAND_PLAN!$B:$I,5,0)/VLOOKUP(VLOOKUP(AE$3,KEY!$E:$F,2,0),KEY!$B:$C,2,0)</f>
        <v>9233.4</v>
      </c>
      <c r="AF29" s="45">
        <f>VLOOKUP(VLOOKUP(AF$3,KEY!$E:$F,2,0)&amp;$C29,DEMAND_PLAN!$B:$I,5,0)/VLOOKUP(VLOOKUP(AF$3,KEY!$E:$F,2,0),KEY!$B:$C,2,0)</f>
        <v>2987.5</v>
      </c>
      <c r="AG29" s="45">
        <f>VLOOKUP(VLOOKUP(AG$3,KEY!$E:$F,2,0)&amp;$C29,DEMAND_PLAN!$B:$I,5,0)/VLOOKUP(VLOOKUP(AG$3,KEY!$E:$F,2,0),KEY!$B:$C,2,0)</f>
        <v>2987.5</v>
      </c>
      <c r="AH29" s="45">
        <f>VLOOKUP(VLOOKUP(AH$3,KEY!$E:$F,2,0)&amp;$C29,DEMAND_PLAN!$B:$I,5,0)/VLOOKUP(VLOOKUP(AH$3,KEY!$E:$F,2,0),KEY!$B:$C,2,0)</f>
        <v>2987.5</v>
      </c>
      <c r="AI29" s="45">
        <f>VLOOKUP(VLOOKUP(AI$3,KEY!$E:$F,2,0)&amp;$C29,DEMAND_PLAN!$B:$I,5,0)/VLOOKUP(VLOOKUP(AI$3,KEY!$E:$F,2,0),KEY!$B:$C,2,0)</f>
        <v>2987.5</v>
      </c>
      <c r="AJ29" s="45">
        <f>VLOOKUP(VLOOKUP(AJ$3,KEY!$E:$F,2,0)&amp;$C29,DEMAND_PLAN!$B:$I,5,0)/VLOOKUP(VLOOKUP(AJ$3,KEY!$E:$F,2,0),KEY!$B:$C,2,0)</f>
        <v>12011.75</v>
      </c>
      <c r="AK29" s="45">
        <f>VLOOKUP(VLOOKUP(AK$3,KEY!$E:$F,2,0)&amp;$C29,DEMAND_PLAN!$B:$I,5,0)/VLOOKUP(VLOOKUP(AK$3,KEY!$E:$F,2,0),KEY!$B:$C,2,0)</f>
        <v>12011.75</v>
      </c>
      <c r="AL29" s="45">
        <f>VLOOKUP(VLOOKUP(AL$3,KEY!$E:$F,2,0)&amp;$C29,DEMAND_PLAN!$B:$I,5,0)/VLOOKUP(VLOOKUP(AL$3,KEY!$E:$F,2,0),KEY!$B:$C,2,0)</f>
        <v>12011.75</v>
      </c>
      <c r="AM29" s="45">
        <f>VLOOKUP(VLOOKUP(AM$3,KEY!$E:$F,2,0)&amp;$C29,DEMAND_PLAN!$B:$I,5,0)/VLOOKUP(VLOOKUP(AM$3,KEY!$E:$F,2,0),KEY!$B:$C,2,0)</f>
        <v>12011.75</v>
      </c>
      <c r="AN29" s="45">
        <f>VLOOKUP(VLOOKUP(AN$3,KEY!$E:$F,2,0)&amp;$C29,DEMAND_PLAN!$B:$I,5,0)/VLOOKUP(VLOOKUP(AN$3,KEY!$E:$F,2,0),KEY!$B:$C,2,0)</f>
        <v>7102</v>
      </c>
      <c r="AO29" s="45">
        <f>VLOOKUP(VLOOKUP(AO$3,KEY!$E:$F,2,0)&amp;$C29,DEMAND_PLAN!$B:$I,5,0)/VLOOKUP(VLOOKUP(AO$3,KEY!$E:$F,2,0),KEY!$B:$C,2,0)</f>
        <v>7102</v>
      </c>
      <c r="AP29" s="45">
        <f>VLOOKUP(VLOOKUP(AP$3,KEY!$E:$F,2,0)&amp;$C29,DEMAND_PLAN!$B:$I,5,0)/VLOOKUP(VLOOKUP(AP$3,KEY!$E:$F,2,0),KEY!$B:$C,2,0)</f>
        <v>7102</v>
      </c>
      <c r="AQ29" s="45">
        <f>VLOOKUP(VLOOKUP(AQ$3,KEY!$E:$F,2,0)&amp;$C29,DEMAND_PLAN!$B:$I,5,0)/VLOOKUP(VLOOKUP(AQ$3,KEY!$E:$F,2,0),KEY!$B:$C,2,0)</f>
        <v>7102</v>
      </c>
      <c r="AR29" s="45">
        <f>VLOOKUP(VLOOKUP(AR$3,KEY!$E:$F,2,0)&amp;$C29,DEMAND_PLAN!$B:$I,5,0)/VLOOKUP(VLOOKUP(AR$3,KEY!$E:$F,2,0),KEY!$B:$C,2,0)</f>
        <v>7102</v>
      </c>
      <c r="AS29" s="45">
        <f>VLOOKUP(VLOOKUP(AS$3,KEY!$E:$F,2,0)&amp;$C29,DEMAND_PLAN!$B:$I,5,0)/VLOOKUP(VLOOKUP(AS$3,KEY!$E:$F,2,0),KEY!$B:$C,2,0)</f>
        <v>10898.25</v>
      </c>
      <c r="AT29" s="45">
        <f>VLOOKUP(VLOOKUP(AT$3,KEY!$E:$F,2,0)&amp;$C29,DEMAND_PLAN!$B:$I,5,0)/VLOOKUP(VLOOKUP(AT$3,KEY!$E:$F,2,0),KEY!$B:$C,2,0)</f>
        <v>10898.25</v>
      </c>
      <c r="AU29" s="45">
        <f>VLOOKUP(VLOOKUP(AU$3,KEY!$E:$F,2,0)&amp;$C29,DEMAND_PLAN!$B:$I,5,0)/VLOOKUP(VLOOKUP(AU$3,KEY!$E:$F,2,0),KEY!$B:$C,2,0)</f>
        <v>10898.25</v>
      </c>
      <c r="AV29" s="45">
        <f>VLOOKUP(VLOOKUP(AV$3,KEY!$E:$F,2,0)&amp;$C29,DEMAND_PLAN!$B:$I,5,0)/VLOOKUP(VLOOKUP(AV$3,KEY!$E:$F,2,0),KEY!$B:$C,2,0)</f>
        <v>10898.25</v>
      </c>
      <c r="AW29" s="45">
        <f>VLOOKUP(VLOOKUP(AW$3,KEY!$E:$F,2,0)&amp;$C29,DEMAND_PLAN!$B:$I,5,0)/VLOOKUP(VLOOKUP(AW$3,KEY!$E:$F,2,0),KEY!$B:$C,2,0)</f>
        <v>3359</v>
      </c>
      <c r="AX29" s="45">
        <f>VLOOKUP(VLOOKUP(AX$3,KEY!$E:$F,2,0)&amp;$C29,DEMAND_PLAN!$B:$I,5,0)/VLOOKUP(VLOOKUP(AX$3,KEY!$E:$F,2,0),KEY!$B:$C,2,0)</f>
        <v>3359</v>
      </c>
      <c r="AY29" s="45">
        <f>VLOOKUP(VLOOKUP(AY$3,KEY!$E:$F,2,0)&amp;$C29,DEMAND_PLAN!$B:$I,5,0)/VLOOKUP(VLOOKUP(AY$3,KEY!$E:$F,2,0),KEY!$B:$C,2,0)</f>
        <v>3359</v>
      </c>
      <c r="AZ29" s="45">
        <f>VLOOKUP(VLOOKUP(AZ$3,KEY!$E:$F,2,0)&amp;$C29,DEMAND_PLAN!$B:$I,5,0)/VLOOKUP(VLOOKUP(AZ$3,KEY!$E:$F,2,0),KEY!$B:$C,2,0)</f>
        <v>3359</v>
      </c>
      <c r="BA29" s="45">
        <f>VLOOKUP(VLOOKUP(BA$3,KEY!$E:$F,2,0)&amp;$C29,DEMAND_PLAN!$B:$I,5,0)/VLOOKUP(VLOOKUP(BA$3,KEY!$E:$F,2,0),KEY!$B:$C,2,0)</f>
        <v>9970.6</v>
      </c>
      <c r="BB29" s="45">
        <f>VLOOKUP(VLOOKUP(BB$3,KEY!$E:$F,2,0)&amp;$C29,DEMAND_PLAN!$B:$I,5,0)/VLOOKUP(VLOOKUP(BB$3,KEY!$E:$F,2,0),KEY!$B:$C,2,0)</f>
        <v>9970.6</v>
      </c>
      <c r="BC29" s="45">
        <f>VLOOKUP(VLOOKUP(BC$3,KEY!$E:$F,2,0)&amp;$C29,DEMAND_PLAN!$B:$I,5,0)/VLOOKUP(VLOOKUP(BC$3,KEY!$E:$F,2,0),KEY!$B:$C,2,0)</f>
        <v>9970.6</v>
      </c>
      <c r="BD29" s="45">
        <f>VLOOKUP(VLOOKUP(BD$3,KEY!$E:$F,2,0)&amp;$C29,DEMAND_PLAN!$B:$I,5,0)/VLOOKUP(VLOOKUP(BD$3,KEY!$E:$F,2,0),KEY!$B:$C,2,0)</f>
        <v>9970.6</v>
      </c>
      <c r="BE29" s="45">
        <f>VLOOKUP(VLOOKUP(BE$3,KEY!$E:$F,2,0)&amp;$C29,DEMAND_PLAN!$B:$I,5,0)/VLOOKUP(VLOOKUP(BE$3,KEY!$E:$F,2,0),KEY!$B:$C,2,0)</f>
        <v>9970.6</v>
      </c>
      <c r="BF29" s="46">
        <f>IF(FF29&gt;ASSUMPTIONS!$D$6,0,(ASSUMPTIONS!$D$6+2-FF29)*AVERAGE(G29:J29))</f>
        <v>53285.434180138567</v>
      </c>
      <c r="BG29" s="46">
        <f>IF(FG29&gt;ASSUMPTIONS!$D$6,0,(ASSUMPTIONS!$D$6+2-FG29)*AVERAGE(H29:K29))</f>
        <v>0</v>
      </c>
      <c r="BH29" s="46">
        <f>IF(FH29&gt;ASSUMPTIONS!$D$6,0,(ASSUMPTIONS!$D$6+2-FH29)*AVERAGE(I29:L29))</f>
        <v>23709.5</v>
      </c>
      <c r="BI29" s="46">
        <f>IF(FI29&gt;ASSUMPTIONS!$D$6,0,(ASSUMPTIONS!$D$6+2-FI29)*AVERAGE(J29:M29))</f>
        <v>0</v>
      </c>
      <c r="BJ29" s="46">
        <f>IF(FJ29&gt;ASSUMPTIONS!$D$6,0,(ASSUMPTIONS!$D$6+2-FJ29)*AVERAGE(K29:N29))</f>
        <v>0</v>
      </c>
      <c r="BK29" s="46">
        <f>IF(FK29&gt;ASSUMPTIONS!$D$6,0,(ASSUMPTIONS!$D$6+2-FK29)*AVERAGE(L29:O29))</f>
        <v>0</v>
      </c>
      <c r="BL29" s="46">
        <f>IF(FL29&gt;ASSUMPTIONS!$D$6,0,(ASSUMPTIONS!$D$6+2-FL29)*AVERAGE(M29:P29))</f>
        <v>0</v>
      </c>
      <c r="BM29" s="46">
        <f>IF(FM29&gt;ASSUMPTIONS!$D$6,0,(ASSUMPTIONS!$D$6+2-FM29)*AVERAGE(N29:Q29))</f>
        <v>0</v>
      </c>
      <c r="BN29" s="46">
        <f>IF(FN29&gt;ASSUMPTIONS!$D$6,0,(ASSUMPTIONS!$D$6+2-FN29)*AVERAGE(O29:R29))</f>
        <v>0</v>
      </c>
      <c r="BO29" s="46">
        <f>IF(FO29&gt;ASSUMPTIONS!$D$6,0,(ASSUMPTIONS!$D$6+2-FO29)*AVERAGE(P29:S29))</f>
        <v>0</v>
      </c>
      <c r="BP29" s="46">
        <f>IF(FP29&gt;ASSUMPTIONS!$D$6,0,(ASSUMPTIONS!$D$6+2-FP29)*AVERAGE(Q29:T29))</f>
        <v>0</v>
      </c>
      <c r="BQ29" s="46">
        <f>IF(FQ29&gt;ASSUMPTIONS!$D$6,0,(ASSUMPTIONS!$D$6+2-FQ29)*AVERAGE(R29:U29))</f>
        <v>13061.224999999991</v>
      </c>
      <c r="BR29" s="46">
        <f>IF(FR29&gt;ASSUMPTIONS!$D$6,0,(ASSUMPTIONS!$D$6+2-FR29)*AVERAGE(S29:V29))</f>
        <v>0</v>
      </c>
      <c r="BS29" s="46">
        <f>IF(FS29&gt;ASSUMPTIONS!$D$6,0,(ASSUMPTIONS!$D$6+2-FS29)*AVERAGE(T29:W29))</f>
        <v>24004.774999999998</v>
      </c>
      <c r="BT29" s="46">
        <f>IF(FT29&gt;ASSUMPTIONS!$D$6,0,(ASSUMPTIONS!$D$6+2-FT29)*AVERAGE(U29:X29))</f>
        <v>18691.750000000004</v>
      </c>
      <c r="BU29" s="46">
        <f>IF(FU29&gt;ASSUMPTIONS!$D$6,0,(ASSUMPTIONS!$D$6+2-FU29)*AVERAGE(V29:Y29))</f>
        <v>18691.75</v>
      </c>
      <c r="BV29" s="46">
        <f>IF(FV29&gt;ASSUMPTIONS!$D$6,0,(ASSUMPTIONS!$D$6+2-FV29)*AVERAGE(W29:Z29))</f>
        <v>0</v>
      </c>
      <c r="BW29" s="46">
        <f>IF(FW29&gt;ASSUMPTIONS!$D$6,0,(ASSUMPTIONS!$D$6+2-FW29)*AVERAGE(X29:AA29))</f>
        <v>20642.625</v>
      </c>
      <c r="BX29" s="46">
        <f>IF(FX29&gt;ASSUMPTIONS!$D$6,0,(ASSUMPTIONS!$D$6+2-FX29)*AVERAGE(Y29:AB29))</f>
        <v>0</v>
      </c>
      <c r="BY29" s="46">
        <f>IF(FY29&gt;ASSUMPTIONS!$D$6,0,(ASSUMPTIONS!$D$6+2-FY29)*AVERAGE(Z29:AC29))</f>
        <v>0</v>
      </c>
      <c r="BZ29" s="46">
        <f>IF(FZ29&gt;ASSUMPTIONS!$D$6,0,(ASSUMPTIONS!$D$6+2-FZ29)*AVERAGE(AA29:AD29))</f>
        <v>22424.624999999996</v>
      </c>
      <c r="CA29" s="46">
        <f>IF(GA29&gt;ASSUMPTIONS!$D$6,0,(ASSUMPTIONS!$D$6+2-GA29)*AVERAGE(AB29:AE29))</f>
        <v>0</v>
      </c>
      <c r="CB29" s="46">
        <f>IF(GB29&gt;ASSUMPTIONS!$D$6,0,(ASSUMPTIONS!$D$6+2-GB29)*AVERAGE(AC29:AF29))</f>
        <v>0</v>
      </c>
      <c r="CC29" s="46">
        <f>IF(GC29&gt;ASSUMPTIONS!$D$6,0,(ASSUMPTIONS!$D$6+2-GC29)*AVERAGE(AD29:AG29))</f>
        <v>0</v>
      </c>
      <c r="CD29" s="46">
        <f>IF(GD29&gt;ASSUMPTIONS!$D$6,0,(ASSUMPTIONS!$D$6+2-GD29)*AVERAGE(AE29:AH29))</f>
        <v>0</v>
      </c>
      <c r="CE29" s="46">
        <f>IF(GE29&gt;ASSUMPTIONS!$D$6,0,(ASSUMPTIONS!$D$6+2-GE29)*AVERAGE(AF29:AI29))</f>
        <v>0</v>
      </c>
      <c r="CF29" s="46">
        <f>IF(GF29&gt;ASSUMPTIONS!$D$6,0,(ASSUMPTIONS!$D$6+2-GF29)*AVERAGE(AG29:AJ29))</f>
        <v>16674.375</v>
      </c>
      <c r="CG29" s="46">
        <f>IF(GG29&gt;ASSUMPTIONS!$D$6,0,(ASSUMPTIONS!$D$6+2-GG29)*AVERAGE(AH29:AK29))</f>
        <v>25548.125</v>
      </c>
      <c r="CH29" s="46">
        <f>IF(GH29&gt;ASSUMPTIONS!$D$6,0,(ASSUMPTIONS!$D$6+2-GH29)*AVERAGE(AI29:AL29))</f>
        <v>25548.124999999996</v>
      </c>
      <c r="CI29" s="46">
        <f>IF(GI29&gt;ASSUMPTIONS!$D$6,0,(ASSUMPTIONS!$D$6+2-GI29)*AVERAGE(AJ29:AM29))</f>
        <v>25548.124999999996</v>
      </c>
      <c r="CJ29" s="46">
        <f>IF(GJ29&gt;ASSUMPTIONS!$D$6,0,(ASSUMPTIONS!$D$6+2-GJ29)*AVERAGE(AK29:AN29))</f>
        <v>0</v>
      </c>
      <c r="CK29" s="46">
        <f>IF(GK29&gt;ASSUMPTIONS!$D$6,0,(ASSUMPTIONS!$D$6+2-GK29)*AVERAGE(AL29:AO29))</f>
        <v>0</v>
      </c>
      <c r="CL29" s="46">
        <f>IF(GL29&gt;ASSUMPTIONS!$D$6,0,(ASSUMPTIONS!$D$6+2-GL29)*AVERAGE(AM29:AP29))</f>
        <v>0</v>
      </c>
      <c r="CM29" s="46">
        <f>IF(GM29&gt;ASSUMPTIONS!$D$6,0,(ASSUMPTIONS!$D$6+2-GM29)*AVERAGE(AN29:AQ29))</f>
        <v>0</v>
      </c>
      <c r="CN29" s="46">
        <f>IF(GN29&gt;ASSUMPTIONS!$D$6,0,(ASSUMPTIONS!$D$6+2-GN29)*AVERAGE(AO29:AR29))</f>
        <v>0</v>
      </c>
      <c r="CO29" s="46">
        <f>IF(GO29&gt;ASSUMPTIONS!$D$6,0,(ASSUMPTIONS!$D$6+2-GO29)*AVERAGE(AP29:AS29))</f>
        <v>18529.625</v>
      </c>
      <c r="CP29" s="46">
        <f>IF(GP29&gt;ASSUMPTIONS!$D$6,0,(ASSUMPTIONS!$D$6+2-GP29)*AVERAGE(AQ29:AT29))</f>
        <v>0</v>
      </c>
      <c r="CQ29" s="46">
        <f>IF(GQ29&gt;ASSUMPTIONS!$D$6,0,(ASSUMPTIONS!$D$6+2-GQ29)*AVERAGE(AR29:AU29))</f>
        <v>33185.25</v>
      </c>
      <c r="CR29" s="46">
        <f>IF(GR29&gt;ASSUMPTIONS!$D$6,0,(ASSUMPTIONS!$D$6+2-GR29)*AVERAGE(AS29:AV29))</f>
        <v>0</v>
      </c>
      <c r="CS29" s="46">
        <f>IF(GS29&gt;ASSUMPTIONS!$D$6,0,(ASSUMPTIONS!$D$6+2-GS29)*AVERAGE(AT29:AW29))</f>
        <v>0</v>
      </c>
      <c r="CT29" s="46">
        <f>IF(GT29&gt;ASSUMPTIONS!$D$6,0,(ASSUMPTIONS!$D$6+2-GT29)*AVERAGE(AU29:AX29))</f>
        <v>0</v>
      </c>
      <c r="CU29" s="46">
        <f>IF(GU29&gt;ASSUMPTIONS!$D$6,0,(ASSUMPTIONS!$D$6+2-GU29)*AVERAGE(AV29:AY29))</f>
        <v>0</v>
      </c>
      <c r="CV29" s="46">
        <f>IF(GV29&gt;ASSUMPTIONS!$D$6,0,(ASSUMPTIONS!$D$6+2-GV29)*AVERAGE(AW29:AZ29))</f>
        <v>0</v>
      </c>
      <c r="CW29" s="46">
        <f>IF(GW29&gt;ASSUMPTIONS!$D$6,0,(ASSUMPTIONS!$D$6+2-GW29)*AVERAGE(AX29:BA29))</f>
        <v>0</v>
      </c>
      <c r="CX29" s="46">
        <f>IF(GX29&gt;ASSUMPTIONS!$D$6,0,(ASSUMPTIONS!$D$6+2-GX29)*AVERAGE(AY29:BB29))</f>
        <v>28312.124999999993</v>
      </c>
      <c r="CY29" s="46">
        <f>IF(GY29&gt;ASSUMPTIONS!$D$6,0,(ASSUMPTIONS!$D$6+2-GY29)*AVERAGE(AZ29:BC29))</f>
        <v>19888.000000000011</v>
      </c>
      <c r="CZ29" s="46">
        <f>IF(GZ29&gt;ASSUMPTIONS!$D$6,0,(ASSUMPTIONS!$D$6+2-GZ29)*AVERAGE(BA29:BD29))</f>
        <v>0</v>
      </c>
      <c r="DA29" s="46">
        <f>IF(HA29&gt;ASSUMPTIONS!$D$6,0,(ASSUMPTIONS!$D$6+2-HA29)*AVERAGE($BB29:$BE29))</f>
        <v>23247.000000000004</v>
      </c>
      <c r="DB29" s="46">
        <f>IF(HB29&gt;ASSUMPTIONS!$D$6,0,(ASSUMPTIONS!$D$6+2-HB29)*AVERAGE($BB29:$BE29))</f>
        <v>0</v>
      </c>
      <c r="DC29" s="46">
        <f>IF(HC29&gt;ASSUMPTIONS!$D$6,0,(ASSUMPTIONS!$D$6+2-HC29)*AVERAGE($BB29:$BE29))</f>
        <v>19941.200000000019</v>
      </c>
      <c r="DD29" s="46">
        <f>IF(HD29&gt;ASSUMPTIONS!$D$6,0,(ASSUMPTIONS!$D$6+2-HD29)*AVERAGE($BB29:$BE29))</f>
        <v>0</v>
      </c>
      <c r="DE29" s="46">
        <f>IF(HE29&gt;ASSUMPTIONS!$D$6,0,(ASSUMPTIONS!$D$6+2-HE29)*AVERAGE($BB29:$BE29))</f>
        <v>19941.200000000019</v>
      </c>
      <c r="DF29" s="47">
        <f t="shared" si="3"/>
        <v>101272.75</v>
      </c>
      <c r="DG29" s="47">
        <f t="shared" ref="DG29:FE33" si="17">DF29-G29+BG29</f>
        <v>90095.5</v>
      </c>
      <c r="DH29" s="47">
        <f t="shared" si="17"/>
        <v>102627.75</v>
      </c>
      <c r="DI29" s="47">
        <f t="shared" si="17"/>
        <v>91450.5</v>
      </c>
      <c r="DJ29" s="47">
        <f t="shared" si="17"/>
        <v>80002.25</v>
      </c>
      <c r="DK29" s="47">
        <f t="shared" si="17"/>
        <v>68554</v>
      </c>
      <c r="DL29" s="47">
        <f t="shared" si="17"/>
        <v>57105.75</v>
      </c>
      <c r="DM29" s="47">
        <f t="shared" si="17"/>
        <v>45657.5</v>
      </c>
      <c r="DN29" s="47">
        <f t="shared" si="17"/>
        <v>41638.300000000003</v>
      </c>
      <c r="DO29" s="47">
        <f t="shared" si="17"/>
        <v>37619.100000000006</v>
      </c>
      <c r="DP29" s="47">
        <f t="shared" si="17"/>
        <v>33599.900000000009</v>
      </c>
      <c r="DQ29" s="47">
        <f t="shared" si="17"/>
        <v>42641.925000000003</v>
      </c>
      <c r="DR29" s="47">
        <f t="shared" si="17"/>
        <v>38622.725000000006</v>
      </c>
      <c r="DS29" s="47">
        <f t="shared" si="17"/>
        <v>57745.75</v>
      </c>
      <c r="DT29" s="47">
        <f t="shared" si="17"/>
        <v>71555.75</v>
      </c>
      <c r="DU29" s="47">
        <f t="shared" si="17"/>
        <v>85365.75</v>
      </c>
      <c r="DV29" s="47">
        <f t="shared" si="17"/>
        <v>80484</v>
      </c>
      <c r="DW29" s="47">
        <f t="shared" si="17"/>
        <v>90720.875</v>
      </c>
      <c r="DX29" s="47">
        <f t="shared" si="17"/>
        <v>80315.125</v>
      </c>
      <c r="DY29" s="47">
        <f t="shared" si="17"/>
        <v>69909.375</v>
      </c>
      <c r="DZ29" s="47">
        <f t="shared" si="17"/>
        <v>81928.25</v>
      </c>
      <c r="EA29" s="47">
        <f t="shared" si="17"/>
        <v>72694.850000000006</v>
      </c>
      <c r="EB29" s="47">
        <f t="shared" si="17"/>
        <v>63461.450000000004</v>
      </c>
      <c r="EC29" s="47">
        <f t="shared" si="17"/>
        <v>54228.05</v>
      </c>
      <c r="ED29" s="47">
        <f t="shared" si="17"/>
        <v>44994.65</v>
      </c>
      <c r="EE29" s="47">
        <f t="shared" si="17"/>
        <v>35761.25</v>
      </c>
      <c r="EF29" s="47">
        <f t="shared" si="17"/>
        <v>49448.125</v>
      </c>
      <c r="EG29" s="47">
        <f t="shared" si="17"/>
        <v>72008.75</v>
      </c>
      <c r="EH29" s="47">
        <f t="shared" si="17"/>
        <v>94569.375</v>
      </c>
      <c r="EI29" s="47">
        <f t="shared" si="17"/>
        <v>117130</v>
      </c>
      <c r="EJ29" s="47">
        <f t="shared" si="17"/>
        <v>105118.25</v>
      </c>
      <c r="EK29" s="47">
        <f t="shared" si="17"/>
        <v>93106.5</v>
      </c>
      <c r="EL29" s="47">
        <f t="shared" si="17"/>
        <v>81094.75</v>
      </c>
      <c r="EM29" s="47">
        <f t="shared" si="17"/>
        <v>69083</v>
      </c>
      <c r="EN29" s="47">
        <f t="shared" si="17"/>
        <v>61981</v>
      </c>
      <c r="EO29" s="47">
        <f t="shared" si="17"/>
        <v>73408.625</v>
      </c>
      <c r="EP29" s="47">
        <f t="shared" si="17"/>
        <v>66306.625</v>
      </c>
      <c r="EQ29" s="47">
        <f t="shared" si="17"/>
        <v>92389.875</v>
      </c>
      <c r="ER29" s="47">
        <f t="shared" si="17"/>
        <v>85287.875</v>
      </c>
      <c r="ES29" s="47">
        <f t="shared" si="17"/>
        <v>74389.625</v>
      </c>
      <c r="ET29" s="47">
        <f t="shared" si="17"/>
        <v>63491.375</v>
      </c>
      <c r="EU29" s="47">
        <f t="shared" si="17"/>
        <v>52593.125</v>
      </c>
      <c r="EV29" s="47">
        <f t="shared" si="17"/>
        <v>41694.875</v>
      </c>
      <c r="EW29" s="47">
        <f t="shared" si="17"/>
        <v>38335.875</v>
      </c>
      <c r="EX29" s="47">
        <f t="shared" si="17"/>
        <v>63288.999999999993</v>
      </c>
      <c r="EY29" s="47">
        <f t="shared" si="17"/>
        <v>79818</v>
      </c>
      <c r="EZ29" s="47">
        <f t="shared" si="17"/>
        <v>76459</v>
      </c>
      <c r="FA29" s="47">
        <f t="shared" si="17"/>
        <v>89735.4</v>
      </c>
      <c r="FB29" s="47">
        <f t="shared" si="17"/>
        <v>79764.799999999988</v>
      </c>
      <c r="FC29" s="47">
        <f t="shared" si="17"/>
        <v>89735.4</v>
      </c>
      <c r="FD29" s="47">
        <f t="shared" si="17"/>
        <v>79764.799999999988</v>
      </c>
      <c r="FE29" s="47">
        <f t="shared" si="17"/>
        <v>89735.4</v>
      </c>
      <c r="FF29" s="48">
        <f t="shared" si="4"/>
        <v>5.2614109221753163</v>
      </c>
      <c r="FG29" s="48">
        <f t="shared" si="14"/>
        <v>8.9520894565865952</v>
      </c>
      <c r="FH29" s="48">
        <f t="shared" si="14"/>
        <v>7.9166556829664776</v>
      </c>
      <c r="FI29" s="48">
        <f t="shared" si="14"/>
        <v>8.9644923896665425</v>
      </c>
      <c r="FJ29" s="48">
        <f t="shared" si="14"/>
        <v>9.5350452703644972</v>
      </c>
      <c r="FK29" s="48">
        <f t="shared" si="14"/>
        <v>10.344594616436451</v>
      </c>
      <c r="FL29" s="48">
        <f t="shared" si="14"/>
        <v>11.665861902462577</v>
      </c>
      <c r="FM29" s="48">
        <f t="shared" si="14"/>
        <v>14.208237957802549</v>
      </c>
      <c r="FN29" s="48">
        <f t="shared" si="14"/>
        <v>11.359847730891721</v>
      </c>
      <c r="FO29" s="48">
        <f t="shared" si="14"/>
        <v>9.8323253253519187</v>
      </c>
      <c r="FP29" s="48">
        <f t="shared" si="14"/>
        <v>8.452828068913993</v>
      </c>
      <c r="FQ29" s="48">
        <f t="shared" si="13"/>
        <v>7.2008336704269365</v>
      </c>
      <c r="FR29" s="48">
        <f t="shared" si="13"/>
        <v>8.7349669688124134</v>
      </c>
      <c r="FS29" s="48">
        <f t="shared" si="13"/>
        <v>6.1670552073769516</v>
      </c>
      <c r="FT29" s="48">
        <f t="shared" si="13"/>
        <v>7.5546361406377756</v>
      </c>
      <c r="FU29" s="48">
        <f t="shared" si="13"/>
        <v>7.9288345937560596</v>
      </c>
      <c r="FV29" s="48">
        <f t="shared" si="13"/>
        <v>8.2037094875429446</v>
      </c>
      <c r="FW29" s="48">
        <f t="shared" si="13"/>
        <v>7.9587349029002006</v>
      </c>
      <c r="FX29" s="48">
        <f t="shared" si="13"/>
        <v>9.2387781548590429</v>
      </c>
      <c r="FY29" s="48">
        <f t="shared" si="13"/>
        <v>8.4307175126194185</v>
      </c>
      <c r="FZ29" s="48">
        <f t="shared" si="13"/>
        <v>7.5713577880304115</v>
      </c>
      <c r="GA29" s="48">
        <f t="shared" si="13"/>
        <v>8.8730316026599088</v>
      </c>
      <c r="GB29" s="48">
        <f t="shared" si="13"/>
        <v>9.4754380419516639</v>
      </c>
      <c r="GC29" s="48">
        <f t="shared" si="13"/>
        <v>10.385724455645658</v>
      </c>
      <c r="GD29" s="48">
        <f t="shared" si="13"/>
        <v>11.92093823333828</v>
      </c>
      <c r="GE29" s="48">
        <f t="shared" si="13"/>
        <v>15.060970711297072</v>
      </c>
      <c r="GF29" s="48">
        <f t="shared" si="13"/>
        <v>6.8200293216682359</v>
      </c>
      <c r="GG29" s="48">
        <f t="shared" si="16"/>
        <v>6.5934130039835326</v>
      </c>
      <c r="GH29" s="48">
        <f t="shared" si="16"/>
        <v>7.38120711636161</v>
      </c>
      <c r="GI29" s="48">
        <f t="shared" si="16"/>
        <v>7.8730722001373659</v>
      </c>
      <c r="GJ29" s="48">
        <f t="shared" si="16"/>
        <v>10.861146688766668</v>
      </c>
      <c r="GK29" s="48">
        <f t="shared" si="16"/>
        <v>10.999228304231247</v>
      </c>
      <c r="GL29" s="48">
        <f t="shared" si="15"/>
        <v>11.178005717673011</v>
      </c>
      <c r="GM29" s="48">
        <f t="shared" si="15"/>
        <v>11.418579273444101</v>
      </c>
      <c r="GN29" s="48">
        <f t="shared" si="15"/>
        <v>9.7272599267811888</v>
      </c>
      <c r="GO29" s="48">
        <f t="shared" si="15"/>
        <v>7.6984870009393171</v>
      </c>
      <c r="GP29" s="48">
        <f t="shared" si="15"/>
        <v>8.1564006055471445</v>
      </c>
      <c r="GQ29" s="48">
        <f t="shared" si="15"/>
        <v>6.6645266259179454</v>
      </c>
      <c r="GR29" s="48">
        <f t="shared" si="15"/>
        <v>8.4774963870346163</v>
      </c>
      <c r="GS29" s="48">
        <f t="shared" si="15"/>
        <v>9.4623028117740873</v>
      </c>
      <c r="GT29" s="48">
        <f t="shared" si="15"/>
        <v>10.435339914780199</v>
      </c>
      <c r="GU29" s="48">
        <f t="shared" si="15"/>
        <v>12.107865222107007</v>
      </c>
      <c r="GV29" s="48">
        <f t="shared" si="15"/>
        <v>15.657375707055671</v>
      </c>
      <c r="GW29" s="48">
        <f t="shared" si="15"/>
        <v>8.3191753626369245</v>
      </c>
      <c r="GX29" s="48">
        <f t="shared" si="15"/>
        <v>5.7519918077061583</v>
      </c>
      <c r="GY29" s="48">
        <f t="shared" si="15"/>
        <v>7.6089543984514938</v>
      </c>
      <c r="GZ29" s="48">
        <f t="shared" si="15"/>
        <v>8.005335686919544</v>
      </c>
      <c r="HA29" s="48">
        <f t="shared" si="6"/>
        <v>7.668445228973181</v>
      </c>
      <c r="HB29" s="48">
        <f t="shared" si="6"/>
        <v>8.9999999999999982</v>
      </c>
      <c r="HC29" s="48">
        <f t="shared" si="6"/>
        <v>7.9999999999999982</v>
      </c>
      <c r="HD29" s="48">
        <f t="shared" si="6"/>
        <v>8.9999999999999982</v>
      </c>
      <c r="HE29" s="48">
        <f t="shared" si="6"/>
        <v>7.9999999999999982</v>
      </c>
      <c r="HF29" s="31"/>
    </row>
    <row r="30" spans="1:214" x14ac:dyDescent="0.25">
      <c r="A30" s="29"/>
      <c r="B30" s="13" t="s">
        <v>3</v>
      </c>
      <c r="C30" s="13">
        <v>1814880</v>
      </c>
      <c r="D30" s="13" t="str">
        <f>VLOOKUP(C30,INVENTORY_DATA!$C:$E,2,0)</f>
        <v>PF_4</v>
      </c>
      <c r="E30" s="44">
        <f>VLOOKUP(C30,INVENTORY_DATA!$C:$E,3,0)</f>
        <v>25091.916859122401</v>
      </c>
      <c r="F30" s="45">
        <f>VLOOKUP(VLOOKUP(F$3,KEY!$E:$F,2,0)&amp;$C30,DEMAND_PLAN!$B:$I,5,0)/VLOOKUP(VLOOKUP(F$3,KEY!$E:$F,2,0),KEY!$B:$C,2,0)</f>
        <v>7545</v>
      </c>
      <c r="G30" s="45">
        <f>VLOOKUP(VLOOKUP(G$3,KEY!$E:$F,2,0)&amp;$C30,DEMAND_PLAN!$B:$I,5,0)/VLOOKUP(VLOOKUP(G$3,KEY!$E:$F,2,0),KEY!$B:$C,2,0)</f>
        <v>7545</v>
      </c>
      <c r="H30" s="45">
        <f>VLOOKUP(VLOOKUP(H$3,KEY!$E:$F,2,0)&amp;$C30,DEMAND_PLAN!$B:$I,5,0)/VLOOKUP(VLOOKUP(H$3,KEY!$E:$F,2,0),KEY!$B:$C,2,0)</f>
        <v>7545</v>
      </c>
      <c r="I30" s="45">
        <f>VLOOKUP(VLOOKUP(I$3,KEY!$E:$F,2,0)&amp;$C30,DEMAND_PLAN!$B:$I,5,0)/VLOOKUP(VLOOKUP(I$3,KEY!$E:$F,2,0),KEY!$B:$C,2,0)</f>
        <v>7545</v>
      </c>
      <c r="J30" s="45">
        <f>VLOOKUP(VLOOKUP(J$3,KEY!$E:$F,2,0)&amp;$C30,DEMAND_PLAN!$B:$I,5,0)/VLOOKUP(VLOOKUP(J$3,KEY!$E:$F,2,0),KEY!$B:$C,2,0)</f>
        <v>4069.5</v>
      </c>
      <c r="K30" s="45">
        <f>VLOOKUP(VLOOKUP(K$3,KEY!$E:$F,2,0)&amp;$C30,DEMAND_PLAN!$B:$I,5,0)/VLOOKUP(VLOOKUP(K$3,KEY!$E:$F,2,0),KEY!$B:$C,2,0)</f>
        <v>4069.5</v>
      </c>
      <c r="L30" s="45">
        <f>VLOOKUP(VLOOKUP(L$3,KEY!$E:$F,2,0)&amp;$C30,DEMAND_PLAN!$B:$I,5,0)/VLOOKUP(VLOOKUP(L$3,KEY!$E:$F,2,0),KEY!$B:$C,2,0)</f>
        <v>4069.5</v>
      </c>
      <c r="M30" s="45">
        <f>VLOOKUP(VLOOKUP(M$3,KEY!$E:$F,2,0)&amp;$C30,DEMAND_PLAN!$B:$I,5,0)/VLOOKUP(VLOOKUP(M$3,KEY!$E:$F,2,0),KEY!$B:$C,2,0)</f>
        <v>4069.5</v>
      </c>
      <c r="N30" s="45">
        <f>VLOOKUP(VLOOKUP(N$3,KEY!$E:$F,2,0)&amp;$C30,DEMAND_PLAN!$B:$I,5,0)/VLOOKUP(VLOOKUP(N$3,KEY!$E:$F,2,0),KEY!$B:$C,2,0)</f>
        <v>3956</v>
      </c>
      <c r="O30" s="45">
        <f>VLOOKUP(VLOOKUP(O$3,KEY!$E:$F,2,0)&amp;$C30,DEMAND_PLAN!$B:$I,5,0)/VLOOKUP(VLOOKUP(O$3,KEY!$E:$F,2,0),KEY!$B:$C,2,0)</f>
        <v>3956</v>
      </c>
      <c r="P30" s="45">
        <f>VLOOKUP(VLOOKUP(P$3,KEY!$E:$F,2,0)&amp;$C30,DEMAND_PLAN!$B:$I,5,0)/VLOOKUP(VLOOKUP(P$3,KEY!$E:$F,2,0),KEY!$B:$C,2,0)</f>
        <v>3956</v>
      </c>
      <c r="Q30" s="45">
        <f>VLOOKUP(VLOOKUP(Q$3,KEY!$E:$F,2,0)&amp;$C30,DEMAND_PLAN!$B:$I,5,0)/VLOOKUP(VLOOKUP(Q$3,KEY!$E:$F,2,0),KEY!$B:$C,2,0)</f>
        <v>3956</v>
      </c>
      <c r="R30" s="45">
        <f>VLOOKUP(VLOOKUP(R$3,KEY!$E:$F,2,0)&amp;$C30,DEMAND_PLAN!$B:$I,5,0)/VLOOKUP(VLOOKUP(R$3,KEY!$E:$F,2,0),KEY!$B:$C,2,0)</f>
        <v>3956</v>
      </c>
      <c r="S30" s="45">
        <f>VLOOKUP(VLOOKUP(S$3,KEY!$E:$F,2,0)&amp;$C30,DEMAND_PLAN!$B:$I,5,0)/VLOOKUP(VLOOKUP(S$3,KEY!$E:$F,2,0),KEY!$B:$C,2,0)</f>
        <v>8670.5</v>
      </c>
      <c r="T30" s="45">
        <f>VLOOKUP(VLOOKUP(T$3,KEY!$E:$F,2,0)&amp;$C30,DEMAND_PLAN!$B:$I,5,0)/VLOOKUP(VLOOKUP(T$3,KEY!$E:$F,2,0),KEY!$B:$C,2,0)</f>
        <v>8670.5</v>
      </c>
      <c r="U30" s="45">
        <f>VLOOKUP(VLOOKUP(U$3,KEY!$E:$F,2,0)&amp;$C30,DEMAND_PLAN!$B:$I,5,0)/VLOOKUP(VLOOKUP(U$3,KEY!$E:$F,2,0),KEY!$B:$C,2,0)</f>
        <v>8670.5</v>
      </c>
      <c r="V30" s="45">
        <f>VLOOKUP(VLOOKUP(V$3,KEY!$E:$F,2,0)&amp;$C30,DEMAND_PLAN!$B:$I,5,0)/VLOOKUP(VLOOKUP(V$3,KEY!$E:$F,2,0),KEY!$B:$C,2,0)</f>
        <v>8670.5</v>
      </c>
      <c r="W30" s="45">
        <f>VLOOKUP(VLOOKUP(W$3,KEY!$E:$F,2,0)&amp;$C30,DEMAND_PLAN!$B:$I,5,0)/VLOOKUP(VLOOKUP(W$3,KEY!$E:$F,2,0),KEY!$B:$C,2,0)</f>
        <v>4842.5</v>
      </c>
      <c r="X30" s="45">
        <f>VLOOKUP(VLOOKUP(X$3,KEY!$E:$F,2,0)&amp;$C30,DEMAND_PLAN!$B:$I,5,0)/VLOOKUP(VLOOKUP(X$3,KEY!$E:$F,2,0),KEY!$B:$C,2,0)</f>
        <v>4842.5</v>
      </c>
      <c r="Y30" s="45">
        <f>VLOOKUP(VLOOKUP(Y$3,KEY!$E:$F,2,0)&amp;$C30,DEMAND_PLAN!$B:$I,5,0)/VLOOKUP(VLOOKUP(Y$3,KEY!$E:$F,2,0),KEY!$B:$C,2,0)</f>
        <v>4842.5</v>
      </c>
      <c r="Z30" s="45">
        <f>VLOOKUP(VLOOKUP(Z$3,KEY!$E:$F,2,0)&amp;$C30,DEMAND_PLAN!$B:$I,5,0)/VLOOKUP(VLOOKUP(Z$3,KEY!$E:$F,2,0),KEY!$B:$C,2,0)</f>
        <v>4842.5</v>
      </c>
      <c r="AA30" s="45">
        <f>VLOOKUP(VLOOKUP(AA$3,KEY!$E:$F,2,0)&amp;$C30,DEMAND_PLAN!$B:$I,5,0)/VLOOKUP(VLOOKUP(AA$3,KEY!$E:$F,2,0),KEY!$B:$C,2,0)</f>
        <v>9055.6</v>
      </c>
      <c r="AB30" s="45">
        <f>VLOOKUP(VLOOKUP(AB$3,KEY!$E:$F,2,0)&amp;$C30,DEMAND_PLAN!$B:$I,5,0)/VLOOKUP(VLOOKUP(AB$3,KEY!$E:$F,2,0),KEY!$B:$C,2,0)</f>
        <v>9055.6</v>
      </c>
      <c r="AC30" s="45">
        <f>VLOOKUP(VLOOKUP(AC$3,KEY!$E:$F,2,0)&amp;$C30,DEMAND_PLAN!$B:$I,5,0)/VLOOKUP(VLOOKUP(AC$3,KEY!$E:$F,2,0),KEY!$B:$C,2,0)</f>
        <v>9055.6</v>
      </c>
      <c r="AD30" s="45">
        <f>VLOOKUP(VLOOKUP(AD$3,KEY!$E:$F,2,0)&amp;$C30,DEMAND_PLAN!$B:$I,5,0)/VLOOKUP(VLOOKUP(AD$3,KEY!$E:$F,2,0),KEY!$B:$C,2,0)</f>
        <v>9055.6</v>
      </c>
      <c r="AE30" s="45">
        <f>VLOOKUP(VLOOKUP(AE$3,KEY!$E:$F,2,0)&amp;$C30,DEMAND_PLAN!$B:$I,5,0)/VLOOKUP(VLOOKUP(AE$3,KEY!$E:$F,2,0),KEY!$B:$C,2,0)</f>
        <v>9055.6</v>
      </c>
      <c r="AF30" s="45">
        <f>VLOOKUP(VLOOKUP(AF$3,KEY!$E:$F,2,0)&amp;$C30,DEMAND_PLAN!$B:$I,5,0)/VLOOKUP(VLOOKUP(AF$3,KEY!$E:$F,2,0),KEY!$B:$C,2,0)</f>
        <v>7932.25</v>
      </c>
      <c r="AG30" s="45">
        <f>VLOOKUP(VLOOKUP(AG$3,KEY!$E:$F,2,0)&amp;$C30,DEMAND_PLAN!$B:$I,5,0)/VLOOKUP(VLOOKUP(AG$3,KEY!$E:$F,2,0),KEY!$B:$C,2,0)</f>
        <v>7932.25</v>
      </c>
      <c r="AH30" s="45">
        <f>VLOOKUP(VLOOKUP(AH$3,KEY!$E:$F,2,0)&amp;$C30,DEMAND_PLAN!$B:$I,5,0)/VLOOKUP(VLOOKUP(AH$3,KEY!$E:$F,2,0),KEY!$B:$C,2,0)</f>
        <v>7932.25</v>
      </c>
      <c r="AI30" s="45">
        <f>VLOOKUP(VLOOKUP(AI$3,KEY!$E:$F,2,0)&amp;$C30,DEMAND_PLAN!$B:$I,5,0)/VLOOKUP(VLOOKUP(AI$3,KEY!$E:$F,2,0),KEY!$B:$C,2,0)</f>
        <v>7932.25</v>
      </c>
      <c r="AJ30" s="45">
        <f>VLOOKUP(VLOOKUP(AJ$3,KEY!$E:$F,2,0)&amp;$C30,DEMAND_PLAN!$B:$I,5,0)/VLOOKUP(VLOOKUP(AJ$3,KEY!$E:$F,2,0),KEY!$B:$C,2,0)</f>
        <v>5505.75</v>
      </c>
      <c r="AK30" s="45">
        <f>VLOOKUP(VLOOKUP(AK$3,KEY!$E:$F,2,0)&amp;$C30,DEMAND_PLAN!$B:$I,5,0)/VLOOKUP(VLOOKUP(AK$3,KEY!$E:$F,2,0),KEY!$B:$C,2,0)</f>
        <v>5505.75</v>
      </c>
      <c r="AL30" s="45">
        <f>VLOOKUP(VLOOKUP(AL$3,KEY!$E:$F,2,0)&amp;$C30,DEMAND_PLAN!$B:$I,5,0)/VLOOKUP(VLOOKUP(AL$3,KEY!$E:$F,2,0),KEY!$B:$C,2,0)</f>
        <v>5505.75</v>
      </c>
      <c r="AM30" s="45">
        <f>VLOOKUP(VLOOKUP(AM$3,KEY!$E:$F,2,0)&amp;$C30,DEMAND_PLAN!$B:$I,5,0)/VLOOKUP(VLOOKUP(AM$3,KEY!$E:$F,2,0),KEY!$B:$C,2,0)</f>
        <v>5505.75</v>
      </c>
      <c r="AN30" s="45">
        <f>VLOOKUP(VLOOKUP(AN$3,KEY!$E:$F,2,0)&amp;$C30,DEMAND_PLAN!$B:$I,5,0)/VLOOKUP(VLOOKUP(AN$3,KEY!$E:$F,2,0),KEY!$B:$C,2,0)</f>
        <v>9109.4</v>
      </c>
      <c r="AO30" s="45">
        <f>VLOOKUP(VLOOKUP(AO$3,KEY!$E:$F,2,0)&amp;$C30,DEMAND_PLAN!$B:$I,5,0)/VLOOKUP(VLOOKUP(AO$3,KEY!$E:$F,2,0),KEY!$B:$C,2,0)</f>
        <v>9109.4</v>
      </c>
      <c r="AP30" s="45">
        <f>VLOOKUP(VLOOKUP(AP$3,KEY!$E:$F,2,0)&amp;$C30,DEMAND_PLAN!$B:$I,5,0)/VLOOKUP(VLOOKUP(AP$3,KEY!$E:$F,2,0),KEY!$B:$C,2,0)</f>
        <v>9109.4</v>
      </c>
      <c r="AQ30" s="45">
        <f>VLOOKUP(VLOOKUP(AQ$3,KEY!$E:$F,2,0)&amp;$C30,DEMAND_PLAN!$B:$I,5,0)/VLOOKUP(VLOOKUP(AQ$3,KEY!$E:$F,2,0),KEY!$B:$C,2,0)</f>
        <v>9109.4</v>
      </c>
      <c r="AR30" s="45">
        <f>VLOOKUP(VLOOKUP(AR$3,KEY!$E:$F,2,0)&amp;$C30,DEMAND_PLAN!$B:$I,5,0)/VLOOKUP(VLOOKUP(AR$3,KEY!$E:$F,2,0),KEY!$B:$C,2,0)</f>
        <v>9109.4</v>
      </c>
      <c r="AS30" s="45">
        <f>VLOOKUP(VLOOKUP(AS$3,KEY!$E:$F,2,0)&amp;$C30,DEMAND_PLAN!$B:$I,5,0)/VLOOKUP(VLOOKUP(AS$3,KEY!$E:$F,2,0),KEY!$B:$C,2,0)</f>
        <v>3561.75</v>
      </c>
      <c r="AT30" s="45">
        <f>VLOOKUP(VLOOKUP(AT$3,KEY!$E:$F,2,0)&amp;$C30,DEMAND_PLAN!$B:$I,5,0)/VLOOKUP(VLOOKUP(AT$3,KEY!$E:$F,2,0),KEY!$B:$C,2,0)</f>
        <v>3561.75</v>
      </c>
      <c r="AU30" s="45">
        <f>VLOOKUP(VLOOKUP(AU$3,KEY!$E:$F,2,0)&amp;$C30,DEMAND_PLAN!$B:$I,5,0)/VLOOKUP(VLOOKUP(AU$3,KEY!$E:$F,2,0),KEY!$B:$C,2,0)</f>
        <v>3561.75</v>
      </c>
      <c r="AV30" s="45">
        <f>VLOOKUP(VLOOKUP(AV$3,KEY!$E:$F,2,0)&amp;$C30,DEMAND_PLAN!$B:$I,5,0)/VLOOKUP(VLOOKUP(AV$3,KEY!$E:$F,2,0),KEY!$B:$C,2,0)</f>
        <v>3561.75</v>
      </c>
      <c r="AW30" s="45">
        <f>VLOOKUP(VLOOKUP(AW$3,KEY!$E:$F,2,0)&amp;$C30,DEMAND_PLAN!$B:$I,5,0)/VLOOKUP(VLOOKUP(AW$3,KEY!$E:$F,2,0),KEY!$B:$C,2,0)</f>
        <v>11403.75</v>
      </c>
      <c r="AX30" s="45">
        <f>VLOOKUP(VLOOKUP(AX$3,KEY!$E:$F,2,0)&amp;$C30,DEMAND_PLAN!$B:$I,5,0)/VLOOKUP(VLOOKUP(AX$3,KEY!$E:$F,2,0),KEY!$B:$C,2,0)</f>
        <v>11403.75</v>
      </c>
      <c r="AY30" s="45">
        <f>VLOOKUP(VLOOKUP(AY$3,KEY!$E:$F,2,0)&amp;$C30,DEMAND_PLAN!$B:$I,5,0)/VLOOKUP(VLOOKUP(AY$3,KEY!$E:$F,2,0),KEY!$B:$C,2,0)</f>
        <v>11403.75</v>
      </c>
      <c r="AZ30" s="45">
        <f>VLOOKUP(VLOOKUP(AZ$3,KEY!$E:$F,2,0)&amp;$C30,DEMAND_PLAN!$B:$I,5,0)/VLOOKUP(VLOOKUP(AZ$3,KEY!$E:$F,2,0),KEY!$B:$C,2,0)</f>
        <v>11403.75</v>
      </c>
      <c r="BA30" s="45">
        <f>VLOOKUP(VLOOKUP(BA$3,KEY!$E:$F,2,0)&amp;$C30,DEMAND_PLAN!$B:$I,5,0)/VLOOKUP(VLOOKUP(BA$3,KEY!$E:$F,2,0),KEY!$B:$C,2,0)</f>
        <v>4262.6000000000004</v>
      </c>
      <c r="BB30" s="45">
        <f>VLOOKUP(VLOOKUP(BB$3,KEY!$E:$F,2,0)&amp;$C30,DEMAND_PLAN!$B:$I,5,0)/VLOOKUP(VLOOKUP(BB$3,KEY!$E:$F,2,0),KEY!$B:$C,2,0)</f>
        <v>4262.6000000000004</v>
      </c>
      <c r="BC30" s="45">
        <f>VLOOKUP(VLOOKUP(BC$3,KEY!$E:$F,2,0)&amp;$C30,DEMAND_PLAN!$B:$I,5,0)/VLOOKUP(VLOOKUP(BC$3,KEY!$E:$F,2,0),KEY!$B:$C,2,0)</f>
        <v>4262.6000000000004</v>
      </c>
      <c r="BD30" s="45">
        <f>VLOOKUP(VLOOKUP(BD$3,KEY!$E:$F,2,0)&amp;$C30,DEMAND_PLAN!$B:$I,5,0)/VLOOKUP(VLOOKUP(BD$3,KEY!$E:$F,2,0),KEY!$B:$C,2,0)</f>
        <v>4262.6000000000004</v>
      </c>
      <c r="BE30" s="45">
        <f>VLOOKUP(VLOOKUP(BE$3,KEY!$E:$F,2,0)&amp;$C30,DEMAND_PLAN!$B:$I,5,0)/VLOOKUP(VLOOKUP(BE$3,KEY!$E:$F,2,0),KEY!$B:$C,2,0)</f>
        <v>4262.6000000000004</v>
      </c>
      <c r="BF30" s="46">
        <f>IF(FF30&gt;ASSUMPTIONS!$D$6,0,(ASSUMPTIONS!$D$6+2-FF30)*AVERAGE(G30:J30))</f>
        <v>41669.333140877599</v>
      </c>
      <c r="BG30" s="46">
        <f>IF(FG30&gt;ASSUMPTIONS!$D$6,0,(ASSUMPTIONS!$D$6+2-FG30)*AVERAGE(H30:K30))</f>
        <v>0</v>
      </c>
      <c r="BH30" s="46">
        <f>IF(FH30&gt;ASSUMPTIONS!$D$6,0,(ASSUMPTIONS!$D$6+2-FH30)*AVERAGE(I30:L30))</f>
        <v>0</v>
      </c>
      <c r="BI30" s="46">
        <f>IF(FI30&gt;ASSUMPTIONS!$D$6,0,(ASSUMPTIONS!$D$6+2-FI30)*AVERAGE(J30:M30))</f>
        <v>0</v>
      </c>
      <c r="BJ30" s="46">
        <f>IF(FJ30&gt;ASSUMPTIONS!$D$6,0,(ASSUMPTIONS!$D$6+2-FJ30)*AVERAGE(K30:N30))</f>
        <v>0</v>
      </c>
      <c r="BK30" s="46">
        <f>IF(FK30&gt;ASSUMPTIONS!$D$6,0,(ASSUMPTIONS!$D$6+2-FK30)*AVERAGE(L30:O30))</f>
        <v>0</v>
      </c>
      <c r="BL30" s="46">
        <f>IF(FL30&gt;ASSUMPTIONS!$D$6,0,(ASSUMPTIONS!$D$6+2-FL30)*AVERAGE(M30:P30))</f>
        <v>11401.5</v>
      </c>
      <c r="BM30" s="46">
        <f>IF(FM30&gt;ASSUMPTIONS!$D$6,0,(ASSUMPTIONS!$D$6+2-FM30)*AVERAGE(N30:Q30))</f>
        <v>0</v>
      </c>
      <c r="BN30" s="46">
        <f>IF(FN30&gt;ASSUMPTIONS!$D$6,0,(ASSUMPTIONS!$D$6+2-FN30)*AVERAGE(O30:R30))</f>
        <v>0</v>
      </c>
      <c r="BO30" s="46">
        <f>IF(FO30&gt;ASSUMPTIONS!$D$6,0,(ASSUMPTIONS!$D$6+2-FO30)*AVERAGE(P30:S30))</f>
        <v>23597.5</v>
      </c>
      <c r="BP30" s="46">
        <f>IF(FP30&gt;ASSUMPTIONS!$D$6,0,(ASSUMPTIONS!$D$6+2-FP30)*AVERAGE(Q30:T30))</f>
        <v>15742.249999999998</v>
      </c>
      <c r="BQ30" s="46">
        <f>IF(FQ30&gt;ASSUMPTIONS!$D$6,0,(ASSUMPTIONS!$D$6+2-FQ30)*AVERAGE(R30:U30))</f>
        <v>15742.249999999996</v>
      </c>
      <c r="BR30" s="46">
        <f>IF(FR30&gt;ASSUMPTIONS!$D$6,0,(ASSUMPTIONS!$D$6+2-FR30)*AVERAGE(S30:V30))</f>
        <v>0</v>
      </c>
      <c r="BS30" s="46">
        <f>IF(FS30&gt;ASSUMPTIONS!$D$6,0,(ASSUMPTIONS!$D$6+2-FS30)*AVERAGE(T30:W30))</f>
        <v>0</v>
      </c>
      <c r="BT30" s="46">
        <f>IF(FT30&gt;ASSUMPTIONS!$D$6,0,(ASSUMPTIONS!$D$6+2-FT30)*AVERAGE(U30:X30))</f>
        <v>0</v>
      </c>
      <c r="BU30" s="46">
        <f>IF(FU30&gt;ASSUMPTIONS!$D$6,0,(ASSUMPTIONS!$D$6+2-FU30)*AVERAGE(V30:Y30))</f>
        <v>0</v>
      </c>
      <c r="BV30" s="46">
        <f>IF(FV30&gt;ASSUMPTIONS!$D$6,0,(ASSUMPTIONS!$D$6+2-FV30)*AVERAGE(W30:Z30))</f>
        <v>0</v>
      </c>
      <c r="BW30" s="46">
        <f>IF(FW30&gt;ASSUMPTIONS!$D$6,0,(ASSUMPTIONS!$D$6+2-FW30)*AVERAGE(X30:AA30))</f>
        <v>26632.999999999996</v>
      </c>
      <c r="BX30" s="46">
        <f>IF(FX30&gt;ASSUMPTIONS!$D$6,0,(ASSUMPTIONS!$D$6+2-FX30)*AVERAGE(Y30:AB30))</f>
        <v>15375.249999999996</v>
      </c>
      <c r="BY30" s="46">
        <f>IF(FY30&gt;ASSUMPTIONS!$D$6,0,(ASSUMPTIONS!$D$6+2-FY30)*AVERAGE(Z30:AC30))</f>
        <v>0</v>
      </c>
      <c r="BZ30" s="46">
        <f>IF(FZ30&gt;ASSUMPTIONS!$D$6,0,(ASSUMPTIONS!$D$6+2-FZ30)*AVERAGE(AA30:AD30))</f>
        <v>30750.5</v>
      </c>
      <c r="CA30" s="46">
        <f>IF(GA30&gt;ASSUMPTIONS!$D$6,0,(ASSUMPTIONS!$D$6+2-GA30)*AVERAGE(AB30:AE30))</f>
        <v>0</v>
      </c>
      <c r="CB30" s="46">
        <f>IF(GB30&gt;ASSUMPTIONS!$D$6,0,(ASSUMPTIONS!$D$6+2-GB30)*AVERAGE(AC30:AF30))</f>
        <v>0</v>
      </c>
      <c r="CC30" s="46">
        <f>IF(GC30&gt;ASSUMPTIONS!$D$6,0,(ASSUMPTIONS!$D$6+2-GC30)*AVERAGE(AD30:AG30))</f>
        <v>17336.950000000008</v>
      </c>
      <c r="CD30" s="46">
        <f>IF(GD30&gt;ASSUMPTIONS!$D$6,0,(ASSUMPTIONS!$D$6+2-GD30)*AVERAGE(AE30:AH30))</f>
        <v>0</v>
      </c>
      <c r="CE30" s="46">
        <f>IF(GE30&gt;ASSUMPTIONS!$D$6,0,(ASSUMPTIONS!$D$6+2-GE30)*AVERAGE(AF30:AI30))</f>
        <v>0</v>
      </c>
      <c r="CF30" s="46">
        <f>IF(GF30&gt;ASSUMPTIONS!$D$6,0,(ASSUMPTIONS!$D$6+2-GF30)*AVERAGE(AG30:AJ30))</f>
        <v>15483.800000000012</v>
      </c>
      <c r="CG30" s="46">
        <f>IF(GG30&gt;ASSUMPTIONS!$D$6,0,(ASSUMPTIONS!$D$6+2-GG30)*AVERAGE(AH30:AK30))</f>
        <v>0</v>
      </c>
      <c r="CH30" s="46">
        <f>IF(GH30&gt;ASSUMPTIONS!$D$6,0,(ASSUMPTIONS!$D$6+2-GH30)*AVERAGE(AI30:AL30))</f>
        <v>0</v>
      </c>
      <c r="CI30" s="46">
        <f>IF(GI30&gt;ASSUMPTIONS!$D$6,0,(ASSUMPTIONS!$D$6+2-GI30)*AVERAGE(AJ30:AM30))</f>
        <v>0</v>
      </c>
      <c r="CJ30" s="46">
        <f>IF(GJ30&gt;ASSUMPTIONS!$D$6,0,(ASSUMPTIONS!$D$6+2-GJ30)*AVERAGE(AK30:AN30))</f>
        <v>22539.375000000007</v>
      </c>
      <c r="CK30" s="46">
        <f>IF(GK30&gt;ASSUMPTIONS!$D$6,0,(ASSUMPTIONS!$D$6+2-GK30)*AVERAGE(AL30:AO30))</f>
        <v>0</v>
      </c>
      <c r="CL30" s="46">
        <f>IF(GL30&gt;ASSUMPTIONS!$D$6,0,(ASSUMPTIONS!$D$6+2-GL30)*AVERAGE(AM30:AP30))</f>
        <v>29029.749999999989</v>
      </c>
      <c r="CM30" s="46">
        <f>IF(GM30&gt;ASSUMPTIONS!$D$6,0,(ASSUMPTIONS!$D$6+2-GM30)*AVERAGE(AN30:AQ30))</f>
        <v>0</v>
      </c>
      <c r="CN30" s="46">
        <f>IF(GN30&gt;ASSUMPTIONS!$D$6,0,(ASSUMPTIONS!$D$6+2-GN30)*AVERAGE(AO30:AR30))</f>
        <v>20020.625</v>
      </c>
      <c r="CO30" s="46">
        <f>IF(GO30&gt;ASSUMPTIONS!$D$6,0,(ASSUMPTIONS!$D$6+2-GO30)*AVERAGE(AP30:AS30))</f>
        <v>0</v>
      </c>
      <c r="CP30" s="46">
        <f>IF(GP30&gt;ASSUMPTIONS!$D$6,0,(ASSUMPTIONS!$D$6+2-GP30)*AVERAGE(AQ30:AT30))</f>
        <v>0</v>
      </c>
      <c r="CQ30" s="46">
        <f>IF(GQ30&gt;ASSUMPTIONS!$D$6,0,(ASSUMPTIONS!$D$6+2-GQ30)*AVERAGE(AR30:AU30))</f>
        <v>0</v>
      </c>
      <c r="CR30" s="46">
        <f>IF(GR30&gt;ASSUMPTIONS!$D$6,0,(ASSUMPTIONS!$D$6+2-GR30)*AVERAGE(AS30:AV30))</f>
        <v>0</v>
      </c>
      <c r="CS30" s="46">
        <f>IF(GS30&gt;ASSUMPTIONS!$D$6,0,(ASSUMPTIONS!$D$6+2-GS30)*AVERAGE(AT30:AW30))</f>
        <v>0</v>
      </c>
      <c r="CT30" s="46">
        <f>IF(GT30&gt;ASSUMPTIONS!$D$6,0,(ASSUMPTIONS!$D$6+2-GT30)*AVERAGE(AU30:AX30))</f>
        <v>32842.249999999993</v>
      </c>
      <c r="CU30" s="46">
        <f>IF(GU30&gt;ASSUMPTIONS!$D$6,0,(ASSUMPTIONS!$D$6+2-GU30)*AVERAGE(AV30:AY30))</f>
        <v>23166.75</v>
      </c>
      <c r="CV30" s="46">
        <f>IF(GV30&gt;ASSUMPTIONS!$D$6,0,(ASSUMPTIONS!$D$6+2-GV30)*AVERAGE(AW30:AZ30))</f>
        <v>23166.749999999996</v>
      </c>
      <c r="CW30" s="46">
        <f>IF(GW30&gt;ASSUMPTIONS!$D$6,0,(ASSUMPTIONS!$D$6+2-GW30)*AVERAGE(AX30:BA30))</f>
        <v>0</v>
      </c>
      <c r="CX30" s="46">
        <f>IF(GX30&gt;ASSUMPTIONS!$D$6,0,(ASSUMPTIONS!$D$6+2-GX30)*AVERAGE(AY30:BB30))</f>
        <v>0</v>
      </c>
      <c r="CY30" s="46">
        <f>IF(GY30&gt;ASSUMPTIONS!$D$6,0,(ASSUMPTIONS!$D$6+2-GY30)*AVERAGE(AZ30:BC30))</f>
        <v>0</v>
      </c>
      <c r="CZ30" s="46">
        <f>IF(GZ30&gt;ASSUMPTIONS!$D$6,0,(ASSUMPTIONS!$D$6+2-GZ30)*AVERAGE(BA30:BD30))</f>
        <v>0</v>
      </c>
      <c r="DA30" s="46">
        <f>IF(HA30&gt;ASSUMPTIONS!$D$6,0,(ASSUMPTIONS!$D$6+2-HA30)*AVERAGE($BB30:$BE30))</f>
        <v>0</v>
      </c>
      <c r="DB30" s="46">
        <f>IF(HB30&gt;ASSUMPTIONS!$D$6,0,(ASSUMPTIONS!$D$6+2-HB30)*AVERAGE($BB30:$BE30))</f>
        <v>0</v>
      </c>
      <c r="DC30" s="46">
        <f>IF(HC30&gt;ASSUMPTIONS!$D$6,0,(ASSUMPTIONS!$D$6+2-HC30)*AVERAGE($BB30:$BE30))</f>
        <v>0</v>
      </c>
      <c r="DD30" s="46">
        <f>IF(HD30&gt;ASSUMPTIONS!$D$6,0,(ASSUMPTIONS!$D$6+2-HD30)*AVERAGE($BB30:$BE30))</f>
        <v>0</v>
      </c>
      <c r="DE30" s="46">
        <f>IF(HE30&gt;ASSUMPTIONS!$D$6,0,(ASSUMPTIONS!$D$6+2-HE30)*AVERAGE($BB30:$BE30))</f>
        <v>0</v>
      </c>
      <c r="DF30" s="47">
        <f t="shared" si="3"/>
        <v>59216.25</v>
      </c>
      <c r="DG30" s="47">
        <f t="shared" si="17"/>
        <v>51671.25</v>
      </c>
      <c r="DH30" s="47">
        <f t="shared" si="17"/>
        <v>44126.25</v>
      </c>
      <c r="DI30" s="47">
        <f t="shared" si="17"/>
        <v>36581.25</v>
      </c>
      <c r="DJ30" s="47">
        <f t="shared" si="17"/>
        <v>32511.75</v>
      </c>
      <c r="DK30" s="47">
        <f t="shared" si="17"/>
        <v>28442.25</v>
      </c>
      <c r="DL30" s="47">
        <f t="shared" si="17"/>
        <v>35774.25</v>
      </c>
      <c r="DM30" s="47">
        <f t="shared" si="17"/>
        <v>31704.75</v>
      </c>
      <c r="DN30" s="47">
        <f t="shared" si="17"/>
        <v>27748.75</v>
      </c>
      <c r="DO30" s="47">
        <f t="shared" si="17"/>
        <v>47390.25</v>
      </c>
      <c r="DP30" s="47">
        <f t="shared" si="17"/>
        <v>59176.5</v>
      </c>
      <c r="DQ30" s="47">
        <f t="shared" si="17"/>
        <v>70962.75</v>
      </c>
      <c r="DR30" s="47">
        <f t="shared" si="17"/>
        <v>67006.75</v>
      </c>
      <c r="DS30" s="47">
        <f t="shared" si="17"/>
        <v>58336.25</v>
      </c>
      <c r="DT30" s="47">
        <f t="shared" si="17"/>
        <v>49665.75</v>
      </c>
      <c r="DU30" s="47">
        <f t="shared" si="17"/>
        <v>40995.25</v>
      </c>
      <c r="DV30" s="47">
        <f t="shared" si="17"/>
        <v>32324.75</v>
      </c>
      <c r="DW30" s="47">
        <f t="shared" si="17"/>
        <v>54115.25</v>
      </c>
      <c r="DX30" s="47">
        <f t="shared" si="17"/>
        <v>64648</v>
      </c>
      <c r="DY30" s="47">
        <f t="shared" si="17"/>
        <v>59805.5</v>
      </c>
      <c r="DZ30" s="47">
        <f t="shared" si="17"/>
        <v>85713.5</v>
      </c>
      <c r="EA30" s="47">
        <f t="shared" si="17"/>
        <v>76657.899999999994</v>
      </c>
      <c r="EB30" s="47">
        <f t="shared" si="17"/>
        <v>67602.299999999988</v>
      </c>
      <c r="EC30" s="47">
        <f t="shared" si="17"/>
        <v>75883.649999999994</v>
      </c>
      <c r="ED30" s="47">
        <f t="shared" si="17"/>
        <v>66828.049999999988</v>
      </c>
      <c r="EE30" s="47">
        <f t="shared" si="17"/>
        <v>57772.44999999999</v>
      </c>
      <c r="EF30" s="47">
        <f t="shared" si="17"/>
        <v>65324</v>
      </c>
      <c r="EG30" s="47">
        <f t="shared" si="17"/>
        <v>57391.75</v>
      </c>
      <c r="EH30" s="47">
        <f t="shared" si="17"/>
        <v>49459.5</v>
      </c>
      <c r="EI30" s="47">
        <f t="shared" si="17"/>
        <v>41527.25</v>
      </c>
      <c r="EJ30" s="47">
        <f t="shared" si="17"/>
        <v>58560.875000000007</v>
      </c>
      <c r="EK30" s="47">
        <f t="shared" si="17"/>
        <v>53055.125000000007</v>
      </c>
      <c r="EL30" s="47">
        <f t="shared" si="17"/>
        <v>76579.125</v>
      </c>
      <c r="EM30" s="47">
        <f t="shared" si="17"/>
        <v>71073.375</v>
      </c>
      <c r="EN30" s="47">
        <f t="shared" si="17"/>
        <v>81984.600000000006</v>
      </c>
      <c r="EO30" s="47">
        <f t="shared" si="17"/>
        <v>72875.200000000012</v>
      </c>
      <c r="EP30" s="47">
        <f t="shared" si="17"/>
        <v>63765.80000000001</v>
      </c>
      <c r="EQ30" s="47">
        <f t="shared" si="17"/>
        <v>54656.400000000009</v>
      </c>
      <c r="ER30" s="47">
        <f t="shared" si="17"/>
        <v>45547.000000000007</v>
      </c>
      <c r="ES30" s="47">
        <f t="shared" si="17"/>
        <v>41985.250000000007</v>
      </c>
      <c r="ET30" s="47">
        <f t="shared" si="17"/>
        <v>71265.75</v>
      </c>
      <c r="EU30" s="47">
        <f t="shared" si="17"/>
        <v>90870.75</v>
      </c>
      <c r="EV30" s="47">
        <f t="shared" si="17"/>
        <v>110475.75</v>
      </c>
      <c r="EW30" s="47">
        <f t="shared" si="17"/>
        <v>99072</v>
      </c>
      <c r="EX30" s="47">
        <f t="shared" si="17"/>
        <v>87668.25</v>
      </c>
      <c r="EY30" s="47">
        <f t="shared" si="17"/>
        <v>76264.5</v>
      </c>
      <c r="EZ30" s="47">
        <f t="shared" si="17"/>
        <v>64860.75</v>
      </c>
      <c r="FA30" s="47">
        <f t="shared" si="17"/>
        <v>60598.15</v>
      </c>
      <c r="FB30" s="47">
        <f t="shared" si="17"/>
        <v>56335.55</v>
      </c>
      <c r="FC30" s="47">
        <f t="shared" si="17"/>
        <v>52072.950000000004</v>
      </c>
      <c r="FD30" s="47">
        <f t="shared" si="17"/>
        <v>47810.350000000006</v>
      </c>
      <c r="FE30" s="47">
        <f t="shared" si="17"/>
        <v>43547.750000000007</v>
      </c>
      <c r="FF30" s="48">
        <f t="shared" si="4"/>
        <v>3.7584552205242412</v>
      </c>
      <c r="FG30" s="48">
        <f t="shared" si="14"/>
        <v>10.196952085754875</v>
      </c>
      <c r="FH30" s="48">
        <f t="shared" si="14"/>
        <v>10.463209051560483</v>
      </c>
      <c r="FI30" s="48">
        <f t="shared" si="14"/>
        <v>10.843162550681901</v>
      </c>
      <c r="FJ30" s="48">
        <f t="shared" si="14"/>
        <v>9.052244115190696</v>
      </c>
      <c r="FK30" s="48">
        <f t="shared" si="14"/>
        <v>8.1021120179428081</v>
      </c>
      <c r="FL30" s="48">
        <f t="shared" si="14"/>
        <v>7.1384470588235294</v>
      </c>
      <c r="FM30" s="48">
        <f t="shared" si="14"/>
        <v>9.0430358948432765</v>
      </c>
      <c r="FN30" s="48">
        <f t="shared" si="14"/>
        <v>8.0143452982810928</v>
      </c>
      <c r="FO30" s="48">
        <f t="shared" si="14"/>
        <v>5.4042408160284348</v>
      </c>
      <c r="FP30" s="48">
        <f t="shared" si="14"/>
        <v>7.5064744782798085</v>
      </c>
      <c r="FQ30" s="48">
        <f t="shared" si="13"/>
        <v>7.8987569867356306</v>
      </c>
      <c r="FR30" s="48">
        <f t="shared" si="13"/>
        <v>8.1843895969090603</v>
      </c>
      <c r="FS30" s="48">
        <f t="shared" si="13"/>
        <v>8.68694496661697</v>
      </c>
      <c r="FT30" s="48">
        <f t="shared" si="13"/>
        <v>8.6340930955376312</v>
      </c>
      <c r="FU30" s="48">
        <f t="shared" si="13"/>
        <v>8.5637986033278732</v>
      </c>
      <c r="FV30" s="48">
        <f t="shared" si="13"/>
        <v>8.4657201858544138</v>
      </c>
      <c r="FW30" s="48">
        <f t="shared" si="13"/>
        <v>5.4826973553095231</v>
      </c>
      <c r="FX30" s="48">
        <f t="shared" si="13"/>
        <v>7.787431375511761</v>
      </c>
      <c r="FY30" s="48">
        <f t="shared" si="13"/>
        <v>8.078652141721312</v>
      </c>
      <c r="FZ30" s="48">
        <f t="shared" si="13"/>
        <v>6.6042559300322452</v>
      </c>
      <c r="GA30" s="48">
        <f t="shared" si="13"/>
        <v>9.4652480233225837</v>
      </c>
      <c r="GB30" s="48">
        <f t="shared" si="13"/>
        <v>8.7361794692448935</v>
      </c>
      <c r="GC30" s="48">
        <f t="shared" si="13"/>
        <v>7.9589000373796557</v>
      </c>
      <c r="GD30" s="48">
        <f t="shared" si="13"/>
        <v>9.2393573062505414</v>
      </c>
      <c r="GE30" s="48">
        <f t="shared" si="13"/>
        <v>8.4248542342966992</v>
      </c>
      <c r="GF30" s="48">
        <f t="shared" si="13"/>
        <v>7.8863509939424947</v>
      </c>
      <c r="GG30" s="48">
        <f t="shared" si="16"/>
        <v>9.722280101205536</v>
      </c>
      <c r="GH30" s="48">
        <f t="shared" si="16"/>
        <v>9.3894353667764161</v>
      </c>
      <c r="GI30" s="48">
        <f t="shared" si="16"/>
        <v>8.9832447895382099</v>
      </c>
      <c r="GJ30" s="48">
        <f t="shared" si="16"/>
        <v>6.4818850688638578</v>
      </c>
      <c r="GK30" s="48">
        <f t="shared" si="16"/>
        <v>8.0137220623804755</v>
      </c>
      <c r="GL30" s="48">
        <f t="shared" si="15"/>
        <v>6.4634471332264329</v>
      </c>
      <c r="GM30" s="48">
        <f t="shared" si="15"/>
        <v>8.4066047160076405</v>
      </c>
      <c r="GN30" s="48">
        <f t="shared" si="15"/>
        <v>7.8022015720025468</v>
      </c>
      <c r="GO30" s="48">
        <f t="shared" si="15"/>
        <v>10.616346093146802</v>
      </c>
      <c r="GP30" s="48">
        <f t="shared" si="15"/>
        <v>11.502539232824173</v>
      </c>
      <c r="GQ30" s="48">
        <f t="shared" si="15"/>
        <v>12.885461475701769</v>
      </c>
      <c r="GR30" s="48">
        <f t="shared" si="15"/>
        <v>15.345377974310384</v>
      </c>
      <c r="GS30" s="48">
        <f t="shared" si="15"/>
        <v>8.2479061976549435</v>
      </c>
      <c r="GT30" s="48">
        <f t="shared" si="15"/>
        <v>5.6109384918646228</v>
      </c>
      <c r="GU30" s="48">
        <f t="shared" si="15"/>
        <v>7.5467397347311573</v>
      </c>
      <c r="GV30" s="48">
        <f t="shared" si="15"/>
        <v>7.9684972048668206</v>
      </c>
      <c r="GW30" s="48">
        <f t="shared" si="15"/>
        <v>11.485801394973469</v>
      </c>
      <c r="GX30" s="48">
        <f t="shared" si="15"/>
        <v>12.647745007611856</v>
      </c>
      <c r="GY30" s="48">
        <f t="shared" si="15"/>
        <v>14.495681343278953</v>
      </c>
      <c r="GZ30" s="48">
        <f t="shared" si="15"/>
        <v>17.891545066391402</v>
      </c>
      <c r="HA30" s="48">
        <f t="shared" si="6"/>
        <v>15.216241261202082</v>
      </c>
      <c r="HB30" s="48">
        <f t="shared" si="6"/>
        <v>14.216241261202082</v>
      </c>
      <c r="HC30" s="48">
        <f t="shared" si="6"/>
        <v>13.216241261202082</v>
      </c>
      <c r="HD30" s="48">
        <f t="shared" si="6"/>
        <v>12.216241261202084</v>
      </c>
      <c r="HE30" s="48">
        <f t="shared" si="6"/>
        <v>11.216241261202084</v>
      </c>
      <c r="HF30" s="31"/>
    </row>
    <row r="31" spans="1:214" x14ac:dyDescent="0.25">
      <c r="A31" s="29"/>
      <c r="B31" s="13" t="s">
        <v>3</v>
      </c>
      <c r="C31" s="13">
        <v>1441235</v>
      </c>
      <c r="D31" s="13" t="str">
        <f>VLOOKUP(C31,INVENTORY_DATA!$C:$E,2,0)</f>
        <v>PF_2</v>
      </c>
      <c r="E31" s="44">
        <f>VLOOKUP(C31,INVENTORY_DATA!$C:$E,3,0)</f>
        <v>116450.01385681293</v>
      </c>
      <c r="F31" s="45">
        <f>VLOOKUP(VLOOKUP(F$3,KEY!$E:$F,2,0)&amp;$C31,DEMAND_PLAN!$B:$I,5,0)/VLOOKUP(VLOOKUP(F$3,KEY!$E:$F,2,0),KEY!$B:$C,2,0)</f>
        <v>3626.5</v>
      </c>
      <c r="G31" s="45">
        <f>VLOOKUP(VLOOKUP(G$3,KEY!$E:$F,2,0)&amp;$C31,DEMAND_PLAN!$B:$I,5,0)/VLOOKUP(VLOOKUP(G$3,KEY!$E:$F,2,0),KEY!$B:$C,2,0)</f>
        <v>3626.5</v>
      </c>
      <c r="H31" s="45">
        <f>VLOOKUP(VLOOKUP(H$3,KEY!$E:$F,2,0)&amp;$C31,DEMAND_PLAN!$B:$I,5,0)/VLOOKUP(VLOOKUP(H$3,KEY!$E:$F,2,0),KEY!$B:$C,2,0)</f>
        <v>3626.5</v>
      </c>
      <c r="I31" s="45">
        <f>VLOOKUP(VLOOKUP(I$3,KEY!$E:$F,2,0)&amp;$C31,DEMAND_PLAN!$B:$I,5,0)/VLOOKUP(VLOOKUP(I$3,KEY!$E:$F,2,0),KEY!$B:$C,2,0)</f>
        <v>3626.5</v>
      </c>
      <c r="J31" s="45">
        <f>VLOOKUP(VLOOKUP(J$3,KEY!$E:$F,2,0)&amp;$C31,DEMAND_PLAN!$B:$I,5,0)/VLOOKUP(VLOOKUP(J$3,KEY!$E:$F,2,0),KEY!$B:$C,2,0)</f>
        <v>5241.75</v>
      </c>
      <c r="K31" s="45">
        <f>VLOOKUP(VLOOKUP(K$3,KEY!$E:$F,2,0)&amp;$C31,DEMAND_PLAN!$B:$I,5,0)/VLOOKUP(VLOOKUP(K$3,KEY!$E:$F,2,0),KEY!$B:$C,2,0)</f>
        <v>5241.75</v>
      </c>
      <c r="L31" s="45">
        <f>VLOOKUP(VLOOKUP(L$3,KEY!$E:$F,2,0)&amp;$C31,DEMAND_PLAN!$B:$I,5,0)/VLOOKUP(VLOOKUP(L$3,KEY!$E:$F,2,0),KEY!$B:$C,2,0)</f>
        <v>5241.75</v>
      </c>
      <c r="M31" s="45">
        <f>VLOOKUP(VLOOKUP(M$3,KEY!$E:$F,2,0)&amp;$C31,DEMAND_PLAN!$B:$I,5,0)/VLOOKUP(VLOOKUP(M$3,KEY!$E:$F,2,0),KEY!$B:$C,2,0)</f>
        <v>5241.75</v>
      </c>
      <c r="N31" s="45">
        <f>VLOOKUP(VLOOKUP(N$3,KEY!$E:$F,2,0)&amp;$C31,DEMAND_PLAN!$B:$I,5,0)/VLOOKUP(VLOOKUP(N$3,KEY!$E:$F,2,0),KEY!$B:$C,2,0)</f>
        <v>8756.6</v>
      </c>
      <c r="O31" s="45">
        <f>VLOOKUP(VLOOKUP(O$3,KEY!$E:$F,2,0)&amp;$C31,DEMAND_PLAN!$B:$I,5,0)/VLOOKUP(VLOOKUP(O$3,KEY!$E:$F,2,0),KEY!$B:$C,2,0)</f>
        <v>8756.6</v>
      </c>
      <c r="P31" s="45">
        <f>VLOOKUP(VLOOKUP(P$3,KEY!$E:$F,2,0)&amp;$C31,DEMAND_PLAN!$B:$I,5,0)/VLOOKUP(VLOOKUP(P$3,KEY!$E:$F,2,0),KEY!$B:$C,2,0)</f>
        <v>8756.6</v>
      </c>
      <c r="Q31" s="45">
        <f>VLOOKUP(VLOOKUP(Q$3,KEY!$E:$F,2,0)&amp;$C31,DEMAND_PLAN!$B:$I,5,0)/VLOOKUP(VLOOKUP(Q$3,KEY!$E:$F,2,0),KEY!$B:$C,2,0)</f>
        <v>8756.6</v>
      </c>
      <c r="R31" s="45">
        <f>VLOOKUP(VLOOKUP(R$3,KEY!$E:$F,2,0)&amp;$C31,DEMAND_PLAN!$B:$I,5,0)/VLOOKUP(VLOOKUP(R$3,KEY!$E:$F,2,0),KEY!$B:$C,2,0)</f>
        <v>8756.6</v>
      </c>
      <c r="S31" s="45">
        <f>VLOOKUP(VLOOKUP(S$3,KEY!$E:$F,2,0)&amp;$C31,DEMAND_PLAN!$B:$I,5,0)/VLOOKUP(VLOOKUP(S$3,KEY!$E:$F,2,0),KEY!$B:$C,2,0)</f>
        <v>10346.5</v>
      </c>
      <c r="T31" s="45">
        <f>VLOOKUP(VLOOKUP(T$3,KEY!$E:$F,2,0)&amp;$C31,DEMAND_PLAN!$B:$I,5,0)/VLOOKUP(VLOOKUP(T$3,KEY!$E:$F,2,0),KEY!$B:$C,2,0)</f>
        <v>10346.5</v>
      </c>
      <c r="U31" s="45">
        <f>VLOOKUP(VLOOKUP(U$3,KEY!$E:$F,2,0)&amp;$C31,DEMAND_PLAN!$B:$I,5,0)/VLOOKUP(VLOOKUP(U$3,KEY!$E:$F,2,0),KEY!$B:$C,2,0)</f>
        <v>10346.5</v>
      </c>
      <c r="V31" s="45">
        <f>VLOOKUP(VLOOKUP(V$3,KEY!$E:$F,2,0)&amp;$C31,DEMAND_PLAN!$B:$I,5,0)/VLOOKUP(VLOOKUP(V$3,KEY!$E:$F,2,0),KEY!$B:$C,2,0)</f>
        <v>10346.5</v>
      </c>
      <c r="W31" s="45">
        <f>VLOOKUP(VLOOKUP(W$3,KEY!$E:$F,2,0)&amp;$C31,DEMAND_PLAN!$B:$I,5,0)/VLOOKUP(VLOOKUP(W$3,KEY!$E:$F,2,0),KEY!$B:$C,2,0)</f>
        <v>3096.5</v>
      </c>
      <c r="X31" s="45">
        <f>VLOOKUP(VLOOKUP(X$3,KEY!$E:$F,2,0)&amp;$C31,DEMAND_PLAN!$B:$I,5,0)/VLOOKUP(VLOOKUP(X$3,KEY!$E:$F,2,0),KEY!$B:$C,2,0)</f>
        <v>3096.5</v>
      </c>
      <c r="Y31" s="45">
        <f>VLOOKUP(VLOOKUP(Y$3,KEY!$E:$F,2,0)&amp;$C31,DEMAND_PLAN!$B:$I,5,0)/VLOOKUP(VLOOKUP(Y$3,KEY!$E:$F,2,0),KEY!$B:$C,2,0)</f>
        <v>3096.5</v>
      </c>
      <c r="Z31" s="45">
        <f>VLOOKUP(VLOOKUP(Z$3,KEY!$E:$F,2,0)&amp;$C31,DEMAND_PLAN!$B:$I,5,0)/VLOOKUP(VLOOKUP(Z$3,KEY!$E:$F,2,0),KEY!$B:$C,2,0)</f>
        <v>3096.5</v>
      </c>
      <c r="AA31" s="45">
        <f>VLOOKUP(VLOOKUP(AA$3,KEY!$E:$F,2,0)&amp;$C31,DEMAND_PLAN!$B:$I,5,0)/VLOOKUP(VLOOKUP(AA$3,KEY!$E:$F,2,0),KEY!$B:$C,2,0)</f>
        <v>4315</v>
      </c>
      <c r="AB31" s="45">
        <f>VLOOKUP(VLOOKUP(AB$3,KEY!$E:$F,2,0)&amp;$C31,DEMAND_PLAN!$B:$I,5,0)/VLOOKUP(VLOOKUP(AB$3,KEY!$E:$F,2,0),KEY!$B:$C,2,0)</f>
        <v>4315</v>
      </c>
      <c r="AC31" s="45">
        <f>VLOOKUP(VLOOKUP(AC$3,KEY!$E:$F,2,0)&amp;$C31,DEMAND_PLAN!$B:$I,5,0)/VLOOKUP(VLOOKUP(AC$3,KEY!$E:$F,2,0),KEY!$B:$C,2,0)</f>
        <v>4315</v>
      </c>
      <c r="AD31" s="45">
        <f>VLOOKUP(VLOOKUP(AD$3,KEY!$E:$F,2,0)&amp;$C31,DEMAND_PLAN!$B:$I,5,0)/VLOOKUP(VLOOKUP(AD$3,KEY!$E:$F,2,0),KEY!$B:$C,2,0)</f>
        <v>4315</v>
      </c>
      <c r="AE31" s="45">
        <f>VLOOKUP(VLOOKUP(AE$3,KEY!$E:$F,2,0)&amp;$C31,DEMAND_PLAN!$B:$I,5,0)/VLOOKUP(VLOOKUP(AE$3,KEY!$E:$F,2,0),KEY!$B:$C,2,0)</f>
        <v>4315</v>
      </c>
      <c r="AF31" s="45">
        <f>VLOOKUP(VLOOKUP(AF$3,KEY!$E:$F,2,0)&amp;$C31,DEMAND_PLAN!$B:$I,5,0)/VLOOKUP(VLOOKUP(AF$3,KEY!$E:$F,2,0),KEY!$B:$C,2,0)</f>
        <v>10902</v>
      </c>
      <c r="AG31" s="45">
        <f>VLOOKUP(VLOOKUP(AG$3,KEY!$E:$F,2,0)&amp;$C31,DEMAND_PLAN!$B:$I,5,0)/VLOOKUP(VLOOKUP(AG$3,KEY!$E:$F,2,0),KEY!$B:$C,2,0)</f>
        <v>10902</v>
      </c>
      <c r="AH31" s="45">
        <f>VLOOKUP(VLOOKUP(AH$3,KEY!$E:$F,2,0)&amp;$C31,DEMAND_PLAN!$B:$I,5,0)/VLOOKUP(VLOOKUP(AH$3,KEY!$E:$F,2,0),KEY!$B:$C,2,0)</f>
        <v>10902</v>
      </c>
      <c r="AI31" s="45">
        <f>VLOOKUP(VLOOKUP(AI$3,KEY!$E:$F,2,0)&amp;$C31,DEMAND_PLAN!$B:$I,5,0)/VLOOKUP(VLOOKUP(AI$3,KEY!$E:$F,2,0),KEY!$B:$C,2,0)</f>
        <v>10902</v>
      </c>
      <c r="AJ31" s="45">
        <f>VLOOKUP(VLOOKUP(AJ$3,KEY!$E:$F,2,0)&amp;$C31,DEMAND_PLAN!$B:$I,5,0)/VLOOKUP(VLOOKUP(AJ$3,KEY!$E:$F,2,0),KEY!$B:$C,2,0)</f>
        <v>5752.25</v>
      </c>
      <c r="AK31" s="45">
        <f>VLOOKUP(VLOOKUP(AK$3,KEY!$E:$F,2,0)&amp;$C31,DEMAND_PLAN!$B:$I,5,0)/VLOOKUP(VLOOKUP(AK$3,KEY!$E:$F,2,0),KEY!$B:$C,2,0)</f>
        <v>5752.25</v>
      </c>
      <c r="AL31" s="45">
        <f>VLOOKUP(VLOOKUP(AL$3,KEY!$E:$F,2,0)&amp;$C31,DEMAND_PLAN!$B:$I,5,0)/VLOOKUP(VLOOKUP(AL$3,KEY!$E:$F,2,0),KEY!$B:$C,2,0)</f>
        <v>5752.25</v>
      </c>
      <c r="AM31" s="45">
        <f>VLOOKUP(VLOOKUP(AM$3,KEY!$E:$F,2,0)&amp;$C31,DEMAND_PLAN!$B:$I,5,0)/VLOOKUP(VLOOKUP(AM$3,KEY!$E:$F,2,0),KEY!$B:$C,2,0)</f>
        <v>5752.25</v>
      </c>
      <c r="AN31" s="45">
        <f>VLOOKUP(VLOOKUP(AN$3,KEY!$E:$F,2,0)&amp;$C31,DEMAND_PLAN!$B:$I,5,0)/VLOOKUP(VLOOKUP(AN$3,KEY!$E:$F,2,0),KEY!$B:$C,2,0)</f>
        <v>4429.3999999999996</v>
      </c>
      <c r="AO31" s="45">
        <f>VLOOKUP(VLOOKUP(AO$3,KEY!$E:$F,2,0)&amp;$C31,DEMAND_PLAN!$B:$I,5,0)/VLOOKUP(VLOOKUP(AO$3,KEY!$E:$F,2,0),KEY!$B:$C,2,0)</f>
        <v>4429.3999999999996</v>
      </c>
      <c r="AP31" s="45">
        <f>VLOOKUP(VLOOKUP(AP$3,KEY!$E:$F,2,0)&amp;$C31,DEMAND_PLAN!$B:$I,5,0)/VLOOKUP(VLOOKUP(AP$3,KEY!$E:$F,2,0),KEY!$B:$C,2,0)</f>
        <v>4429.3999999999996</v>
      </c>
      <c r="AQ31" s="45">
        <f>VLOOKUP(VLOOKUP(AQ$3,KEY!$E:$F,2,0)&amp;$C31,DEMAND_PLAN!$B:$I,5,0)/VLOOKUP(VLOOKUP(AQ$3,KEY!$E:$F,2,0),KEY!$B:$C,2,0)</f>
        <v>4429.3999999999996</v>
      </c>
      <c r="AR31" s="45">
        <f>VLOOKUP(VLOOKUP(AR$3,KEY!$E:$F,2,0)&amp;$C31,DEMAND_PLAN!$B:$I,5,0)/VLOOKUP(VLOOKUP(AR$3,KEY!$E:$F,2,0),KEY!$B:$C,2,0)</f>
        <v>4429.3999999999996</v>
      </c>
      <c r="AS31" s="45">
        <f>VLOOKUP(VLOOKUP(AS$3,KEY!$E:$F,2,0)&amp;$C31,DEMAND_PLAN!$B:$I,5,0)/VLOOKUP(VLOOKUP(AS$3,KEY!$E:$F,2,0),KEY!$B:$C,2,0)</f>
        <v>11928.5</v>
      </c>
      <c r="AT31" s="45">
        <f>VLOOKUP(VLOOKUP(AT$3,KEY!$E:$F,2,0)&amp;$C31,DEMAND_PLAN!$B:$I,5,0)/VLOOKUP(VLOOKUP(AT$3,KEY!$E:$F,2,0),KEY!$B:$C,2,0)</f>
        <v>11928.5</v>
      </c>
      <c r="AU31" s="45">
        <f>VLOOKUP(VLOOKUP(AU$3,KEY!$E:$F,2,0)&amp;$C31,DEMAND_PLAN!$B:$I,5,0)/VLOOKUP(VLOOKUP(AU$3,KEY!$E:$F,2,0),KEY!$B:$C,2,0)</f>
        <v>11928.5</v>
      </c>
      <c r="AV31" s="45">
        <f>VLOOKUP(VLOOKUP(AV$3,KEY!$E:$F,2,0)&amp;$C31,DEMAND_PLAN!$B:$I,5,0)/VLOOKUP(VLOOKUP(AV$3,KEY!$E:$F,2,0),KEY!$B:$C,2,0)</f>
        <v>11928.5</v>
      </c>
      <c r="AW31" s="45">
        <f>VLOOKUP(VLOOKUP(AW$3,KEY!$E:$F,2,0)&amp;$C31,DEMAND_PLAN!$B:$I,5,0)/VLOOKUP(VLOOKUP(AW$3,KEY!$E:$F,2,0),KEY!$B:$C,2,0)</f>
        <v>8960.25</v>
      </c>
      <c r="AX31" s="45">
        <f>VLOOKUP(VLOOKUP(AX$3,KEY!$E:$F,2,0)&amp;$C31,DEMAND_PLAN!$B:$I,5,0)/VLOOKUP(VLOOKUP(AX$3,KEY!$E:$F,2,0),KEY!$B:$C,2,0)</f>
        <v>8960.25</v>
      </c>
      <c r="AY31" s="45">
        <f>VLOOKUP(VLOOKUP(AY$3,KEY!$E:$F,2,0)&amp;$C31,DEMAND_PLAN!$B:$I,5,0)/VLOOKUP(VLOOKUP(AY$3,KEY!$E:$F,2,0),KEY!$B:$C,2,0)</f>
        <v>8960.25</v>
      </c>
      <c r="AZ31" s="45">
        <f>VLOOKUP(VLOOKUP(AZ$3,KEY!$E:$F,2,0)&amp;$C31,DEMAND_PLAN!$B:$I,5,0)/VLOOKUP(VLOOKUP(AZ$3,KEY!$E:$F,2,0),KEY!$B:$C,2,0)</f>
        <v>8960.25</v>
      </c>
      <c r="BA31" s="45">
        <f>VLOOKUP(VLOOKUP(BA$3,KEY!$E:$F,2,0)&amp;$C31,DEMAND_PLAN!$B:$I,5,0)/VLOOKUP(VLOOKUP(BA$3,KEY!$E:$F,2,0),KEY!$B:$C,2,0)</f>
        <v>11072.4</v>
      </c>
      <c r="BB31" s="45">
        <f>VLOOKUP(VLOOKUP(BB$3,KEY!$E:$F,2,0)&amp;$C31,DEMAND_PLAN!$B:$I,5,0)/VLOOKUP(VLOOKUP(BB$3,KEY!$E:$F,2,0),KEY!$B:$C,2,0)</f>
        <v>11072.4</v>
      </c>
      <c r="BC31" s="45">
        <f>VLOOKUP(VLOOKUP(BC$3,KEY!$E:$F,2,0)&amp;$C31,DEMAND_PLAN!$B:$I,5,0)/VLOOKUP(VLOOKUP(BC$3,KEY!$E:$F,2,0),KEY!$B:$C,2,0)</f>
        <v>11072.4</v>
      </c>
      <c r="BD31" s="45">
        <f>VLOOKUP(VLOOKUP(BD$3,KEY!$E:$F,2,0)&amp;$C31,DEMAND_PLAN!$B:$I,5,0)/VLOOKUP(VLOOKUP(BD$3,KEY!$E:$F,2,0),KEY!$B:$C,2,0)</f>
        <v>11072.4</v>
      </c>
      <c r="BE31" s="45">
        <f>VLOOKUP(VLOOKUP(BE$3,KEY!$E:$F,2,0)&amp;$C31,DEMAND_PLAN!$B:$I,5,0)/VLOOKUP(VLOOKUP(BE$3,KEY!$E:$F,2,0),KEY!$B:$C,2,0)</f>
        <v>11072.4</v>
      </c>
      <c r="BF31" s="46">
        <f>IF(FF31&gt;ASSUMPTIONS!$D$6,0,(ASSUMPTIONS!$D$6+2-FF31)*AVERAGE(G31:J31))</f>
        <v>0</v>
      </c>
      <c r="BG31" s="46">
        <f>IF(FG31&gt;ASSUMPTIONS!$D$6,0,(ASSUMPTIONS!$D$6+2-FG31)*AVERAGE(H31:K31))</f>
        <v>0</v>
      </c>
      <c r="BH31" s="46">
        <f>IF(FH31&gt;ASSUMPTIONS!$D$6,0,(ASSUMPTIONS!$D$6+2-FH31)*AVERAGE(I31:L31))</f>
        <v>0</v>
      </c>
      <c r="BI31" s="46">
        <f>IF(FI31&gt;ASSUMPTIONS!$D$6,0,(ASSUMPTIONS!$D$6+2-FI31)*AVERAGE(J31:M31))</f>
        <v>0</v>
      </c>
      <c r="BJ31" s="46">
        <f>IF(FJ31&gt;ASSUMPTIONS!$D$6,0,(ASSUMPTIONS!$D$6+2-FJ31)*AVERAGE(K31:N31))</f>
        <v>0</v>
      </c>
      <c r="BK31" s="46">
        <f>IF(FK31&gt;ASSUMPTIONS!$D$6,0,(ASSUMPTIONS!$D$6+2-FK31)*AVERAGE(L31:O31))</f>
        <v>0</v>
      </c>
      <c r="BL31" s="46">
        <f>IF(FL31&gt;ASSUMPTIONS!$D$6,0,(ASSUMPTIONS!$D$6+2-FL31)*AVERAGE(M31:P31))</f>
        <v>0</v>
      </c>
      <c r="BM31" s="46">
        <f>IF(FM31&gt;ASSUMPTIONS!$D$6,0,(ASSUMPTIONS!$D$6+2-FM31)*AVERAGE(N31:Q31))</f>
        <v>0</v>
      </c>
      <c r="BN31" s="46">
        <f>IF(FN31&gt;ASSUMPTIONS!$D$6,0,(ASSUMPTIONS!$D$6+2-FN31)*AVERAGE(O31:R31))</f>
        <v>0</v>
      </c>
      <c r="BO31" s="46">
        <f>IF(FO31&gt;ASSUMPTIONS!$D$6,0,(ASSUMPTIONS!$D$6+2-FO31)*AVERAGE(P31:S31))</f>
        <v>19320.33614318708</v>
      </c>
      <c r="BP31" s="46">
        <f>IF(FP31&gt;ASSUMPTIONS!$D$6,0,(ASSUMPTIONS!$D$6+2-FP31)*AVERAGE(Q31:T31))</f>
        <v>0</v>
      </c>
      <c r="BQ31" s="46">
        <f>IF(FQ31&gt;ASSUMPTIONS!$D$6,0,(ASSUMPTIONS!$D$6+2-FQ31)*AVERAGE(R31:U31))</f>
        <v>25462.699999999993</v>
      </c>
      <c r="BR31" s="46">
        <f>IF(FR31&gt;ASSUMPTIONS!$D$6,0,(ASSUMPTIONS!$D$6+2-FR31)*AVERAGE(S31:V31))</f>
        <v>0</v>
      </c>
      <c r="BS31" s="46">
        <f>IF(FS31&gt;ASSUMPTIONS!$D$6,0,(ASSUMPTIONS!$D$6+2-FS31)*AVERAGE(T31:W31))</f>
        <v>0</v>
      </c>
      <c r="BT31" s="46">
        <f>IF(FT31&gt;ASSUMPTIONS!$D$6,0,(ASSUMPTIONS!$D$6+2-FT31)*AVERAGE(U31:X31))</f>
        <v>0</v>
      </c>
      <c r="BU31" s="46">
        <f>IF(FU31&gt;ASSUMPTIONS!$D$6,0,(ASSUMPTIONS!$D$6+2-FU31)*AVERAGE(V31:Y31))</f>
        <v>0</v>
      </c>
      <c r="BV31" s="46">
        <f>IF(FV31&gt;ASSUMPTIONS!$D$6,0,(ASSUMPTIONS!$D$6+2-FV31)*AVERAGE(W31:Z31))</f>
        <v>0</v>
      </c>
      <c r="BW31" s="46">
        <f>IF(FW31&gt;ASSUMPTIONS!$D$6,0,(ASSUMPTIONS!$D$6+2-FW31)*AVERAGE(X31:AA31))</f>
        <v>0</v>
      </c>
      <c r="BX31" s="46">
        <f>IF(FX31&gt;ASSUMPTIONS!$D$6,0,(ASSUMPTIONS!$D$6+2-FX31)*AVERAGE(Y31:AB31))</f>
        <v>0</v>
      </c>
      <c r="BY31" s="46">
        <f>IF(FY31&gt;ASSUMPTIONS!$D$6,0,(ASSUMPTIONS!$D$6+2-FY31)*AVERAGE(Z31:AC31))</f>
        <v>0</v>
      </c>
      <c r="BZ31" s="46">
        <f>IF(FZ31&gt;ASSUMPTIONS!$D$6,0,(ASSUMPTIONS!$D$6+2-FZ31)*AVERAGE(AA31:AD31))</f>
        <v>11848.45000000001</v>
      </c>
      <c r="CA31" s="46">
        <f>IF(GA31&gt;ASSUMPTIONS!$D$6,0,(ASSUMPTIONS!$D$6+2-GA31)*AVERAGE(AB31:AE31))</f>
        <v>0</v>
      </c>
      <c r="CB31" s="46">
        <f>IF(GB31&gt;ASSUMPTIONS!$D$6,0,(ASSUMPTIONS!$D$6+2-GB31)*AVERAGE(AC31:AF31))</f>
        <v>23879</v>
      </c>
      <c r="CC31" s="46">
        <f>IF(GC31&gt;ASSUMPTIONS!$D$6,0,(ASSUMPTIONS!$D$6+2-GC31)*AVERAGE(AD31:AG31))</f>
        <v>20782.5</v>
      </c>
      <c r="CD31" s="46">
        <f>IF(GD31&gt;ASSUMPTIONS!$D$6,0,(ASSUMPTIONS!$D$6+2-GD31)*AVERAGE(AE31:AH31))</f>
        <v>20782.5</v>
      </c>
      <c r="CE31" s="46">
        <f>IF(GE31&gt;ASSUMPTIONS!$D$6,0,(ASSUMPTIONS!$D$6+2-GE31)*AVERAGE(AF31:AI31))</f>
        <v>0</v>
      </c>
      <c r="CF31" s="46">
        <f>IF(GF31&gt;ASSUMPTIONS!$D$6,0,(ASSUMPTIONS!$D$6+2-GF31)*AVERAGE(AG31:AJ31))</f>
        <v>0</v>
      </c>
      <c r="CG31" s="46">
        <f>IF(GG31&gt;ASSUMPTIONS!$D$6,0,(ASSUMPTIONS!$D$6+2-GG31)*AVERAGE(AH31:AK31))</f>
        <v>0</v>
      </c>
      <c r="CH31" s="46">
        <f>IF(GH31&gt;ASSUMPTIONS!$D$6,0,(ASSUMPTIONS!$D$6+2-GH31)*AVERAGE(AI31:AL31))</f>
        <v>0</v>
      </c>
      <c r="CI31" s="46">
        <f>IF(GI31&gt;ASSUMPTIONS!$D$6,0,(ASSUMPTIONS!$D$6+2-GI31)*AVERAGE(AJ31:AM31))</f>
        <v>0</v>
      </c>
      <c r="CJ31" s="46">
        <f>IF(GJ31&gt;ASSUMPTIONS!$D$6,0,(ASSUMPTIONS!$D$6+2-GJ31)*AVERAGE(AK31:AN31))</f>
        <v>13900.875000000004</v>
      </c>
      <c r="CK31" s="46">
        <f>IF(GK31&gt;ASSUMPTIONS!$D$6,0,(ASSUMPTIONS!$D$6+2-GK31)*AVERAGE(AL31:AO31))</f>
        <v>0</v>
      </c>
      <c r="CL31" s="46">
        <f>IF(GL31&gt;ASSUMPTIONS!$D$6,0,(ASSUMPTIONS!$D$6+2-GL31)*AVERAGE(AM31:AP31))</f>
        <v>0</v>
      </c>
      <c r="CM31" s="46">
        <f>IF(GM31&gt;ASSUMPTIONS!$D$6,0,(ASSUMPTIONS!$D$6+2-GM31)*AVERAGE(AN31:AQ31))</f>
        <v>0</v>
      </c>
      <c r="CN31" s="46">
        <f>IF(GN31&gt;ASSUMPTIONS!$D$6,0,(ASSUMPTIONS!$D$6+2-GN31)*AVERAGE(AO31:AR31))</f>
        <v>13087.624999999996</v>
      </c>
      <c r="CO31" s="46">
        <f>IF(GO31&gt;ASSUMPTIONS!$D$6,0,(ASSUMPTIONS!$D$6+2-GO31)*AVERAGE(AP31:AS31))</f>
        <v>23177.150000000005</v>
      </c>
      <c r="CP31" s="46">
        <f>IF(GP31&gt;ASSUMPTIONS!$D$6,0,(ASSUMPTIONS!$D$6+2-GP31)*AVERAGE(AQ31:AT31))</f>
        <v>23177.150000000005</v>
      </c>
      <c r="CQ31" s="46">
        <f>IF(GQ31&gt;ASSUMPTIONS!$D$6,0,(ASSUMPTIONS!$D$6+2-GQ31)*AVERAGE(AR31:AU31))</f>
        <v>23177.150000000012</v>
      </c>
      <c r="CR31" s="46">
        <f>IF(GR31&gt;ASSUMPTIONS!$D$6,0,(ASSUMPTIONS!$D$6+2-GR31)*AVERAGE(AS31:AV31))</f>
        <v>0</v>
      </c>
      <c r="CS31" s="46">
        <f>IF(GS31&gt;ASSUMPTIONS!$D$6,0,(ASSUMPTIONS!$D$6+2-GS31)*AVERAGE(AT31:AW31))</f>
        <v>0</v>
      </c>
      <c r="CT31" s="46">
        <f>IF(GT31&gt;ASSUMPTIONS!$D$6,0,(ASSUMPTIONS!$D$6+2-GT31)*AVERAGE(AU31:AX31))</f>
        <v>24693.799999999992</v>
      </c>
      <c r="CU31" s="46">
        <f>IF(GU31&gt;ASSUMPTIONS!$D$6,0,(ASSUMPTIONS!$D$6+2-GU31)*AVERAGE(AV31:AY31))</f>
        <v>0</v>
      </c>
      <c r="CV31" s="46">
        <f>IF(GV31&gt;ASSUMPTIONS!$D$6,0,(ASSUMPTIONS!$D$6+2-GV31)*AVERAGE(AW31:AZ31))</f>
        <v>0</v>
      </c>
      <c r="CW31" s="46">
        <f>IF(GW31&gt;ASSUMPTIONS!$D$6,0,(ASSUMPTIONS!$D$6+2-GW31)*AVERAGE(AX31:BA31))</f>
        <v>26224.625000000007</v>
      </c>
      <c r="CX31" s="46">
        <f>IF(GX31&gt;ASSUMPTIONS!$D$6,0,(ASSUMPTIONS!$D$6+2-GX31)*AVERAGE(AY31:BB31))</f>
        <v>0</v>
      </c>
      <c r="CY31" s="46">
        <f>IF(GY31&gt;ASSUMPTIONS!$D$6,0,(ASSUMPTIONS!$D$6+2-GY31)*AVERAGE(AZ31:BC31))</f>
        <v>28481.250000000015</v>
      </c>
      <c r="CZ31" s="46">
        <f>IF(GZ31&gt;ASSUMPTIONS!$D$6,0,(ASSUMPTIONS!$D$6+2-GZ31)*AVERAGE(BA31:BD31))</f>
        <v>0</v>
      </c>
      <c r="DA31" s="46">
        <f>IF(HA31&gt;ASSUMPTIONS!$D$6,0,(ASSUMPTIONS!$D$6+2-HA31)*AVERAGE($BB31:$BE31))</f>
        <v>23200.874999999978</v>
      </c>
      <c r="DB31" s="46">
        <f>IF(HB31&gt;ASSUMPTIONS!$D$6,0,(ASSUMPTIONS!$D$6+2-HB31)*AVERAGE($BB31:$BE31))</f>
        <v>0</v>
      </c>
      <c r="DC31" s="46">
        <f>IF(HC31&gt;ASSUMPTIONS!$D$6,0,(ASSUMPTIONS!$D$6+2-HC31)*AVERAGE($BB31:$BE31))</f>
        <v>22144.799999999981</v>
      </c>
      <c r="DD31" s="46">
        <f>IF(HD31&gt;ASSUMPTIONS!$D$6,0,(ASSUMPTIONS!$D$6+2-HD31)*AVERAGE($BB31:$BE31))</f>
        <v>0</v>
      </c>
      <c r="DE31" s="46">
        <f>IF(HE31&gt;ASSUMPTIONS!$D$6,0,(ASSUMPTIONS!$D$6+2-HE31)*AVERAGE($BB31:$BE31))</f>
        <v>22144.799999999981</v>
      </c>
      <c r="DF31" s="47">
        <f t="shared" si="3"/>
        <v>112823.51385681293</v>
      </c>
      <c r="DG31" s="47">
        <f t="shared" si="17"/>
        <v>109197.01385681293</v>
      </c>
      <c r="DH31" s="47">
        <f t="shared" si="17"/>
        <v>105570.51385681293</v>
      </c>
      <c r="DI31" s="47">
        <f t="shared" si="17"/>
        <v>101944.01385681293</v>
      </c>
      <c r="DJ31" s="47">
        <f t="shared" si="17"/>
        <v>96702.263856812933</v>
      </c>
      <c r="DK31" s="47">
        <f t="shared" si="17"/>
        <v>91460.513856812933</v>
      </c>
      <c r="DL31" s="47">
        <f t="shared" si="17"/>
        <v>86218.763856812933</v>
      </c>
      <c r="DM31" s="47">
        <f t="shared" si="17"/>
        <v>80977.013856812933</v>
      </c>
      <c r="DN31" s="47">
        <f t="shared" si="17"/>
        <v>72220.413856812927</v>
      </c>
      <c r="DO31" s="47">
        <f t="shared" si="17"/>
        <v>82784.150000000009</v>
      </c>
      <c r="DP31" s="47">
        <f t="shared" si="17"/>
        <v>74027.55</v>
      </c>
      <c r="DQ31" s="47">
        <f t="shared" si="17"/>
        <v>90733.65</v>
      </c>
      <c r="DR31" s="47">
        <f t="shared" si="17"/>
        <v>81977.049999999988</v>
      </c>
      <c r="DS31" s="47">
        <f t="shared" si="17"/>
        <v>71630.549999999988</v>
      </c>
      <c r="DT31" s="47">
        <f t="shared" si="17"/>
        <v>61284.049999999988</v>
      </c>
      <c r="DU31" s="47">
        <f t="shared" si="17"/>
        <v>50937.549999999988</v>
      </c>
      <c r="DV31" s="47">
        <f t="shared" si="17"/>
        <v>40591.049999999988</v>
      </c>
      <c r="DW31" s="47">
        <f t="shared" si="17"/>
        <v>37494.549999999988</v>
      </c>
      <c r="DX31" s="47">
        <f t="shared" si="17"/>
        <v>34398.049999999988</v>
      </c>
      <c r="DY31" s="47">
        <f t="shared" si="17"/>
        <v>31301.549999999988</v>
      </c>
      <c r="DZ31" s="47">
        <f t="shared" si="17"/>
        <v>40053.5</v>
      </c>
      <c r="EA31" s="47">
        <f t="shared" si="17"/>
        <v>35738.5</v>
      </c>
      <c r="EB31" s="47">
        <f t="shared" si="17"/>
        <v>55302.5</v>
      </c>
      <c r="EC31" s="47">
        <f t="shared" si="17"/>
        <v>71770</v>
      </c>
      <c r="ED31" s="47">
        <f t="shared" si="17"/>
        <v>88237.5</v>
      </c>
      <c r="EE31" s="47">
        <f t="shared" si="17"/>
        <v>83922.5</v>
      </c>
      <c r="EF31" s="47">
        <f t="shared" si="17"/>
        <v>73020.5</v>
      </c>
      <c r="EG31" s="47">
        <f t="shared" si="17"/>
        <v>62118.5</v>
      </c>
      <c r="EH31" s="47">
        <f t="shared" si="17"/>
        <v>51216.5</v>
      </c>
      <c r="EI31" s="47">
        <f t="shared" si="17"/>
        <v>40314.5</v>
      </c>
      <c r="EJ31" s="47">
        <f t="shared" si="17"/>
        <v>48463.125</v>
      </c>
      <c r="EK31" s="47">
        <f t="shared" si="17"/>
        <v>42710.875</v>
      </c>
      <c r="EL31" s="47">
        <f t="shared" si="17"/>
        <v>36958.625</v>
      </c>
      <c r="EM31" s="47">
        <f t="shared" si="17"/>
        <v>31206.375</v>
      </c>
      <c r="EN31" s="47">
        <f t="shared" si="17"/>
        <v>39864.599999999991</v>
      </c>
      <c r="EO31" s="47">
        <f t="shared" si="17"/>
        <v>58612.349999999991</v>
      </c>
      <c r="EP31" s="47">
        <f t="shared" si="17"/>
        <v>77360.099999999991</v>
      </c>
      <c r="EQ31" s="47">
        <f t="shared" si="17"/>
        <v>96107.85</v>
      </c>
      <c r="ER31" s="47">
        <f t="shared" si="17"/>
        <v>91678.450000000012</v>
      </c>
      <c r="ES31" s="47">
        <f t="shared" si="17"/>
        <v>79749.950000000012</v>
      </c>
      <c r="ET31" s="47">
        <f t="shared" si="17"/>
        <v>92515.25</v>
      </c>
      <c r="EU31" s="47">
        <f t="shared" si="17"/>
        <v>80586.75</v>
      </c>
      <c r="EV31" s="47">
        <f t="shared" si="17"/>
        <v>68658.25</v>
      </c>
      <c r="EW31" s="47">
        <f t="shared" si="17"/>
        <v>85922.625</v>
      </c>
      <c r="EX31" s="47">
        <f t="shared" si="17"/>
        <v>76962.375</v>
      </c>
      <c r="EY31" s="47">
        <f t="shared" si="17"/>
        <v>96483.375000000015</v>
      </c>
      <c r="EZ31" s="47">
        <f t="shared" si="17"/>
        <v>87523.125000000015</v>
      </c>
      <c r="FA31" s="47">
        <f t="shared" si="17"/>
        <v>99651.6</v>
      </c>
      <c r="FB31" s="47">
        <f t="shared" si="17"/>
        <v>88579.200000000012</v>
      </c>
      <c r="FC31" s="47">
        <f t="shared" si="17"/>
        <v>99651.6</v>
      </c>
      <c r="FD31" s="47">
        <f t="shared" si="17"/>
        <v>88579.200000000012</v>
      </c>
      <c r="FE31" s="47">
        <f t="shared" si="17"/>
        <v>99651.6</v>
      </c>
      <c r="FF31" s="48">
        <f t="shared" si="4"/>
        <v>28.893544571745476</v>
      </c>
      <c r="FG31" s="48">
        <f t="shared" si="14"/>
        <v>25.444369262664658</v>
      </c>
      <c r="FH31" s="48">
        <f t="shared" si="14"/>
        <v>22.57098481673501</v>
      </c>
      <c r="FI31" s="48">
        <f t="shared" si="14"/>
        <v>20.140318377796142</v>
      </c>
      <c r="FJ31" s="48">
        <f t="shared" si="14"/>
        <v>16.656259858926173</v>
      </c>
      <c r="FK31" s="48">
        <f t="shared" si="14"/>
        <v>13.816237464674471</v>
      </c>
      <c r="FL31" s="48">
        <f t="shared" si="14"/>
        <v>11.609776587544939</v>
      </c>
      <c r="FM31" s="48">
        <f t="shared" si="14"/>
        <v>9.846146204784155</v>
      </c>
      <c r="FN31" s="48">
        <f t="shared" si="14"/>
        <v>9.2475405815970735</v>
      </c>
      <c r="FO31" s="48">
        <f t="shared" si="14"/>
        <v>7.8894278074860562</v>
      </c>
      <c r="FP31" s="48">
        <f t="shared" si="14"/>
        <v>8.6670906816171218</v>
      </c>
      <c r="FQ31" s="48">
        <f t="shared" si="13"/>
        <v>7.4406838861094435</v>
      </c>
      <c r="FR31" s="48">
        <f t="shared" si="13"/>
        <v>8.7695017638815056</v>
      </c>
      <c r="FS31" s="48">
        <f t="shared" si="13"/>
        <v>9.6059350831966235</v>
      </c>
      <c r="FT31" s="48">
        <f t="shared" si="13"/>
        <v>10.656929256862306</v>
      </c>
      <c r="FU31" s="48">
        <f t="shared" si="13"/>
        <v>12.484019148502748</v>
      </c>
      <c r="FV31" s="48">
        <f t="shared" si="13"/>
        <v>16.450040368157595</v>
      </c>
      <c r="FW31" s="48">
        <f t="shared" si="13"/>
        <v>11.934595170715568</v>
      </c>
      <c r="FX31" s="48">
        <f t="shared" si="13"/>
        <v>10.117938339067662</v>
      </c>
      <c r="FY31" s="48">
        <f t="shared" si="13"/>
        <v>8.5772652183399281</v>
      </c>
      <c r="FZ31" s="48">
        <f t="shared" si="13"/>
        <v>7.2541251448435666</v>
      </c>
      <c r="GA31" s="48">
        <f t="shared" si="13"/>
        <v>9.2823870220162217</v>
      </c>
      <c r="GB31" s="48">
        <f t="shared" si="13"/>
        <v>5.9946324485260201</v>
      </c>
      <c r="GC31" s="48">
        <f t="shared" si="13"/>
        <v>7.2685154761122428</v>
      </c>
      <c r="GD31" s="48">
        <f t="shared" si="13"/>
        <v>7.7545177061667703</v>
      </c>
      <c r="GE31" s="48">
        <f t="shared" si="13"/>
        <v>8.0936984039625752</v>
      </c>
      <c r="GF31" s="48">
        <f t="shared" si="13"/>
        <v>8.728686302678879</v>
      </c>
      <c r="GG31" s="48">
        <f t="shared" si="16"/>
        <v>8.768992899710284</v>
      </c>
      <c r="GH31" s="48">
        <f t="shared" si="16"/>
        <v>8.8240422603986328</v>
      </c>
      <c r="GI31" s="48">
        <f t="shared" si="16"/>
        <v>8.9037333217436654</v>
      </c>
      <c r="GJ31" s="48">
        <f t="shared" si="16"/>
        <v>7.4359902518427656</v>
      </c>
      <c r="GK31" s="48">
        <f t="shared" si="16"/>
        <v>9.519699655753243</v>
      </c>
      <c r="GL31" s="48">
        <f t="shared" si="15"/>
        <v>8.9726608352218573</v>
      </c>
      <c r="GM31" s="48">
        <f t="shared" si="15"/>
        <v>8.3439348444484587</v>
      </c>
      <c r="GN31" s="48">
        <f t="shared" si="15"/>
        <v>7.0452826567932458</v>
      </c>
      <c r="GO31" s="48">
        <f t="shared" si="15"/>
        <v>6.3235236965978885</v>
      </c>
      <c r="GP31" s="48">
        <f t="shared" si="15"/>
        <v>7.166243833254879</v>
      </c>
      <c r="GQ31" s="48">
        <f t="shared" si="15"/>
        <v>7.6946703833653682</v>
      </c>
      <c r="GR31" s="48">
        <f t="shared" si="15"/>
        <v>8.0569937544536199</v>
      </c>
      <c r="GS31" s="48">
        <f t="shared" si="15"/>
        <v>8.1955001312973863</v>
      </c>
      <c r="GT31" s="48">
        <f t="shared" si="15"/>
        <v>7.635684279815691</v>
      </c>
      <c r="GU31" s="48">
        <f t="shared" si="15"/>
        <v>9.5353813845925899</v>
      </c>
      <c r="GV31" s="48">
        <f t="shared" si="15"/>
        <v>8.9938059763957483</v>
      </c>
      <c r="GW31" s="48">
        <f t="shared" si="15"/>
        <v>7.2361055669950973</v>
      </c>
      <c r="GX31" s="48">
        <f t="shared" si="15"/>
        <v>8.5782584930101606</v>
      </c>
      <c r="GY31" s="48">
        <f t="shared" si="15"/>
        <v>7.2989120963927396</v>
      </c>
      <c r="GZ31" s="48">
        <f t="shared" si="15"/>
        <v>8.7138628481630018</v>
      </c>
      <c r="HA31" s="48">
        <f t="shared" si="6"/>
        <v>7.9046209493876685</v>
      </c>
      <c r="HB31" s="48">
        <f t="shared" si="6"/>
        <v>9</v>
      </c>
      <c r="HC31" s="48">
        <f t="shared" si="6"/>
        <v>8.0000000000000018</v>
      </c>
      <c r="HD31" s="48">
        <f t="shared" si="6"/>
        <v>9</v>
      </c>
      <c r="HE31" s="48">
        <f t="shared" si="6"/>
        <v>8.0000000000000018</v>
      </c>
      <c r="HF31" s="31"/>
    </row>
    <row r="32" spans="1:214" x14ac:dyDescent="0.25">
      <c r="A32" s="29"/>
      <c r="B32" s="13" t="s">
        <v>3</v>
      </c>
      <c r="C32" s="13">
        <v>1725410</v>
      </c>
      <c r="D32" s="13" t="str">
        <f>VLOOKUP(C32,INVENTORY_DATA!$C:$E,2,0)</f>
        <v>PF_0</v>
      </c>
      <c r="E32" s="44">
        <f>VLOOKUP(C32,INVENTORY_DATA!$C:$E,3,0)</f>
        <v>138495.03002309467</v>
      </c>
      <c r="F32" s="45">
        <f>VLOOKUP(VLOOKUP(F$3,KEY!$E:$F,2,0)&amp;$C32,DEMAND_PLAN!$B:$I,5,0)/VLOOKUP(VLOOKUP(F$3,KEY!$E:$F,2,0),KEY!$B:$C,2,0)</f>
        <v>4340.5</v>
      </c>
      <c r="G32" s="45">
        <f>VLOOKUP(VLOOKUP(G$3,KEY!$E:$F,2,0)&amp;$C32,DEMAND_PLAN!$B:$I,5,0)/VLOOKUP(VLOOKUP(G$3,KEY!$E:$F,2,0),KEY!$B:$C,2,0)</f>
        <v>4340.5</v>
      </c>
      <c r="H32" s="45">
        <f>VLOOKUP(VLOOKUP(H$3,KEY!$E:$F,2,0)&amp;$C32,DEMAND_PLAN!$B:$I,5,0)/VLOOKUP(VLOOKUP(H$3,KEY!$E:$F,2,0),KEY!$B:$C,2,0)</f>
        <v>4340.5</v>
      </c>
      <c r="I32" s="45">
        <f>VLOOKUP(VLOOKUP(I$3,KEY!$E:$F,2,0)&amp;$C32,DEMAND_PLAN!$B:$I,5,0)/VLOOKUP(VLOOKUP(I$3,KEY!$E:$F,2,0),KEY!$B:$C,2,0)</f>
        <v>4340.5</v>
      </c>
      <c r="J32" s="45">
        <f>VLOOKUP(VLOOKUP(J$3,KEY!$E:$F,2,0)&amp;$C32,DEMAND_PLAN!$B:$I,5,0)/VLOOKUP(VLOOKUP(J$3,KEY!$E:$F,2,0),KEY!$B:$C,2,0)</f>
        <v>11127.5</v>
      </c>
      <c r="K32" s="45">
        <f>VLOOKUP(VLOOKUP(K$3,KEY!$E:$F,2,0)&amp;$C32,DEMAND_PLAN!$B:$I,5,0)/VLOOKUP(VLOOKUP(K$3,KEY!$E:$F,2,0),KEY!$B:$C,2,0)</f>
        <v>11127.5</v>
      </c>
      <c r="L32" s="45">
        <f>VLOOKUP(VLOOKUP(L$3,KEY!$E:$F,2,0)&amp;$C32,DEMAND_PLAN!$B:$I,5,0)/VLOOKUP(VLOOKUP(L$3,KEY!$E:$F,2,0),KEY!$B:$C,2,0)</f>
        <v>11127.5</v>
      </c>
      <c r="M32" s="45">
        <f>VLOOKUP(VLOOKUP(M$3,KEY!$E:$F,2,0)&amp;$C32,DEMAND_PLAN!$B:$I,5,0)/VLOOKUP(VLOOKUP(M$3,KEY!$E:$F,2,0),KEY!$B:$C,2,0)</f>
        <v>11127.5</v>
      </c>
      <c r="N32" s="45">
        <f>VLOOKUP(VLOOKUP(N$3,KEY!$E:$F,2,0)&amp;$C32,DEMAND_PLAN!$B:$I,5,0)/VLOOKUP(VLOOKUP(N$3,KEY!$E:$F,2,0),KEY!$B:$C,2,0)</f>
        <v>8947.2000000000007</v>
      </c>
      <c r="O32" s="45">
        <f>VLOOKUP(VLOOKUP(O$3,KEY!$E:$F,2,0)&amp;$C32,DEMAND_PLAN!$B:$I,5,0)/VLOOKUP(VLOOKUP(O$3,KEY!$E:$F,2,0),KEY!$B:$C,2,0)</f>
        <v>8947.2000000000007</v>
      </c>
      <c r="P32" s="45">
        <f>VLOOKUP(VLOOKUP(P$3,KEY!$E:$F,2,0)&amp;$C32,DEMAND_PLAN!$B:$I,5,0)/VLOOKUP(VLOOKUP(P$3,KEY!$E:$F,2,0),KEY!$B:$C,2,0)</f>
        <v>8947.2000000000007</v>
      </c>
      <c r="Q32" s="45">
        <f>VLOOKUP(VLOOKUP(Q$3,KEY!$E:$F,2,0)&amp;$C32,DEMAND_PLAN!$B:$I,5,0)/VLOOKUP(VLOOKUP(Q$3,KEY!$E:$F,2,0),KEY!$B:$C,2,0)</f>
        <v>8947.2000000000007</v>
      </c>
      <c r="R32" s="45">
        <f>VLOOKUP(VLOOKUP(R$3,KEY!$E:$F,2,0)&amp;$C32,DEMAND_PLAN!$B:$I,5,0)/VLOOKUP(VLOOKUP(R$3,KEY!$E:$F,2,0),KEY!$B:$C,2,0)</f>
        <v>8947.2000000000007</v>
      </c>
      <c r="S32" s="45">
        <f>VLOOKUP(VLOOKUP(S$3,KEY!$E:$F,2,0)&amp;$C32,DEMAND_PLAN!$B:$I,5,0)/VLOOKUP(VLOOKUP(S$3,KEY!$E:$F,2,0),KEY!$B:$C,2,0)</f>
        <v>10899.5</v>
      </c>
      <c r="T32" s="45">
        <f>VLOOKUP(VLOOKUP(T$3,KEY!$E:$F,2,0)&amp;$C32,DEMAND_PLAN!$B:$I,5,0)/VLOOKUP(VLOOKUP(T$3,KEY!$E:$F,2,0),KEY!$B:$C,2,0)</f>
        <v>10899.5</v>
      </c>
      <c r="U32" s="45">
        <f>VLOOKUP(VLOOKUP(U$3,KEY!$E:$F,2,0)&amp;$C32,DEMAND_PLAN!$B:$I,5,0)/VLOOKUP(VLOOKUP(U$3,KEY!$E:$F,2,0),KEY!$B:$C,2,0)</f>
        <v>10899.5</v>
      </c>
      <c r="V32" s="45">
        <f>VLOOKUP(VLOOKUP(V$3,KEY!$E:$F,2,0)&amp;$C32,DEMAND_PLAN!$B:$I,5,0)/VLOOKUP(VLOOKUP(V$3,KEY!$E:$F,2,0),KEY!$B:$C,2,0)</f>
        <v>10899.5</v>
      </c>
      <c r="W32" s="45">
        <f>VLOOKUP(VLOOKUP(W$3,KEY!$E:$F,2,0)&amp;$C32,DEMAND_PLAN!$B:$I,5,0)/VLOOKUP(VLOOKUP(W$3,KEY!$E:$F,2,0),KEY!$B:$C,2,0)</f>
        <v>9468.25</v>
      </c>
      <c r="X32" s="45">
        <f>VLOOKUP(VLOOKUP(X$3,KEY!$E:$F,2,0)&amp;$C32,DEMAND_PLAN!$B:$I,5,0)/VLOOKUP(VLOOKUP(X$3,KEY!$E:$F,2,0),KEY!$B:$C,2,0)</f>
        <v>9468.25</v>
      </c>
      <c r="Y32" s="45">
        <f>VLOOKUP(VLOOKUP(Y$3,KEY!$E:$F,2,0)&amp;$C32,DEMAND_PLAN!$B:$I,5,0)/VLOOKUP(VLOOKUP(Y$3,KEY!$E:$F,2,0),KEY!$B:$C,2,0)</f>
        <v>9468.25</v>
      </c>
      <c r="Z32" s="45">
        <f>VLOOKUP(VLOOKUP(Z$3,KEY!$E:$F,2,0)&amp;$C32,DEMAND_PLAN!$B:$I,5,0)/VLOOKUP(VLOOKUP(Z$3,KEY!$E:$F,2,0),KEY!$B:$C,2,0)</f>
        <v>9468.25</v>
      </c>
      <c r="AA32" s="45">
        <f>VLOOKUP(VLOOKUP(AA$3,KEY!$E:$F,2,0)&amp;$C32,DEMAND_PLAN!$B:$I,5,0)/VLOOKUP(VLOOKUP(AA$3,KEY!$E:$F,2,0),KEY!$B:$C,2,0)</f>
        <v>10280.6</v>
      </c>
      <c r="AB32" s="45">
        <f>VLOOKUP(VLOOKUP(AB$3,KEY!$E:$F,2,0)&amp;$C32,DEMAND_PLAN!$B:$I,5,0)/VLOOKUP(VLOOKUP(AB$3,KEY!$E:$F,2,0),KEY!$B:$C,2,0)</f>
        <v>10280.6</v>
      </c>
      <c r="AC32" s="45">
        <f>VLOOKUP(VLOOKUP(AC$3,KEY!$E:$F,2,0)&amp;$C32,DEMAND_PLAN!$B:$I,5,0)/VLOOKUP(VLOOKUP(AC$3,KEY!$E:$F,2,0),KEY!$B:$C,2,0)</f>
        <v>10280.6</v>
      </c>
      <c r="AD32" s="45">
        <f>VLOOKUP(VLOOKUP(AD$3,KEY!$E:$F,2,0)&amp;$C32,DEMAND_PLAN!$B:$I,5,0)/VLOOKUP(VLOOKUP(AD$3,KEY!$E:$F,2,0),KEY!$B:$C,2,0)</f>
        <v>10280.6</v>
      </c>
      <c r="AE32" s="45">
        <f>VLOOKUP(VLOOKUP(AE$3,KEY!$E:$F,2,0)&amp;$C32,DEMAND_PLAN!$B:$I,5,0)/VLOOKUP(VLOOKUP(AE$3,KEY!$E:$F,2,0),KEY!$B:$C,2,0)</f>
        <v>10280.6</v>
      </c>
      <c r="AF32" s="45">
        <f>VLOOKUP(VLOOKUP(AF$3,KEY!$E:$F,2,0)&amp;$C32,DEMAND_PLAN!$B:$I,5,0)/VLOOKUP(VLOOKUP(AF$3,KEY!$E:$F,2,0),KEY!$B:$C,2,0)</f>
        <v>4854.5</v>
      </c>
      <c r="AG32" s="45">
        <f>VLOOKUP(VLOOKUP(AG$3,KEY!$E:$F,2,0)&amp;$C32,DEMAND_PLAN!$B:$I,5,0)/VLOOKUP(VLOOKUP(AG$3,KEY!$E:$F,2,0),KEY!$B:$C,2,0)</f>
        <v>4854.5</v>
      </c>
      <c r="AH32" s="45">
        <f>VLOOKUP(VLOOKUP(AH$3,KEY!$E:$F,2,0)&amp;$C32,DEMAND_PLAN!$B:$I,5,0)/VLOOKUP(VLOOKUP(AH$3,KEY!$E:$F,2,0),KEY!$B:$C,2,0)</f>
        <v>4854.5</v>
      </c>
      <c r="AI32" s="45">
        <f>VLOOKUP(VLOOKUP(AI$3,KEY!$E:$F,2,0)&amp;$C32,DEMAND_PLAN!$B:$I,5,0)/VLOOKUP(VLOOKUP(AI$3,KEY!$E:$F,2,0),KEY!$B:$C,2,0)</f>
        <v>4854.5</v>
      </c>
      <c r="AJ32" s="45">
        <f>VLOOKUP(VLOOKUP(AJ$3,KEY!$E:$F,2,0)&amp;$C32,DEMAND_PLAN!$B:$I,5,0)/VLOOKUP(VLOOKUP(AJ$3,KEY!$E:$F,2,0),KEY!$B:$C,2,0)</f>
        <v>4093.25</v>
      </c>
      <c r="AK32" s="45">
        <f>VLOOKUP(VLOOKUP(AK$3,KEY!$E:$F,2,0)&amp;$C32,DEMAND_PLAN!$B:$I,5,0)/VLOOKUP(VLOOKUP(AK$3,KEY!$E:$F,2,0),KEY!$B:$C,2,0)</f>
        <v>4093.25</v>
      </c>
      <c r="AL32" s="45">
        <f>VLOOKUP(VLOOKUP(AL$3,KEY!$E:$F,2,0)&amp;$C32,DEMAND_PLAN!$B:$I,5,0)/VLOOKUP(VLOOKUP(AL$3,KEY!$E:$F,2,0),KEY!$B:$C,2,0)</f>
        <v>4093.25</v>
      </c>
      <c r="AM32" s="45">
        <f>VLOOKUP(VLOOKUP(AM$3,KEY!$E:$F,2,0)&amp;$C32,DEMAND_PLAN!$B:$I,5,0)/VLOOKUP(VLOOKUP(AM$3,KEY!$E:$F,2,0),KEY!$B:$C,2,0)</f>
        <v>4093.25</v>
      </c>
      <c r="AN32" s="45">
        <f>VLOOKUP(VLOOKUP(AN$3,KEY!$E:$F,2,0)&amp;$C32,DEMAND_PLAN!$B:$I,5,0)/VLOOKUP(VLOOKUP(AN$3,KEY!$E:$F,2,0),KEY!$B:$C,2,0)</f>
        <v>11262</v>
      </c>
      <c r="AO32" s="45">
        <f>VLOOKUP(VLOOKUP(AO$3,KEY!$E:$F,2,0)&amp;$C32,DEMAND_PLAN!$B:$I,5,0)/VLOOKUP(VLOOKUP(AO$3,KEY!$E:$F,2,0),KEY!$B:$C,2,0)</f>
        <v>11262</v>
      </c>
      <c r="AP32" s="45">
        <f>VLOOKUP(VLOOKUP(AP$3,KEY!$E:$F,2,0)&amp;$C32,DEMAND_PLAN!$B:$I,5,0)/VLOOKUP(VLOOKUP(AP$3,KEY!$E:$F,2,0),KEY!$B:$C,2,0)</f>
        <v>11262</v>
      </c>
      <c r="AQ32" s="45">
        <f>VLOOKUP(VLOOKUP(AQ$3,KEY!$E:$F,2,0)&amp;$C32,DEMAND_PLAN!$B:$I,5,0)/VLOOKUP(VLOOKUP(AQ$3,KEY!$E:$F,2,0),KEY!$B:$C,2,0)</f>
        <v>11262</v>
      </c>
      <c r="AR32" s="45">
        <f>VLOOKUP(VLOOKUP(AR$3,KEY!$E:$F,2,0)&amp;$C32,DEMAND_PLAN!$B:$I,5,0)/VLOOKUP(VLOOKUP(AR$3,KEY!$E:$F,2,0),KEY!$B:$C,2,0)</f>
        <v>11262</v>
      </c>
      <c r="AS32" s="45">
        <f>VLOOKUP(VLOOKUP(AS$3,KEY!$E:$F,2,0)&amp;$C32,DEMAND_PLAN!$B:$I,5,0)/VLOOKUP(VLOOKUP(AS$3,KEY!$E:$F,2,0),KEY!$B:$C,2,0)</f>
        <v>6198.25</v>
      </c>
      <c r="AT32" s="45">
        <f>VLOOKUP(VLOOKUP(AT$3,KEY!$E:$F,2,0)&amp;$C32,DEMAND_PLAN!$B:$I,5,0)/VLOOKUP(VLOOKUP(AT$3,KEY!$E:$F,2,0),KEY!$B:$C,2,0)</f>
        <v>6198.25</v>
      </c>
      <c r="AU32" s="45">
        <f>VLOOKUP(VLOOKUP(AU$3,KEY!$E:$F,2,0)&amp;$C32,DEMAND_PLAN!$B:$I,5,0)/VLOOKUP(VLOOKUP(AU$3,KEY!$E:$F,2,0),KEY!$B:$C,2,0)</f>
        <v>6198.25</v>
      </c>
      <c r="AV32" s="45">
        <f>VLOOKUP(VLOOKUP(AV$3,KEY!$E:$F,2,0)&amp;$C32,DEMAND_PLAN!$B:$I,5,0)/VLOOKUP(VLOOKUP(AV$3,KEY!$E:$F,2,0),KEY!$B:$C,2,0)</f>
        <v>6198.25</v>
      </c>
      <c r="AW32" s="45">
        <f>VLOOKUP(VLOOKUP(AW$3,KEY!$E:$F,2,0)&amp;$C32,DEMAND_PLAN!$B:$I,5,0)/VLOOKUP(VLOOKUP(AW$3,KEY!$E:$F,2,0),KEY!$B:$C,2,0)</f>
        <v>4143.75</v>
      </c>
      <c r="AX32" s="45">
        <f>VLOOKUP(VLOOKUP(AX$3,KEY!$E:$F,2,0)&amp;$C32,DEMAND_PLAN!$B:$I,5,0)/VLOOKUP(VLOOKUP(AX$3,KEY!$E:$F,2,0),KEY!$B:$C,2,0)</f>
        <v>4143.75</v>
      </c>
      <c r="AY32" s="45">
        <f>VLOOKUP(VLOOKUP(AY$3,KEY!$E:$F,2,0)&amp;$C32,DEMAND_PLAN!$B:$I,5,0)/VLOOKUP(VLOOKUP(AY$3,KEY!$E:$F,2,0),KEY!$B:$C,2,0)</f>
        <v>4143.75</v>
      </c>
      <c r="AZ32" s="45">
        <f>VLOOKUP(VLOOKUP(AZ$3,KEY!$E:$F,2,0)&amp;$C32,DEMAND_PLAN!$B:$I,5,0)/VLOOKUP(VLOOKUP(AZ$3,KEY!$E:$F,2,0),KEY!$B:$C,2,0)</f>
        <v>4143.75</v>
      </c>
      <c r="BA32" s="45">
        <f>VLOOKUP(VLOOKUP(BA$3,KEY!$E:$F,2,0)&amp;$C32,DEMAND_PLAN!$B:$I,5,0)/VLOOKUP(VLOOKUP(BA$3,KEY!$E:$F,2,0),KEY!$B:$C,2,0)</f>
        <v>9066.7999999999993</v>
      </c>
      <c r="BB32" s="45">
        <f>VLOOKUP(VLOOKUP(BB$3,KEY!$E:$F,2,0)&amp;$C32,DEMAND_PLAN!$B:$I,5,0)/VLOOKUP(VLOOKUP(BB$3,KEY!$E:$F,2,0),KEY!$B:$C,2,0)</f>
        <v>9066.7999999999993</v>
      </c>
      <c r="BC32" s="45">
        <f>VLOOKUP(VLOOKUP(BC$3,KEY!$E:$F,2,0)&amp;$C32,DEMAND_PLAN!$B:$I,5,0)/VLOOKUP(VLOOKUP(BC$3,KEY!$E:$F,2,0),KEY!$B:$C,2,0)</f>
        <v>9066.7999999999993</v>
      </c>
      <c r="BD32" s="45">
        <f>VLOOKUP(VLOOKUP(BD$3,KEY!$E:$F,2,0)&amp;$C32,DEMAND_PLAN!$B:$I,5,0)/VLOOKUP(VLOOKUP(BD$3,KEY!$E:$F,2,0),KEY!$B:$C,2,0)</f>
        <v>9066.7999999999993</v>
      </c>
      <c r="BE32" s="45">
        <f>VLOOKUP(VLOOKUP(BE$3,KEY!$E:$F,2,0)&amp;$C32,DEMAND_PLAN!$B:$I,5,0)/VLOOKUP(VLOOKUP(BE$3,KEY!$E:$F,2,0),KEY!$B:$C,2,0)</f>
        <v>9066.7999999999993</v>
      </c>
      <c r="BF32" s="46">
        <f>IF(FF32&gt;ASSUMPTIONS!$D$6,0,(ASSUMPTIONS!$D$6+2-FF32)*AVERAGE(G32:J32))</f>
        <v>0</v>
      </c>
      <c r="BG32" s="46">
        <f>IF(FG32&gt;ASSUMPTIONS!$D$6,0,(ASSUMPTIONS!$D$6+2-FG32)*AVERAGE(H32:K32))</f>
        <v>0</v>
      </c>
      <c r="BH32" s="46">
        <f>IF(FH32&gt;ASSUMPTIONS!$D$6,0,(ASSUMPTIONS!$D$6+2-FH32)*AVERAGE(I32:L32))</f>
        <v>0</v>
      </c>
      <c r="BI32" s="46">
        <f>IF(FI32&gt;ASSUMPTIONS!$D$6,0,(ASSUMPTIONS!$D$6+2-FI32)*AVERAGE(J32:M32))</f>
        <v>0</v>
      </c>
      <c r="BJ32" s="46">
        <f>IF(FJ32&gt;ASSUMPTIONS!$D$6,0,(ASSUMPTIONS!$D$6+2-FJ32)*AVERAGE(K32:N32))</f>
        <v>0</v>
      </c>
      <c r="BK32" s="46">
        <f>IF(FK32&gt;ASSUMPTIONS!$D$6,0,(ASSUMPTIONS!$D$6+2-FK32)*AVERAGE(L32:O32))</f>
        <v>0</v>
      </c>
      <c r="BL32" s="46">
        <f>IF(FL32&gt;ASSUMPTIONS!$D$6,0,(ASSUMPTIONS!$D$6+2-FL32)*AVERAGE(M32:P32))</f>
        <v>0</v>
      </c>
      <c r="BM32" s="46">
        <f>IF(FM32&gt;ASSUMPTIONS!$D$6,0,(ASSUMPTIONS!$D$6+2-FM32)*AVERAGE(N32:Q32))</f>
        <v>0</v>
      </c>
      <c r="BN32" s="46">
        <f>IF(FN32&gt;ASSUMPTIONS!$D$6,0,(ASSUMPTIONS!$D$6+2-FN32)*AVERAGE(O32:R32))</f>
        <v>0</v>
      </c>
      <c r="BO32" s="46">
        <f>IF(FO32&gt;ASSUMPTIONS!$D$6,0,(ASSUMPTIONS!$D$6+2-FO32)*AVERAGE(P32:S32))</f>
        <v>26676.919976905338</v>
      </c>
      <c r="BP32" s="46">
        <f>IF(FP32&gt;ASSUMPTIONS!$D$6,0,(ASSUMPTIONS!$D$6+2-FP32)*AVERAGE(Q32:T32))</f>
        <v>0</v>
      </c>
      <c r="BQ32" s="46">
        <f>IF(FQ32&gt;ASSUMPTIONS!$D$6,0,(ASSUMPTIONS!$D$6+2-FQ32)*AVERAGE(R32:U32))</f>
        <v>27655.899999999972</v>
      </c>
      <c r="BR32" s="46">
        <f>IF(FR32&gt;ASSUMPTIONS!$D$6,0,(ASSUMPTIONS!$D$6+2-FR32)*AVERAGE(S32:V32))</f>
        <v>0</v>
      </c>
      <c r="BS32" s="46">
        <f>IF(FS32&gt;ASSUMPTIONS!$D$6,0,(ASSUMPTIONS!$D$6+2-FS32)*AVERAGE(T32:W32))</f>
        <v>0</v>
      </c>
      <c r="BT32" s="46">
        <f>IF(FT32&gt;ASSUMPTIONS!$D$6,0,(ASSUMPTIONS!$D$6+2-FT32)*AVERAGE(U32:X32))</f>
        <v>26518.400000000012</v>
      </c>
      <c r="BU32" s="46">
        <f>IF(FU32&gt;ASSUMPTIONS!$D$6,0,(ASSUMPTIONS!$D$6+2-FU32)*AVERAGE(V32:Y32))</f>
        <v>0</v>
      </c>
      <c r="BV32" s="46">
        <f>IF(FV32&gt;ASSUMPTIONS!$D$6,0,(ASSUMPTIONS!$D$6+2-FV32)*AVERAGE(W32:Z32))</f>
        <v>0</v>
      </c>
      <c r="BW32" s="46">
        <f>IF(FW32&gt;ASSUMPTIONS!$D$6,0,(ASSUMPTIONS!$D$6+2-FW32)*AVERAGE(X32:AA32))</f>
        <v>27573.124999999996</v>
      </c>
      <c r="BX32" s="46">
        <f>IF(FX32&gt;ASSUMPTIONS!$D$6,0,(ASSUMPTIONS!$D$6+2-FX32)*AVERAGE(Y32:AB32))</f>
        <v>0</v>
      </c>
      <c r="BY32" s="46">
        <f>IF(FY32&gt;ASSUMPTIONS!$D$6,0,(ASSUMPTIONS!$D$6+2-FY32)*AVERAGE(Z32:AC32))</f>
        <v>22998.249999999989</v>
      </c>
      <c r="BZ32" s="46">
        <f>IF(FZ32&gt;ASSUMPTIONS!$D$6,0,(ASSUMPTIONS!$D$6+2-FZ32)*AVERAGE(AA32:AD32))</f>
        <v>0</v>
      </c>
      <c r="CA32" s="46">
        <f>IF(GA32&gt;ASSUMPTIONS!$D$6,0,(ASSUMPTIONS!$D$6+2-GA32)*AVERAGE(AB32:AE32))</f>
        <v>20967.375000000015</v>
      </c>
      <c r="CB32" s="46">
        <f>IF(GB32&gt;ASSUMPTIONS!$D$6,0,(ASSUMPTIONS!$D$6+2-GB32)*AVERAGE(AC32:AF32))</f>
        <v>0</v>
      </c>
      <c r="CC32" s="46">
        <f>IF(GC32&gt;ASSUMPTIONS!$D$6,0,(ASSUMPTIONS!$D$6+2-GC32)*AVERAGE(AD32:AG32))</f>
        <v>0</v>
      </c>
      <c r="CD32" s="46">
        <f>IF(GD32&gt;ASSUMPTIONS!$D$6,0,(ASSUMPTIONS!$D$6+2-GD32)*AVERAGE(AE32:AH32))</f>
        <v>0</v>
      </c>
      <c r="CE32" s="46">
        <f>IF(GE32&gt;ASSUMPTIONS!$D$6,0,(ASSUMPTIONS!$D$6+2-GE32)*AVERAGE(AF32:AI32))</f>
        <v>0</v>
      </c>
      <c r="CF32" s="46">
        <f>IF(GF32&gt;ASSUMPTIONS!$D$6,0,(ASSUMPTIONS!$D$6+2-GF32)*AVERAGE(AG32:AJ32))</f>
        <v>0</v>
      </c>
      <c r="CG32" s="46">
        <f>IF(GG32&gt;ASSUMPTIONS!$D$6,0,(ASSUMPTIONS!$D$6+2-GG32)*AVERAGE(AH32:AK32))</f>
        <v>0</v>
      </c>
      <c r="CH32" s="46">
        <f>IF(GH32&gt;ASSUMPTIONS!$D$6,0,(ASSUMPTIONS!$D$6+2-GH32)*AVERAGE(AI32:AL32))</f>
        <v>0</v>
      </c>
      <c r="CI32" s="46">
        <f>IF(GI32&gt;ASSUMPTIONS!$D$6,0,(ASSUMPTIONS!$D$6+2-GI32)*AVERAGE(AJ32:AM32))</f>
        <v>0</v>
      </c>
      <c r="CJ32" s="46">
        <f>IF(GJ32&gt;ASSUMPTIONS!$D$6,0,(ASSUMPTIONS!$D$6+2-GJ32)*AVERAGE(AK32:AN32))</f>
        <v>26869.375000000015</v>
      </c>
      <c r="CK32" s="46">
        <f>IF(GK32&gt;ASSUMPTIONS!$D$6,0,(ASSUMPTIONS!$D$6+2-GK32)*AVERAGE(AL32:AO32))</f>
        <v>22015.125</v>
      </c>
      <c r="CL32" s="46">
        <f>IF(GL32&gt;ASSUMPTIONS!$D$6,0,(ASSUMPTIONS!$D$6+2-GL32)*AVERAGE(AM32:AP32))</f>
        <v>22015.124999999996</v>
      </c>
      <c r="CM32" s="46">
        <f>IF(GM32&gt;ASSUMPTIONS!$D$6,0,(ASSUMPTIONS!$D$6+2-GM32)*AVERAGE(AN32:AQ32))</f>
        <v>0</v>
      </c>
      <c r="CN32" s="46">
        <f>IF(GN32&gt;ASSUMPTIONS!$D$6,0,(ASSUMPTIONS!$D$6+2-GN32)*AVERAGE(AO32:AR32))</f>
        <v>26108.374999999996</v>
      </c>
      <c r="CO32" s="46">
        <f>IF(GO32&gt;ASSUMPTIONS!$D$6,0,(ASSUMPTIONS!$D$6+2-GO32)*AVERAGE(AP32:AS32))</f>
        <v>0</v>
      </c>
      <c r="CP32" s="46">
        <f>IF(GP32&gt;ASSUMPTIONS!$D$6,0,(ASSUMPTIONS!$D$6+2-GP32)*AVERAGE(AQ32:AT32))</f>
        <v>0</v>
      </c>
      <c r="CQ32" s="46">
        <f>IF(GQ32&gt;ASSUMPTIONS!$D$6,0,(ASSUMPTIONS!$D$6+2-GQ32)*AVERAGE(AR32:AU32))</f>
        <v>0</v>
      </c>
      <c r="CR32" s="46">
        <f>IF(GR32&gt;ASSUMPTIONS!$D$6,0,(ASSUMPTIONS!$D$6+2-GR32)*AVERAGE(AS32:AV32))</f>
        <v>0</v>
      </c>
      <c r="CS32" s="46">
        <f>IF(GS32&gt;ASSUMPTIONS!$D$6,0,(ASSUMPTIONS!$D$6+2-GS32)*AVERAGE(AT32:AW32))</f>
        <v>0</v>
      </c>
      <c r="CT32" s="46">
        <f>IF(GT32&gt;ASSUMPTIONS!$D$6,0,(ASSUMPTIONS!$D$6+2-GT32)*AVERAGE(AU32:AX32))</f>
        <v>0</v>
      </c>
      <c r="CU32" s="46">
        <f>IF(GU32&gt;ASSUMPTIONS!$D$6,0,(ASSUMPTIONS!$D$6+2-GU32)*AVERAGE(AV32:AY32))</f>
        <v>0</v>
      </c>
      <c r="CV32" s="46">
        <f>IF(GV32&gt;ASSUMPTIONS!$D$6,0,(ASSUMPTIONS!$D$6+2-GV32)*AVERAGE(AW32:AZ32))</f>
        <v>0</v>
      </c>
      <c r="CW32" s="46">
        <f>IF(GW32&gt;ASSUMPTIONS!$D$6,0,(ASSUMPTIONS!$D$6+2-GW32)*AVERAGE(AX32:BA32))</f>
        <v>22228.125</v>
      </c>
      <c r="CX32" s="46">
        <f>IF(GX32&gt;ASSUMPTIONS!$D$6,0,(ASSUMPTIONS!$D$6+2-GX32)*AVERAGE(AY32:BB32))</f>
        <v>16451.374999999996</v>
      </c>
      <c r="CY32" s="46">
        <f>IF(GY32&gt;ASSUMPTIONS!$D$6,0,(ASSUMPTIONS!$D$6+2-GY32)*AVERAGE(AZ32:BC32))</f>
        <v>16451.374999999993</v>
      </c>
      <c r="CZ32" s="46">
        <f>IF(GZ32&gt;ASSUMPTIONS!$D$6,0,(ASSUMPTIONS!$D$6+2-GZ32)*AVERAGE(BA32:BD32))</f>
        <v>0</v>
      </c>
      <c r="DA32" s="46">
        <f>IF(HA32&gt;ASSUMPTIONS!$D$6,0,(ASSUMPTIONS!$D$6+2-HA32)*AVERAGE($BB32:$BE32))</f>
        <v>20595.124999999989</v>
      </c>
      <c r="DB32" s="46">
        <f>IF(HB32&gt;ASSUMPTIONS!$D$6,0,(ASSUMPTIONS!$D$6+2-HB32)*AVERAGE($BB32:$BE32))</f>
        <v>0</v>
      </c>
      <c r="DC32" s="46">
        <f>IF(HC32&gt;ASSUMPTIONS!$D$6,0,(ASSUMPTIONS!$D$6+2-HC32)*AVERAGE($BB32:$BE32))</f>
        <v>18133.600000000013</v>
      </c>
      <c r="DD32" s="46">
        <f>IF(HD32&gt;ASSUMPTIONS!$D$6,0,(ASSUMPTIONS!$D$6+2-HD32)*AVERAGE($BB32:$BE32))</f>
        <v>0</v>
      </c>
      <c r="DE32" s="46">
        <f>IF(HE32&gt;ASSUMPTIONS!$D$6,0,(ASSUMPTIONS!$D$6+2-HE32)*AVERAGE($BB32:$BE32))</f>
        <v>18133.600000000013</v>
      </c>
      <c r="DF32" s="47">
        <f t="shared" si="3"/>
        <v>134154.53002309467</v>
      </c>
      <c r="DG32" s="47">
        <f t="shared" si="17"/>
        <v>129814.03002309467</v>
      </c>
      <c r="DH32" s="47">
        <f t="shared" si="17"/>
        <v>125473.53002309467</v>
      </c>
      <c r="DI32" s="47">
        <f t="shared" si="17"/>
        <v>121133.03002309467</v>
      </c>
      <c r="DJ32" s="47">
        <f t="shared" si="17"/>
        <v>110005.53002309467</v>
      </c>
      <c r="DK32" s="47">
        <f t="shared" si="17"/>
        <v>98878.030023094674</v>
      </c>
      <c r="DL32" s="47">
        <f t="shared" si="17"/>
        <v>87750.530023094674</v>
      </c>
      <c r="DM32" s="47">
        <f t="shared" si="17"/>
        <v>76623.030023094674</v>
      </c>
      <c r="DN32" s="47">
        <f t="shared" si="17"/>
        <v>67675.830023094677</v>
      </c>
      <c r="DO32" s="47">
        <f t="shared" si="17"/>
        <v>85405.550000000017</v>
      </c>
      <c r="DP32" s="47">
        <f t="shared" si="17"/>
        <v>76458.35000000002</v>
      </c>
      <c r="DQ32" s="47">
        <f t="shared" si="17"/>
        <v>95167.049999999988</v>
      </c>
      <c r="DR32" s="47">
        <f t="shared" si="17"/>
        <v>86219.849999999991</v>
      </c>
      <c r="DS32" s="47">
        <f t="shared" si="17"/>
        <v>75320.349999999991</v>
      </c>
      <c r="DT32" s="47">
        <f t="shared" si="17"/>
        <v>90939.25</v>
      </c>
      <c r="DU32" s="47">
        <f t="shared" si="17"/>
        <v>80039.75</v>
      </c>
      <c r="DV32" s="47">
        <f t="shared" si="17"/>
        <v>69140.25</v>
      </c>
      <c r="DW32" s="47">
        <f t="shared" si="17"/>
        <v>87245.125</v>
      </c>
      <c r="DX32" s="47">
        <f t="shared" si="17"/>
        <v>77776.875</v>
      </c>
      <c r="DY32" s="47">
        <f t="shared" si="17"/>
        <v>91306.874999999985</v>
      </c>
      <c r="DZ32" s="47">
        <f t="shared" si="17"/>
        <v>81838.624999999985</v>
      </c>
      <c r="EA32" s="47">
        <f t="shared" si="17"/>
        <v>92525.4</v>
      </c>
      <c r="EB32" s="47">
        <f t="shared" si="17"/>
        <v>82244.799999999988</v>
      </c>
      <c r="EC32" s="47">
        <f t="shared" si="17"/>
        <v>71964.199999999983</v>
      </c>
      <c r="ED32" s="47">
        <f t="shared" si="17"/>
        <v>61683.599999999984</v>
      </c>
      <c r="EE32" s="47">
        <f t="shared" si="17"/>
        <v>51402.999999999985</v>
      </c>
      <c r="EF32" s="47">
        <f t="shared" si="17"/>
        <v>46548.499999999985</v>
      </c>
      <c r="EG32" s="47">
        <f t="shared" si="17"/>
        <v>41693.999999999985</v>
      </c>
      <c r="EH32" s="47">
        <f t="shared" si="17"/>
        <v>36839.499999999985</v>
      </c>
      <c r="EI32" s="47">
        <f t="shared" si="17"/>
        <v>31984.999999999985</v>
      </c>
      <c r="EJ32" s="47">
        <f t="shared" si="17"/>
        <v>54761.125</v>
      </c>
      <c r="EK32" s="47">
        <f t="shared" si="17"/>
        <v>72683</v>
      </c>
      <c r="EL32" s="47">
        <f t="shared" si="17"/>
        <v>90604.875</v>
      </c>
      <c r="EM32" s="47">
        <f t="shared" si="17"/>
        <v>86511.625</v>
      </c>
      <c r="EN32" s="47">
        <f t="shared" si="17"/>
        <v>101358</v>
      </c>
      <c r="EO32" s="47">
        <f t="shared" si="17"/>
        <v>90096</v>
      </c>
      <c r="EP32" s="47">
        <f t="shared" si="17"/>
        <v>78834</v>
      </c>
      <c r="EQ32" s="47">
        <f t="shared" si="17"/>
        <v>67572</v>
      </c>
      <c r="ER32" s="47">
        <f t="shared" si="17"/>
        <v>56310</v>
      </c>
      <c r="ES32" s="47">
        <f t="shared" si="17"/>
        <v>50111.75</v>
      </c>
      <c r="ET32" s="47">
        <f t="shared" si="17"/>
        <v>43913.5</v>
      </c>
      <c r="EU32" s="47">
        <f t="shared" si="17"/>
        <v>37715.25</v>
      </c>
      <c r="EV32" s="47">
        <f t="shared" si="17"/>
        <v>31517</v>
      </c>
      <c r="EW32" s="47">
        <f t="shared" si="17"/>
        <v>49601.375</v>
      </c>
      <c r="EX32" s="47">
        <f t="shared" si="17"/>
        <v>61909</v>
      </c>
      <c r="EY32" s="47">
        <f t="shared" si="17"/>
        <v>74216.625</v>
      </c>
      <c r="EZ32" s="47">
        <f t="shared" si="17"/>
        <v>70072.875</v>
      </c>
      <c r="FA32" s="47">
        <f t="shared" si="17"/>
        <v>81601.199999999983</v>
      </c>
      <c r="FB32" s="47">
        <f t="shared" si="17"/>
        <v>72534.39999999998</v>
      </c>
      <c r="FC32" s="47">
        <f t="shared" si="17"/>
        <v>81601.199999999983</v>
      </c>
      <c r="FD32" s="47">
        <f t="shared" si="17"/>
        <v>72534.39999999998</v>
      </c>
      <c r="FE32" s="47">
        <f t="shared" si="17"/>
        <v>81601.199999999983</v>
      </c>
      <c r="FF32" s="48">
        <f t="shared" si="4"/>
        <v>22.940085307564647</v>
      </c>
      <c r="FG32" s="48">
        <f t="shared" si="14"/>
        <v>17.346073186332386</v>
      </c>
      <c r="FH32" s="48">
        <f t="shared" si="14"/>
        <v>13.764974156148204</v>
      </c>
      <c r="FI32" s="48">
        <f t="shared" si="14"/>
        <v>11.275985623284177</v>
      </c>
      <c r="FJ32" s="48">
        <f t="shared" si="14"/>
        <v>11.446623058806907</v>
      </c>
      <c r="FK32" s="48">
        <f t="shared" si="14"/>
        <v>10.959618825994378</v>
      </c>
      <c r="FL32" s="48">
        <f t="shared" si="14"/>
        <v>10.416684095550821</v>
      </c>
      <c r="FM32" s="48">
        <f t="shared" si="14"/>
        <v>9.8075967926384422</v>
      </c>
      <c r="FN32" s="48">
        <f t="shared" si="14"/>
        <v>8.5639116173880847</v>
      </c>
      <c r="FO32" s="48">
        <f t="shared" si="14"/>
        <v>7.1726399096046132</v>
      </c>
      <c r="FP32" s="48">
        <f t="shared" si="14"/>
        <v>8.6065240065099005</v>
      </c>
      <c r="FQ32" s="48">
        <f t="shared" si="13"/>
        <v>7.3436969483043892</v>
      </c>
      <c r="FR32" s="48">
        <f t="shared" si="13"/>
        <v>8.7313225377310868</v>
      </c>
      <c r="FS32" s="48">
        <f t="shared" si="13"/>
        <v>8.1789419388499223</v>
      </c>
      <c r="FT32" s="48">
        <f t="shared" si="13"/>
        <v>7.3960403088215427</v>
      </c>
      <c r="FU32" s="48">
        <f t="shared" si="13"/>
        <v>9.2549024596576714</v>
      </c>
      <c r="FV32" s="48">
        <f t="shared" si="13"/>
        <v>8.4534892931639956</v>
      </c>
      <c r="FW32" s="48">
        <f t="shared" si="13"/>
        <v>7.1489853394114311</v>
      </c>
      <c r="FX32" s="48">
        <f t="shared" si="13"/>
        <v>8.8354638371348209</v>
      </c>
      <c r="FY32" s="48">
        <f t="shared" si="13"/>
        <v>7.7178644035420456</v>
      </c>
      <c r="FZ32" s="48">
        <f t="shared" si="13"/>
        <v>8.8814733575861311</v>
      </c>
      <c r="GA32" s="48">
        <f t="shared" si="13"/>
        <v>7.9604911191953764</v>
      </c>
      <c r="GB32" s="48">
        <f t="shared" si="13"/>
        <v>10.368066158117227</v>
      </c>
      <c r="GC32" s="48">
        <f t="shared" si="13"/>
        <v>10.868088086633056</v>
      </c>
      <c r="GD32" s="48">
        <f t="shared" si="13"/>
        <v>11.586525573476196</v>
      </c>
      <c r="GE32" s="48">
        <f t="shared" si="13"/>
        <v>12.70647852507982</v>
      </c>
      <c r="GF32" s="48">
        <f t="shared" si="13"/>
        <v>11.020783362589944</v>
      </c>
      <c r="GG32" s="48">
        <f t="shared" si="16"/>
        <v>10.404515101561842</v>
      </c>
      <c r="GH32" s="48">
        <f t="shared" si="16"/>
        <v>9.733487021608763</v>
      </c>
      <c r="GI32" s="48">
        <f t="shared" si="16"/>
        <v>9.0000610761619697</v>
      </c>
      <c r="GJ32" s="48">
        <f t="shared" si="16"/>
        <v>5.4346002315036026</v>
      </c>
      <c r="GK32" s="48">
        <f t="shared" si="16"/>
        <v>7.1325605249019066</v>
      </c>
      <c r="GL32" s="48">
        <f t="shared" si="15"/>
        <v>7.6752311621798217</v>
      </c>
      <c r="GM32" s="48">
        <f t="shared" si="15"/>
        <v>8.0451851358550872</v>
      </c>
      <c r="GN32" s="48">
        <f t="shared" si="15"/>
        <v>7.681728378618363</v>
      </c>
      <c r="GO32" s="48">
        <f t="shared" si="15"/>
        <v>10.139792543313931</v>
      </c>
      <c r="GP32" s="48">
        <f t="shared" si="15"/>
        <v>10.320127145945792</v>
      </c>
      <c r="GQ32" s="48">
        <f t="shared" si="15"/>
        <v>10.561631791805873</v>
      </c>
      <c r="GR32" s="48">
        <f t="shared" si="15"/>
        <v>10.901786794659783</v>
      </c>
      <c r="GS32" s="48">
        <f t="shared" si="15"/>
        <v>9.905666600699254</v>
      </c>
      <c r="GT32" s="48">
        <f t="shared" si="15"/>
        <v>9.6909205182749947</v>
      </c>
      <c r="GU32" s="48">
        <f t="shared" si="15"/>
        <v>9.4288091467833279</v>
      </c>
      <c r="GV32" s="48">
        <f t="shared" si="15"/>
        <v>9.1017194570135747</v>
      </c>
      <c r="GW32" s="48">
        <f t="shared" si="15"/>
        <v>5.8641597726305408</v>
      </c>
      <c r="GX32" s="48">
        <f t="shared" si="15"/>
        <v>7.5093580509517022</v>
      </c>
      <c r="GY32" s="48">
        <f t="shared" si="15"/>
        <v>7.9005492252940348</v>
      </c>
      <c r="GZ32" s="48">
        <f t="shared" si="15"/>
        <v>8.1855367935765653</v>
      </c>
      <c r="HA32" s="48">
        <f t="shared" si="6"/>
        <v>7.7285122645255226</v>
      </c>
      <c r="HB32" s="48">
        <f t="shared" si="6"/>
        <v>8.9999999999999982</v>
      </c>
      <c r="HC32" s="48">
        <f t="shared" si="6"/>
        <v>7.9999999999999982</v>
      </c>
      <c r="HD32" s="48">
        <f t="shared" si="6"/>
        <v>8.9999999999999982</v>
      </c>
      <c r="HE32" s="48">
        <f t="shared" si="6"/>
        <v>7.9999999999999982</v>
      </c>
      <c r="HF32" s="31"/>
    </row>
    <row r="33" spans="1:214" x14ac:dyDescent="0.25">
      <c r="A33" s="29"/>
      <c r="B33" s="13" t="s">
        <v>3</v>
      </c>
      <c r="C33" s="13">
        <v>1404240</v>
      </c>
      <c r="D33" s="13" t="str">
        <f>VLOOKUP(C33,INVENTORY_DATA!$C:$E,2,0)</f>
        <v>PF_3</v>
      </c>
      <c r="E33" s="44">
        <f>VLOOKUP(C33,INVENTORY_DATA!$C:$E,3,0)</f>
        <v>238818.83833718245</v>
      </c>
      <c r="F33" s="45">
        <f>VLOOKUP(VLOOKUP(F$3,KEY!$E:$F,2,0)&amp;$C33,DEMAND_PLAN!$B:$I,5,0)/VLOOKUP(VLOOKUP(F$3,KEY!$E:$F,2,0),KEY!$B:$C,2,0)</f>
        <v>7628.25</v>
      </c>
      <c r="G33" s="45">
        <f>VLOOKUP(VLOOKUP(G$3,KEY!$E:$F,2,0)&amp;$C33,DEMAND_PLAN!$B:$I,5,0)/VLOOKUP(VLOOKUP(G$3,KEY!$E:$F,2,0),KEY!$B:$C,2,0)</f>
        <v>7628.25</v>
      </c>
      <c r="H33" s="45">
        <f>VLOOKUP(VLOOKUP(H$3,KEY!$E:$F,2,0)&amp;$C33,DEMAND_PLAN!$B:$I,5,0)/VLOOKUP(VLOOKUP(H$3,KEY!$E:$F,2,0),KEY!$B:$C,2,0)</f>
        <v>7628.25</v>
      </c>
      <c r="I33" s="45">
        <f>VLOOKUP(VLOOKUP(I$3,KEY!$E:$F,2,0)&amp;$C33,DEMAND_PLAN!$B:$I,5,0)/VLOOKUP(VLOOKUP(I$3,KEY!$E:$F,2,0),KEY!$B:$C,2,0)</f>
        <v>7628.25</v>
      </c>
      <c r="J33" s="45">
        <f>VLOOKUP(VLOOKUP(J$3,KEY!$E:$F,2,0)&amp;$C33,DEMAND_PLAN!$B:$I,5,0)/VLOOKUP(VLOOKUP(J$3,KEY!$E:$F,2,0),KEY!$B:$C,2,0)</f>
        <v>7996.75</v>
      </c>
      <c r="K33" s="45">
        <f>VLOOKUP(VLOOKUP(K$3,KEY!$E:$F,2,0)&amp;$C33,DEMAND_PLAN!$B:$I,5,0)/VLOOKUP(VLOOKUP(K$3,KEY!$E:$F,2,0),KEY!$B:$C,2,0)</f>
        <v>7996.75</v>
      </c>
      <c r="L33" s="45">
        <f>VLOOKUP(VLOOKUP(L$3,KEY!$E:$F,2,0)&amp;$C33,DEMAND_PLAN!$B:$I,5,0)/VLOOKUP(VLOOKUP(L$3,KEY!$E:$F,2,0),KEY!$B:$C,2,0)</f>
        <v>7996.75</v>
      </c>
      <c r="M33" s="45">
        <f>VLOOKUP(VLOOKUP(M$3,KEY!$E:$F,2,0)&amp;$C33,DEMAND_PLAN!$B:$I,5,0)/VLOOKUP(VLOOKUP(M$3,KEY!$E:$F,2,0),KEY!$B:$C,2,0)</f>
        <v>7996.75</v>
      </c>
      <c r="N33" s="45">
        <f>VLOOKUP(VLOOKUP(N$3,KEY!$E:$F,2,0)&amp;$C33,DEMAND_PLAN!$B:$I,5,0)/VLOOKUP(VLOOKUP(N$3,KEY!$E:$F,2,0),KEY!$B:$C,2,0)</f>
        <v>5125.6000000000004</v>
      </c>
      <c r="O33" s="45">
        <f>VLOOKUP(VLOOKUP(O$3,KEY!$E:$F,2,0)&amp;$C33,DEMAND_PLAN!$B:$I,5,0)/VLOOKUP(VLOOKUP(O$3,KEY!$E:$F,2,0),KEY!$B:$C,2,0)</f>
        <v>5125.6000000000004</v>
      </c>
      <c r="P33" s="45">
        <f>VLOOKUP(VLOOKUP(P$3,KEY!$E:$F,2,0)&amp;$C33,DEMAND_PLAN!$B:$I,5,0)/VLOOKUP(VLOOKUP(P$3,KEY!$E:$F,2,0),KEY!$B:$C,2,0)</f>
        <v>5125.6000000000004</v>
      </c>
      <c r="Q33" s="45">
        <f>VLOOKUP(VLOOKUP(Q$3,KEY!$E:$F,2,0)&amp;$C33,DEMAND_PLAN!$B:$I,5,0)/VLOOKUP(VLOOKUP(Q$3,KEY!$E:$F,2,0),KEY!$B:$C,2,0)</f>
        <v>5125.6000000000004</v>
      </c>
      <c r="R33" s="45">
        <f>VLOOKUP(VLOOKUP(R$3,KEY!$E:$F,2,0)&amp;$C33,DEMAND_PLAN!$B:$I,5,0)/VLOOKUP(VLOOKUP(R$3,KEY!$E:$F,2,0),KEY!$B:$C,2,0)</f>
        <v>5125.6000000000004</v>
      </c>
      <c r="S33" s="45">
        <f>VLOOKUP(VLOOKUP(S$3,KEY!$E:$F,2,0)&amp;$C33,DEMAND_PLAN!$B:$I,5,0)/VLOOKUP(VLOOKUP(S$3,KEY!$E:$F,2,0),KEY!$B:$C,2,0)</f>
        <v>3832.25</v>
      </c>
      <c r="T33" s="45">
        <f>VLOOKUP(VLOOKUP(T$3,KEY!$E:$F,2,0)&amp;$C33,DEMAND_PLAN!$B:$I,5,0)/VLOOKUP(VLOOKUP(T$3,KEY!$E:$F,2,0),KEY!$B:$C,2,0)</f>
        <v>3832.25</v>
      </c>
      <c r="U33" s="45">
        <f>VLOOKUP(VLOOKUP(U$3,KEY!$E:$F,2,0)&amp;$C33,DEMAND_PLAN!$B:$I,5,0)/VLOOKUP(VLOOKUP(U$3,KEY!$E:$F,2,0),KEY!$B:$C,2,0)</f>
        <v>3832.25</v>
      </c>
      <c r="V33" s="45">
        <f>VLOOKUP(VLOOKUP(V$3,KEY!$E:$F,2,0)&amp;$C33,DEMAND_PLAN!$B:$I,5,0)/VLOOKUP(VLOOKUP(V$3,KEY!$E:$F,2,0),KEY!$B:$C,2,0)</f>
        <v>3832.25</v>
      </c>
      <c r="W33" s="45">
        <f>VLOOKUP(VLOOKUP(W$3,KEY!$E:$F,2,0)&amp;$C33,DEMAND_PLAN!$B:$I,5,0)/VLOOKUP(VLOOKUP(W$3,KEY!$E:$F,2,0),KEY!$B:$C,2,0)</f>
        <v>10717.5</v>
      </c>
      <c r="X33" s="45">
        <f>VLOOKUP(VLOOKUP(X$3,KEY!$E:$F,2,0)&amp;$C33,DEMAND_PLAN!$B:$I,5,0)/VLOOKUP(VLOOKUP(X$3,KEY!$E:$F,2,0),KEY!$B:$C,2,0)</f>
        <v>10717.5</v>
      </c>
      <c r="Y33" s="45">
        <f>VLOOKUP(VLOOKUP(Y$3,KEY!$E:$F,2,0)&amp;$C33,DEMAND_PLAN!$B:$I,5,0)/VLOOKUP(VLOOKUP(Y$3,KEY!$E:$F,2,0),KEY!$B:$C,2,0)</f>
        <v>10717.5</v>
      </c>
      <c r="Z33" s="45">
        <f>VLOOKUP(VLOOKUP(Z$3,KEY!$E:$F,2,0)&amp;$C33,DEMAND_PLAN!$B:$I,5,0)/VLOOKUP(VLOOKUP(Z$3,KEY!$E:$F,2,0),KEY!$B:$C,2,0)</f>
        <v>10717.5</v>
      </c>
      <c r="AA33" s="45">
        <f>VLOOKUP(VLOOKUP(AA$3,KEY!$E:$F,2,0)&amp;$C33,DEMAND_PLAN!$B:$I,5,0)/VLOOKUP(VLOOKUP(AA$3,KEY!$E:$F,2,0),KEY!$B:$C,2,0)</f>
        <v>5032.8</v>
      </c>
      <c r="AB33" s="45">
        <f>VLOOKUP(VLOOKUP(AB$3,KEY!$E:$F,2,0)&amp;$C33,DEMAND_PLAN!$B:$I,5,0)/VLOOKUP(VLOOKUP(AB$3,KEY!$E:$F,2,0),KEY!$B:$C,2,0)</f>
        <v>5032.8</v>
      </c>
      <c r="AC33" s="45">
        <f>VLOOKUP(VLOOKUP(AC$3,KEY!$E:$F,2,0)&amp;$C33,DEMAND_PLAN!$B:$I,5,0)/VLOOKUP(VLOOKUP(AC$3,KEY!$E:$F,2,0),KEY!$B:$C,2,0)</f>
        <v>5032.8</v>
      </c>
      <c r="AD33" s="45">
        <f>VLOOKUP(VLOOKUP(AD$3,KEY!$E:$F,2,0)&amp;$C33,DEMAND_PLAN!$B:$I,5,0)/VLOOKUP(VLOOKUP(AD$3,KEY!$E:$F,2,0),KEY!$B:$C,2,0)</f>
        <v>5032.8</v>
      </c>
      <c r="AE33" s="45">
        <f>VLOOKUP(VLOOKUP(AE$3,KEY!$E:$F,2,0)&amp;$C33,DEMAND_PLAN!$B:$I,5,0)/VLOOKUP(VLOOKUP(AE$3,KEY!$E:$F,2,0),KEY!$B:$C,2,0)</f>
        <v>5032.8</v>
      </c>
      <c r="AF33" s="45">
        <f>VLOOKUP(VLOOKUP(AF$3,KEY!$E:$F,2,0)&amp;$C33,DEMAND_PLAN!$B:$I,5,0)/VLOOKUP(VLOOKUP(AF$3,KEY!$E:$F,2,0),KEY!$B:$C,2,0)</f>
        <v>6731</v>
      </c>
      <c r="AG33" s="45">
        <f>VLOOKUP(VLOOKUP(AG$3,KEY!$E:$F,2,0)&amp;$C33,DEMAND_PLAN!$B:$I,5,0)/VLOOKUP(VLOOKUP(AG$3,KEY!$E:$F,2,0),KEY!$B:$C,2,0)</f>
        <v>6731</v>
      </c>
      <c r="AH33" s="45">
        <f>VLOOKUP(VLOOKUP(AH$3,KEY!$E:$F,2,0)&amp;$C33,DEMAND_PLAN!$B:$I,5,0)/VLOOKUP(VLOOKUP(AH$3,KEY!$E:$F,2,0),KEY!$B:$C,2,0)</f>
        <v>6731</v>
      </c>
      <c r="AI33" s="45">
        <f>VLOOKUP(VLOOKUP(AI$3,KEY!$E:$F,2,0)&amp;$C33,DEMAND_PLAN!$B:$I,5,0)/VLOOKUP(VLOOKUP(AI$3,KEY!$E:$F,2,0),KEY!$B:$C,2,0)</f>
        <v>6731</v>
      </c>
      <c r="AJ33" s="45">
        <f>VLOOKUP(VLOOKUP(AJ$3,KEY!$E:$F,2,0)&amp;$C33,DEMAND_PLAN!$B:$I,5,0)/VLOOKUP(VLOOKUP(AJ$3,KEY!$E:$F,2,0),KEY!$B:$C,2,0)</f>
        <v>5907.25</v>
      </c>
      <c r="AK33" s="45">
        <f>VLOOKUP(VLOOKUP(AK$3,KEY!$E:$F,2,0)&amp;$C33,DEMAND_PLAN!$B:$I,5,0)/VLOOKUP(VLOOKUP(AK$3,KEY!$E:$F,2,0),KEY!$B:$C,2,0)</f>
        <v>5907.25</v>
      </c>
      <c r="AL33" s="45">
        <f>VLOOKUP(VLOOKUP(AL$3,KEY!$E:$F,2,0)&amp;$C33,DEMAND_PLAN!$B:$I,5,0)/VLOOKUP(VLOOKUP(AL$3,KEY!$E:$F,2,0),KEY!$B:$C,2,0)</f>
        <v>5907.25</v>
      </c>
      <c r="AM33" s="45">
        <f>VLOOKUP(VLOOKUP(AM$3,KEY!$E:$F,2,0)&amp;$C33,DEMAND_PLAN!$B:$I,5,0)/VLOOKUP(VLOOKUP(AM$3,KEY!$E:$F,2,0),KEY!$B:$C,2,0)</f>
        <v>5907.25</v>
      </c>
      <c r="AN33" s="45">
        <f>VLOOKUP(VLOOKUP(AN$3,KEY!$E:$F,2,0)&amp;$C33,DEMAND_PLAN!$B:$I,5,0)/VLOOKUP(VLOOKUP(AN$3,KEY!$E:$F,2,0),KEY!$B:$C,2,0)</f>
        <v>3582.8</v>
      </c>
      <c r="AO33" s="45">
        <f>VLOOKUP(VLOOKUP(AO$3,KEY!$E:$F,2,0)&amp;$C33,DEMAND_PLAN!$B:$I,5,0)/VLOOKUP(VLOOKUP(AO$3,KEY!$E:$F,2,0),KEY!$B:$C,2,0)</f>
        <v>3582.8</v>
      </c>
      <c r="AP33" s="45">
        <f>VLOOKUP(VLOOKUP(AP$3,KEY!$E:$F,2,0)&amp;$C33,DEMAND_PLAN!$B:$I,5,0)/VLOOKUP(VLOOKUP(AP$3,KEY!$E:$F,2,0),KEY!$B:$C,2,0)</f>
        <v>3582.8</v>
      </c>
      <c r="AQ33" s="45">
        <f>VLOOKUP(VLOOKUP(AQ$3,KEY!$E:$F,2,0)&amp;$C33,DEMAND_PLAN!$B:$I,5,0)/VLOOKUP(VLOOKUP(AQ$3,KEY!$E:$F,2,0),KEY!$B:$C,2,0)</f>
        <v>3582.8</v>
      </c>
      <c r="AR33" s="45">
        <f>VLOOKUP(VLOOKUP(AR$3,KEY!$E:$F,2,0)&amp;$C33,DEMAND_PLAN!$B:$I,5,0)/VLOOKUP(VLOOKUP(AR$3,KEY!$E:$F,2,0),KEY!$B:$C,2,0)</f>
        <v>3582.8</v>
      </c>
      <c r="AS33" s="45">
        <f>VLOOKUP(VLOOKUP(AS$3,KEY!$E:$F,2,0)&amp;$C33,DEMAND_PLAN!$B:$I,5,0)/VLOOKUP(VLOOKUP(AS$3,KEY!$E:$F,2,0),KEY!$B:$C,2,0)</f>
        <v>11650.25</v>
      </c>
      <c r="AT33" s="45">
        <f>VLOOKUP(VLOOKUP(AT$3,KEY!$E:$F,2,0)&amp;$C33,DEMAND_PLAN!$B:$I,5,0)/VLOOKUP(VLOOKUP(AT$3,KEY!$E:$F,2,0),KEY!$B:$C,2,0)</f>
        <v>11650.25</v>
      </c>
      <c r="AU33" s="45">
        <f>VLOOKUP(VLOOKUP(AU$3,KEY!$E:$F,2,0)&amp;$C33,DEMAND_PLAN!$B:$I,5,0)/VLOOKUP(VLOOKUP(AU$3,KEY!$E:$F,2,0),KEY!$B:$C,2,0)</f>
        <v>11650.25</v>
      </c>
      <c r="AV33" s="45">
        <f>VLOOKUP(VLOOKUP(AV$3,KEY!$E:$F,2,0)&amp;$C33,DEMAND_PLAN!$B:$I,5,0)/VLOOKUP(VLOOKUP(AV$3,KEY!$E:$F,2,0),KEY!$B:$C,2,0)</f>
        <v>11650.25</v>
      </c>
      <c r="AW33" s="45">
        <f>VLOOKUP(VLOOKUP(AW$3,KEY!$E:$F,2,0)&amp;$C33,DEMAND_PLAN!$B:$I,5,0)/VLOOKUP(VLOOKUP(AW$3,KEY!$E:$F,2,0),KEY!$B:$C,2,0)</f>
        <v>7806.25</v>
      </c>
      <c r="AX33" s="45">
        <f>VLOOKUP(VLOOKUP(AX$3,KEY!$E:$F,2,0)&amp;$C33,DEMAND_PLAN!$B:$I,5,0)/VLOOKUP(VLOOKUP(AX$3,KEY!$E:$F,2,0),KEY!$B:$C,2,0)</f>
        <v>7806.25</v>
      </c>
      <c r="AY33" s="45">
        <f>VLOOKUP(VLOOKUP(AY$3,KEY!$E:$F,2,0)&amp;$C33,DEMAND_PLAN!$B:$I,5,0)/VLOOKUP(VLOOKUP(AY$3,KEY!$E:$F,2,0),KEY!$B:$C,2,0)</f>
        <v>7806.25</v>
      </c>
      <c r="AZ33" s="45">
        <f>VLOOKUP(VLOOKUP(AZ$3,KEY!$E:$F,2,0)&amp;$C33,DEMAND_PLAN!$B:$I,5,0)/VLOOKUP(VLOOKUP(AZ$3,KEY!$E:$F,2,0),KEY!$B:$C,2,0)</f>
        <v>7806.25</v>
      </c>
      <c r="BA33" s="45">
        <f>VLOOKUP(VLOOKUP(BA$3,KEY!$E:$F,2,0)&amp;$C33,DEMAND_PLAN!$B:$I,5,0)/VLOOKUP(VLOOKUP(BA$3,KEY!$E:$F,2,0),KEY!$B:$C,2,0)</f>
        <v>9916.6</v>
      </c>
      <c r="BB33" s="45">
        <f>VLOOKUP(VLOOKUP(BB$3,KEY!$E:$F,2,0)&amp;$C33,DEMAND_PLAN!$B:$I,5,0)/VLOOKUP(VLOOKUP(BB$3,KEY!$E:$F,2,0),KEY!$B:$C,2,0)</f>
        <v>9916.6</v>
      </c>
      <c r="BC33" s="45">
        <f>VLOOKUP(VLOOKUP(BC$3,KEY!$E:$F,2,0)&amp;$C33,DEMAND_PLAN!$B:$I,5,0)/VLOOKUP(VLOOKUP(BC$3,KEY!$E:$F,2,0),KEY!$B:$C,2,0)</f>
        <v>9916.6</v>
      </c>
      <c r="BD33" s="45">
        <f>VLOOKUP(VLOOKUP(BD$3,KEY!$E:$F,2,0)&amp;$C33,DEMAND_PLAN!$B:$I,5,0)/VLOOKUP(VLOOKUP(BD$3,KEY!$E:$F,2,0),KEY!$B:$C,2,0)</f>
        <v>9916.6</v>
      </c>
      <c r="BE33" s="45">
        <f>VLOOKUP(VLOOKUP(BE$3,KEY!$E:$F,2,0)&amp;$C33,DEMAND_PLAN!$B:$I,5,0)/VLOOKUP(VLOOKUP(BE$3,KEY!$E:$F,2,0),KEY!$B:$C,2,0)</f>
        <v>9916.6</v>
      </c>
      <c r="BF33" s="46">
        <f>IF(FF33&gt;ASSUMPTIONS!$D$6,0,(ASSUMPTIONS!$D$6+2-FF33)*AVERAGE(G33:J33))</f>
        <v>0</v>
      </c>
      <c r="BG33" s="46">
        <f>IF(FG33&gt;ASSUMPTIONS!$D$6,0,(ASSUMPTIONS!$D$6+2-FG33)*AVERAGE(H33:K33))</f>
        <v>0</v>
      </c>
      <c r="BH33" s="46">
        <f>IF(FH33&gt;ASSUMPTIONS!$D$6,0,(ASSUMPTIONS!$D$6+2-FH33)*AVERAGE(I33:L33))</f>
        <v>0</v>
      </c>
      <c r="BI33" s="46">
        <f>IF(FI33&gt;ASSUMPTIONS!$D$6,0,(ASSUMPTIONS!$D$6+2-FI33)*AVERAGE(J33:M33))</f>
        <v>0</v>
      </c>
      <c r="BJ33" s="46">
        <f>IF(FJ33&gt;ASSUMPTIONS!$D$6,0,(ASSUMPTIONS!$D$6+2-FJ33)*AVERAGE(K33:N33))</f>
        <v>0</v>
      </c>
      <c r="BK33" s="46">
        <f>IF(FK33&gt;ASSUMPTIONS!$D$6,0,(ASSUMPTIONS!$D$6+2-FK33)*AVERAGE(L33:O33))</f>
        <v>0</v>
      </c>
      <c r="BL33" s="46">
        <f>IF(FL33&gt;ASSUMPTIONS!$D$6,0,(ASSUMPTIONS!$D$6+2-FL33)*AVERAGE(M33:P33))</f>
        <v>0</v>
      </c>
      <c r="BM33" s="46">
        <f>IF(FM33&gt;ASSUMPTIONS!$D$6,0,(ASSUMPTIONS!$D$6+2-FM33)*AVERAGE(N33:Q33))</f>
        <v>0</v>
      </c>
      <c r="BN33" s="46">
        <f>IF(FN33&gt;ASSUMPTIONS!$D$6,0,(ASSUMPTIONS!$D$6+2-FN33)*AVERAGE(O33:R33))</f>
        <v>0</v>
      </c>
      <c r="BO33" s="46">
        <f>IF(FO33&gt;ASSUMPTIONS!$D$6,0,(ASSUMPTIONS!$D$6+2-FO33)*AVERAGE(P33:S33))</f>
        <v>0</v>
      </c>
      <c r="BP33" s="46">
        <f>IF(FP33&gt;ASSUMPTIONS!$D$6,0,(ASSUMPTIONS!$D$6+2-FP33)*AVERAGE(Q33:T33))</f>
        <v>0</v>
      </c>
      <c r="BQ33" s="46">
        <f>IF(FQ33&gt;ASSUMPTIONS!$D$6,0,(ASSUMPTIONS!$D$6+2-FQ33)*AVERAGE(R33:U33))</f>
        <v>0</v>
      </c>
      <c r="BR33" s="46">
        <f>IF(FR33&gt;ASSUMPTIONS!$D$6,0,(ASSUMPTIONS!$D$6+2-FR33)*AVERAGE(S33:V33))</f>
        <v>0</v>
      </c>
      <c r="BS33" s="46">
        <f>IF(FS33&gt;ASSUMPTIONS!$D$6,0,(ASSUMPTIONS!$D$6+2-FS33)*AVERAGE(T33:W33))</f>
        <v>0</v>
      </c>
      <c r="BT33" s="46">
        <f>IF(FT33&gt;ASSUMPTIONS!$D$6,0,(ASSUMPTIONS!$D$6+2-FT33)*AVERAGE(U33:X33))</f>
        <v>0</v>
      </c>
      <c r="BU33" s="46">
        <f>IF(FU33&gt;ASSUMPTIONS!$D$6,0,(ASSUMPTIONS!$D$6+2-FU33)*AVERAGE(V33:Y33))</f>
        <v>0</v>
      </c>
      <c r="BV33" s="46">
        <f>IF(FV33&gt;ASSUMPTIONS!$D$6,0,(ASSUMPTIONS!$D$6+2-FV33)*AVERAGE(W33:Z33))</f>
        <v>0</v>
      </c>
      <c r="BW33" s="46">
        <f>IF(FW33&gt;ASSUMPTIONS!$D$6,0,(ASSUMPTIONS!$D$6+2-FW33)*AVERAGE(X33:AA33))</f>
        <v>0</v>
      </c>
      <c r="BX33" s="46">
        <f>IF(FX33&gt;ASSUMPTIONS!$D$6,0,(ASSUMPTIONS!$D$6+2-FX33)*AVERAGE(Y33:AB33))</f>
        <v>0</v>
      </c>
      <c r="BY33" s="46">
        <f>IF(FY33&gt;ASSUMPTIONS!$D$6,0,(ASSUMPTIONS!$D$6+2-FY33)*AVERAGE(Z33:AC33))</f>
        <v>0</v>
      </c>
      <c r="BZ33" s="46">
        <f>IF(FZ33&gt;ASSUMPTIONS!$D$6,0,(ASSUMPTIONS!$D$6+2-FZ33)*AVERAGE(AA33:AD33))</f>
        <v>0</v>
      </c>
      <c r="CA33" s="46">
        <f>IF(GA33&gt;ASSUMPTIONS!$D$6,0,(ASSUMPTIONS!$D$6+2-GA33)*AVERAGE(AB33:AE33))</f>
        <v>0</v>
      </c>
      <c r="CB33" s="46">
        <f>IF(GB33&gt;ASSUMPTIONS!$D$6,0,(ASSUMPTIONS!$D$6+2-GB33)*AVERAGE(AC33:AF33))</f>
        <v>0</v>
      </c>
      <c r="CC33" s="46">
        <f>IF(GC33&gt;ASSUMPTIONS!$D$6,0,(ASSUMPTIONS!$D$6+2-GC33)*AVERAGE(AD33:AG33))</f>
        <v>0</v>
      </c>
      <c r="CD33" s="46">
        <f>IF(GD33&gt;ASSUMPTIONS!$D$6,0,(ASSUMPTIONS!$D$6+2-GD33)*AVERAGE(AE33:AH33))</f>
        <v>0</v>
      </c>
      <c r="CE33" s="46">
        <f>IF(GE33&gt;ASSUMPTIONS!$D$6,0,(ASSUMPTIONS!$D$6+2-GE33)*AVERAGE(AF33:AI33))</f>
        <v>0</v>
      </c>
      <c r="CF33" s="46">
        <f>IF(GF33&gt;ASSUMPTIONS!$D$6,0,(ASSUMPTIONS!$D$6+2-GF33)*AVERAGE(AG33:AJ33))</f>
        <v>0</v>
      </c>
      <c r="CG33" s="46">
        <f>IF(GG33&gt;ASSUMPTIONS!$D$6,0,(ASSUMPTIONS!$D$6+2-GG33)*AVERAGE(AH33:AK33))</f>
        <v>0</v>
      </c>
      <c r="CH33" s="46">
        <f>IF(GH33&gt;ASSUMPTIONS!$D$6,0,(ASSUMPTIONS!$D$6+2-GH33)*AVERAGE(AI33:AL33))</f>
        <v>0</v>
      </c>
      <c r="CI33" s="46">
        <f>IF(GI33&gt;ASSUMPTIONS!$D$6,0,(ASSUMPTIONS!$D$6+2-GI33)*AVERAGE(AJ33:AM33))</f>
        <v>11937.661662817596</v>
      </c>
      <c r="CJ33" s="46">
        <f>IF(GJ33&gt;ASSUMPTIONS!$D$6,0,(ASSUMPTIONS!$D$6+2-GJ33)*AVERAGE(AK33:AN33))</f>
        <v>0</v>
      </c>
      <c r="CK33" s="46">
        <f>IF(GK33&gt;ASSUMPTIONS!$D$6,0,(ASSUMPTIONS!$D$6+2-GK33)*AVERAGE(AL33:AO33))</f>
        <v>0</v>
      </c>
      <c r="CL33" s="46">
        <f>IF(GL33&gt;ASSUMPTIONS!$D$6,0,(ASSUMPTIONS!$D$6+2-GL33)*AVERAGE(AM33:AP33))</f>
        <v>0</v>
      </c>
      <c r="CM33" s="46">
        <f>IF(GM33&gt;ASSUMPTIONS!$D$6,0,(ASSUMPTIONS!$D$6+2-GM33)*AVERAGE(AN33:AQ33))</f>
        <v>0</v>
      </c>
      <c r="CN33" s="46">
        <f>IF(GN33&gt;ASSUMPTIONS!$D$6,0,(ASSUMPTIONS!$D$6+2-GN33)*AVERAGE(AO33:AR33))</f>
        <v>0</v>
      </c>
      <c r="CO33" s="46">
        <f>IF(GO33&gt;ASSUMPTIONS!$D$6,0,(ASSUMPTIONS!$D$6+2-GO33)*AVERAGE(AP33:AS33))</f>
        <v>30866.924999999999</v>
      </c>
      <c r="CP33" s="46">
        <f>IF(GP33&gt;ASSUMPTIONS!$D$6,0,(ASSUMPTIONS!$D$6+2-GP33)*AVERAGE(AQ33:AT33))</f>
        <v>23751.424999999999</v>
      </c>
      <c r="CQ33" s="46">
        <f>IF(GQ33&gt;ASSUMPTIONS!$D$6,0,(ASSUMPTIONS!$D$6+2-GQ33)*AVERAGE(AR33:AU33))</f>
        <v>23751.425000000014</v>
      </c>
      <c r="CR33" s="46">
        <f>IF(GR33&gt;ASSUMPTIONS!$D$6,0,(ASSUMPTIONS!$D$6+2-GR33)*AVERAGE(AS33:AV33))</f>
        <v>23751.424999999992</v>
      </c>
      <c r="CS33" s="46">
        <f>IF(GS33&gt;ASSUMPTIONS!$D$6,0,(ASSUMPTIONS!$D$6+2-GS33)*AVERAGE(AT33:AW33))</f>
        <v>0</v>
      </c>
      <c r="CT33" s="46">
        <f>IF(GT33&gt;ASSUMPTIONS!$D$6,0,(ASSUMPTIONS!$D$6+2-GT33)*AVERAGE(AU33:AX33))</f>
        <v>0</v>
      </c>
      <c r="CU33" s="46">
        <f>IF(GU33&gt;ASSUMPTIONS!$D$6,0,(ASSUMPTIONS!$D$6+2-GU33)*AVERAGE(AV33:AY33))</f>
        <v>0</v>
      </c>
      <c r="CV33" s="46">
        <f>IF(GV33&gt;ASSUMPTIONS!$D$6,0,(ASSUMPTIONS!$D$6+2-GV33)*AVERAGE(AW33:AZ33))</f>
        <v>0</v>
      </c>
      <c r="CW33" s="46">
        <f>IF(GW33&gt;ASSUMPTIONS!$D$6,0,(ASSUMPTIONS!$D$6+2-GW33)*AVERAGE(AX33:BA33))</f>
        <v>17019.674999999999</v>
      </c>
      <c r="CX33" s="46">
        <f>IF(GX33&gt;ASSUMPTIONS!$D$6,0,(ASSUMPTIONS!$D$6+2-GX33)*AVERAGE(AY33:BB33))</f>
        <v>0</v>
      </c>
      <c r="CY33" s="46">
        <f>IF(GY33&gt;ASSUMPTIONS!$D$6,0,(ASSUMPTIONS!$D$6+2-GY33)*AVERAGE(AZ33:BC33))</f>
        <v>26164.249999999985</v>
      </c>
      <c r="CZ33" s="46">
        <f>IF(GZ33&gt;ASSUMPTIONS!$D$6,0,(ASSUMPTIONS!$D$6+2-GZ33)*AVERAGE(BA33:BD33))</f>
        <v>0</v>
      </c>
      <c r="DA33" s="46">
        <f>IF(HA33&gt;ASSUMPTIONS!$D$6,0,(ASSUMPTIONS!$D$6+2-HA33)*AVERAGE($BB33:$BE33))</f>
        <v>20888.375000000015</v>
      </c>
      <c r="DB33" s="46">
        <f>IF(HB33&gt;ASSUMPTIONS!$D$6,0,(ASSUMPTIONS!$D$6+2-HB33)*AVERAGE($BB33:$BE33))</f>
        <v>0</v>
      </c>
      <c r="DC33" s="46">
        <f>IF(HC33&gt;ASSUMPTIONS!$D$6,0,(ASSUMPTIONS!$D$6+2-HC33)*AVERAGE($BB33:$BE33))</f>
        <v>19833.200000000019</v>
      </c>
      <c r="DD33" s="46">
        <f>IF(HD33&gt;ASSUMPTIONS!$D$6,0,(ASSUMPTIONS!$D$6+2-HD33)*AVERAGE($BB33:$BE33))</f>
        <v>0</v>
      </c>
      <c r="DE33" s="46">
        <f>IF(HE33&gt;ASSUMPTIONS!$D$6,0,(ASSUMPTIONS!$D$6+2-HE33)*AVERAGE($BB33:$BE33))</f>
        <v>19833.200000000019</v>
      </c>
      <c r="DF33" s="47">
        <f t="shared" si="3"/>
        <v>231190.58833718245</v>
      </c>
      <c r="DG33" s="47">
        <f t="shared" si="17"/>
        <v>223562.33833718245</v>
      </c>
      <c r="DH33" s="47">
        <f t="shared" si="17"/>
        <v>215934.08833718245</v>
      </c>
      <c r="DI33" s="47">
        <f t="shared" si="17"/>
        <v>208305.83833718245</v>
      </c>
      <c r="DJ33" s="47">
        <f t="shared" si="17"/>
        <v>200309.08833718245</v>
      </c>
      <c r="DK33" s="47">
        <f t="shared" si="17"/>
        <v>192312.33833718245</v>
      </c>
      <c r="DL33" s="47">
        <f t="shared" si="17"/>
        <v>184315.58833718245</v>
      </c>
      <c r="DM33" s="47">
        <f t="shared" si="17"/>
        <v>176318.83833718245</v>
      </c>
      <c r="DN33" s="47">
        <f t="shared" si="17"/>
        <v>171193.23833718244</v>
      </c>
      <c r="DO33" s="47">
        <f t="shared" si="17"/>
        <v>166067.63833718243</v>
      </c>
      <c r="DP33" s="47">
        <f t="shared" si="17"/>
        <v>160942.03833718243</v>
      </c>
      <c r="DQ33" s="47">
        <f t="shared" si="17"/>
        <v>155816.43833718242</v>
      </c>
      <c r="DR33" s="47">
        <f t="shared" si="17"/>
        <v>150690.83833718242</v>
      </c>
      <c r="DS33" s="47">
        <f t="shared" si="17"/>
        <v>146858.58833718242</v>
      </c>
      <c r="DT33" s="47">
        <f t="shared" si="17"/>
        <v>143026.33833718242</v>
      </c>
      <c r="DU33" s="47">
        <f t="shared" si="17"/>
        <v>139194.08833718242</v>
      </c>
      <c r="DV33" s="47">
        <f t="shared" si="17"/>
        <v>135361.83833718242</v>
      </c>
      <c r="DW33" s="47">
        <f t="shared" si="17"/>
        <v>124644.33833718242</v>
      </c>
      <c r="DX33" s="47">
        <f t="shared" si="17"/>
        <v>113926.83833718242</v>
      </c>
      <c r="DY33" s="47">
        <f t="shared" si="17"/>
        <v>103209.33833718242</v>
      </c>
      <c r="DZ33" s="47">
        <f t="shared" si="17"/>
        <v>92491.838337182417</v>
      </c>
      <c r="EA33" s="47">
        <f t="shared" si="17"/>
        <v>87459.038337182414</v>
      </c>
      <c r="EB33" s="47">
        <f t="shared" si="17"/>
        <v>82426.238337182411</v>
      </c>
      <c r="EC33" s="47">
        <f t="shared" si="17"/>
        <v>77393.438337182408</v>
      </c>
      <c r="ED33" s="47">
        <f t="shared" si="17"/>
        <v>72360.638337182405</v>
      </c>
      <c r="EE33" s="47">
        <f t="shared" si="17"/>
        <v>67327.838337182402</v>
      </c>
      <c r="EF33" s="47">
        <f t="shared" si="17"/>
        <v>60596.838337182402</v>
      </c>
      <c r="EG33" s="47">
        <f t="shared" si="17"/>
        <v>53865.838337182402</v>
      </c>
      <c r="EH33" s="47">
        <f t="shared" si="17"/>
        <v>47134.838337182402</v>
      </c>
      <c r="EI33" s="47">
        <f t="shared" si="17"/>
        <v>52341.5</v>
      </c>
      <c r="EJ33" s="47">
        <f t="shared" si="17"/>
        <v>46434.25</v>
      </c>
      <c r="EK33" s="47">
        <f t="shared" si="17"/>
        <v>40527</v>
      </c>
      <c r="EL33" s="47">
        <f t="shared" si="17"/>
        <v>34619.75</v>
      </c>
      <c r="EM33" s="47">
        <f t="shared" si="17"/>
        <v>28712.5</v>
      </c>
      <c r="EN33" s="47">
        <f t="shared" si="17"/>
        <v>25129.7</v>
      </c>
      <c r="EO33" s="47">
        <f t="shared" si="17"/>
        <v>52413.824999999997</v>
      </c>
      <c r="EP33" s="47">
        <f t="shared" si="17"/>
        <v>72582.45</v>
      </c>
      <c r="EQ33" s="47">
        <f t="shared" si="17"/>
        <v>92751.075000000012</v>
      </c>
      <c r="ER33" s="47">
        <f t="shared" si="17"/>
        <v>112919.7</v>
      </c>
      <c r="ES33" s="47">
        <f t="shared" si="17"/>
        <v>101269.45</v>
      </c>
      <c r="ET33" s="47">
        <f t="shared" si="17"/>
        <v>89619.199999999997</v>
      </c>
      <c r="EU33" s="47">
        <f t="shared" si="17"/>
        <v>77968.95</v>
      </c>
      <c r="EV33" s="47">
        <f t="shared" si="17"/>
        <v>66318.7</v>
      </c>
      <c r="EW33" s="47">
        <f t="shared" si="17"/>
        <v>75532.125</v>
      </c>
      <c r="EX33" s="47">
        <f t="shared" si="17"/>
        <v>67725.875</v>
      </c>
      <c r="EY33" s="47">
        <f t="shared" si="17"/>
        <v>86083.874999999985</v>
      </c>
      <c r="EZ33" s="47">
        <f t="shared" si="17"/>
        <v>78277.624999999985</v>
      </c>
      <c r="FA33" s="47">
        <f t="shared" si="17"/>
        <v>89249.4</v>
      </c>
      <c r="FB33" s="47">
        <f t="shared" si="17"/>
        <v>79332.799999999988</v>
      </c>
      <c r="FC33" s="47">
        <f t="shared" si="17"/>
        <v>89249.4</v>
      </c>
      <c r="FD33" s="47">
        <f t="shared" si="17"/>
        <v>79332.799999999988</v>
      </c>
      <c r="FE33" s="47">
        <f t="shared" si="17"/>
        <v>89249.4</v>
      </c>
      <c r="FF33" s="48">
        <f t="shared" si="4"/>
        <v>30.933580083504033</v>
      </c>
      <c r="FG33" s="48">
        <f t="shared" si="14"/>
        <v>29.592395307159354</v>
      </c>
      <c r="FH33" s="48">
        <f t="shared" si="14"/>
        <v>28.28247239270458</v>
      </c>
      <c r="FI33" s="48">
        <f t="shared" si="14"/>
        <v>27.00273090157657</v>
      </c>
      <c r="FJ33" s="48">
        <f t="shared" si="14"/>
        <v>28.61751772140363</v>
      </c>
      <c r="FK33" s="48">
        <f t="shared" si="14"/>
        <v>30.529453693459246</v>
      </c>
      <c r="FL33" s="48">
        <f t="shared" si="14"/>
        <v>32.911104789333656</v>
      </c>
      <c r="FM33" s="48">
        <f t="shared" si="14"/>
        <v>35.959807307862967</v>
      </c>
      <c r="FN33" s="48">
        <f t="shared" si="14"/>
        <v>34.399648497187144</v>
      </c>
      <c r="FO33" s="48">
        <f t="shared" si="14"/>
        <v>35.648454939142212</v>
      </c>
      <c r="FP33" s="48">
        <f t="shared" si="14"/>
        <v>37.077566232339777</v>
      </c>
      <c r="FQ33" s="48">
        <f t="shared" si="13"/>
        <v>38.729069797515379</v>
      </c>
      <c r="FR33" s="48">
        <f t="shared" si="13"/>
        <v>40.659257182381737</v>
      </c>
      <c r="FS33" s="48">
        <f t="shared" si="13"/>
        <v>27.134085253777627</v>
      </c>
      <c r="FT33" s="48">
        <f t="shared" si="13"/>
        <v>20.187094395049044</v>
      </c>
      <c r="FU33" s="48">
        <f t="shared" si="13"/>
        <v>15.898550173302015</v>
      </c>
      <c r="FV33" s="48">
        <f t="shared" si="13"/>
        <v>12.987551979209929</v>
      </c>
      <c r="FW33" s="48">
        <f t="shared" si="13"/>
        <v>14.560790241001945</v>
      </c>
      <c r="FX33" s="48">
        <f t="shared" si="13"/>
        <v>15.827551010099162</v>
      </c>
      <c r="FY33" s="48">
        <f t="shared" si="13"/>
        <v>17.652197031625072</v>
      </c>
      <c r="FZ33" s="48">
        <f t="shared" si="13"/>
        <v>20.507339520184075</v>
      </c>
      <c r="GA33" s="48">
        <f t="shared" si="13"/>
        <v>18.377809238829759</v>
      </c>
      <c r="GB33" s="48">
        <f t="shared" si="13"/>
        <v>16.025917036140694</v>
      </c>
      <c r="GC33" s="48">
        <f t="shared" si="13"/>
        <v>14.013539559867121</v>
      </c>
      <c r="GD33" s="48">
        <f t="shared" si="13"/>
        <v>12.272108450424948</v>
      </c>
      <c r="GE33" s="48">
        <f t="shared" si="13"/>
        <v>10.750354826501621</v>
      </c>
      <c r="GF33" s="48">
        <f t="shared" si="13"/>
        <v>10.318343822328506</v>
      </c>
      <c r="GG33" s="48">
        <f t="shared" si="16"/>
        <v>9.5894349830367975</v>
      </c>
      <c r="GH33" s="48">
        <f t="shared" si="16"/>
        <v>8.811416030864816</v>
      </c>
      <c r="GI33" s="48">
        <f t="shared" si="16"/>
        <v>7.9791507617220203</v>
      </c>
      <c r="GJ33" s="48">
        <f t="shared" si="16"/>
        <v>9.8272904144889246</v>
      </c>
      <c r="GK33" s="48">
        <f t="shared" si="16"/>
        <v>9.7858810016807087</v>
      </c>
      <c r="GL33" s="48">
        <f t="shared" si="15"/>
        <v>9.7329134557942805</v>
      </c>
      <c r="GM33" s="48">
        <f t="shared" si="15"/>
        <v>9.6627637601875627</v>
      </c>
      <c r="GN33" s="48">
        <f t="shared" si="15"/>
        <v>8.0139834766104716</v>
      </c>
      <c r="GO33" s="48">
        <f t="shared" si="15"/>
        <v>4.487716893652073</v>
      </c>
      <c r="GP33" s="48">
        <f t="shared" si="15"/>
        <v>6.8815929836769394</v>
      </c>
      <c r="GQ33" s="48">
        <f t="shared" si="15"/>
        <v>7.5344680155345136</v>
      </c>
      <c r="GR33" s="48">
        <f t="shared" si="15"/>
        <v>7.9612948219995285</v>
      </c>
      <c r="GS33" s="48">
        <f t="shared" si="15"/>
        <v>10.563856210678953</v>
      </c>
      <c r="GT33" s="48">
        <f t="shared" si="15"/>
        <v>10.409832189756637</v>
      </c>
      <c r="GU33" s="48">
        <f t="shared" si="15"/>
        <v>10.222042259545468</v>
      </c>
      <c r="GV33" s="48">
        <f t="shared" si="15"/>
        <v>9.9880160128102471</v>
      </c>
      <c r="GW33" s="48">
        <f t="shared" si="15"/>
        <v>7.9577625553654006</v>
      </c>
      <c r="GX33" s="48">
        <f t="shared" si="15"/>
        <v>8.5236996307027368</v>
      </c>
      <c r="GY33" s="48">
        <f t="shared" si="15"/>
        <v>7.2133118365749338</v>
      </c>
      <c r="GZ33" s="48">
        <f t="shared" si="15"/>
        <v>8.6807852489764628</v>
      </c>
      <c r="HA33" s="48">
        <f t="shared" si="6"/>
        <v>7.8935950829921531</v>
      </c>
      <c r="HB33" s="48">
        <f t="shared" si="6"/>
        <v>8.9999999999999982</v>
      </c>
      <c r="HC33" s="48">
        <f t="shared" si="6"/>
        <v>7.9999999999999982</v>
      </c>
      <c r="HD33" s="48">
        <f t="shared" si="6"/>
        <v>8.9999999999999982</v>
      </c>
      <c r="HE33" s="48">
        <f t="shared" si="6"/>
        <v>7.9999999999999982</v>
      </c>
      <c r="HF33" s="31"/>
    </row>
    <row r="34" spans="1:214" x14ac:dyDescent="0.25">
      <c r="A34" s="29"/>
      <c r="B34" s="13" t="s">
        <v>3</v>
      </c>
      <c r="C34" s="13">
        <v>1602257</v>
      </c>
      <c r="D34" s="13" t="str">
        <f>VLOOKUP(C34,INVENTORY_DATA!$C:$E,2,0)</f>
        <v>PF_1</v>
      </c>
      <c r="E34" s="44">
        <f>VLOOKUP(C34,INVENTORY_DATA!$C:$E,3,0)</f>
        <v>99786.951501154734</v>
      </c>
      <c r="F34" s="45">
        <f>VLOOKUP(VLOOKUP(F$3,KEY!$E:$F,2,0)&amp;$C34,DEMAND_PLAN!$B:$I,5,0)/VLOOKUP(VLOOKUP(F$3,KEY!$E:$F,2,0),KEY!$B:$C,2,0)</f>
        <v>5387.5</v>
      </c>
      <c r="G34" s="45">
        <f>VLOOKUP(VLOOKUP(G$3,KEY!$E:$F,2,0)&amp;$C34,DEMAND_PLAN!$B:$I,5,0)/VLOOKUP(VLOOKUP(G$3,KEY!$E:$F,2,0),KEY!$B:$C,2,0)</f>
        <v>5387.5</v>
      </c>
      <c r="H34" s="45">
        <f>VLOOKUP(VLOOKUP(H$3,KEY!$E:$F,2,0)&amp;$C34,DEMAND_PLAN!$B:$I,5,0)/VLOOKUP(VLOOKUP(H$3,KEY!$E:$F,2,0),KEY!$B:$C,2,0)</f>
        <v>5387.5</v>
      </c>
      <c r="I34" s="45">
        <f>VLOOKUP(VLOOKUP(I$3,KEY!$E:$F,2,0)&amp;$C34,DEMAND_PLAN!$B:$I,5,0)/VLOOKUP(VLOOKUP(I$3,KEY!$E:$F,2,0),KEY!$B:$C,2,0)</f>
        <v>5387.5</v>
      </c>
      <c r="J34" s="45">
        <f>VLOOKUP(VLOOKUP(J$3,KEY!$E:$F,2,0)&amp;$C34,DEMAND_PLAN!$B:$I,5,0)/VLOOKUP(VLOOKUP(J$3,KEY!$E:$F,2,0),KEY!$B:$C,2,0)</f>
        <v>12408.5</v>
      </c>
      <c r="K34" s="45">
        <f>VLOOKUP(VLOOKUP(K$3,KEY!$E:$F,2,0)&amp;$C34,DEMAND_PLAN!$B:$I,5,0)/VLOOKUP(VLOOKUP(K$3,KEY!$E:$F,2,0),KEY!$B:$C,2,0)</f>
        <v>12408.5</v>
      </c>
      <c r="L34" s="45">
        <f>VLOOKUP(VLOOKUP(L$3,KEY!$E:$F,2,0)&amp;$C34,DEMAND_PLAN!$B:$I,5,0)/VLOOKUP(VLOOKUP(L$3,KEY!$E:$F,2,0),KEY!$B:$C,2,0)</f>
        <v>12408.5</v>
      </c>
      <c r="M34" s="45">
        <f>VLOOKUP(VLOOKUP(M$3,KEY!$E:$F,2,0)&amp;$C34,DEMAND_PLAN!$B:$I,5,0)/VLOOKUP(VLOOKUP(M$3,KEY!$E:$F,2,0),KEY!$B:$C,2,0)</f>
        <v>12408.5</v>
      </c>
      <c r="N34" s="45">
        <f>VLOOKUP(VLOOKUP(N$3,KEY!$E:$F,2,0)&amp;$C34,DEMAND_PLAN!$B:$I,5,0)/VLOOKUP(VLOOKUP(N$3,KEY!$E:$F,2,0),KEY!$B:$C,2,0)</f>
        <v>3823.4</v>
      </c>
      <c r="O34" s="45">
        <f>VLOOKUP(VLOOKUP(O$3,KEY!$E:$F,2,0)&amp;$C34,DEMAND_PLAN!$B:$I,5,0)/VLOOKUP(VLOOKUP(O$3,KEY!$E:$F,2,0),KEY!$B:$C,2,0)</f>
        <v>3823.4</v>
      </c>
      <c r="P34" s="45">
        <f>VLOOKUP(VLOOKUP(P$3,KEY!$E:$F,2,0)&amp;$C34,DEMAND_PLAN!$B:$I,5,0)/VLOOKUP(VLOOKUP(P$3,KEY!$E:$F,2,0),KEY!$B:$C,2,0)</f>
        <v>3823.4</v>
      </c>
      <c r="Q34" s="45">
        <f>VLOOKUP(VLOOKUP(Q$3,KEY!$E:$F,2,0)&amp;$C34,DEMAND_PLAN!$B:$I,5,0)/VLOOKUP(VLOOKUP(Q$3,KEY!$E:$F,2,0),KEY!$B:$C,2,0)</f>
        <v>3823.4</v>
      </c>
      <c r="R34" s="45">
        <f>VLOOKUP(VLOOKUP(R$3,KEY!$E:$F,2,0)&amp;$C34,DEMAND_PLAN!$B:$I,5,0)/VLOOKUP(VLOOKUP(R$3,KEY!$E:$F,2,0),KEY!$B:$C,2,0)</f>
        <v>3823.4</v>
      </c>
      <c r="S34" s="45">
        <f>VLOOKUP(VLOOKUP(S$3,KEY!$E:$F,2,0)&amp;$C34,DEMAND_PLAN!$B:$I,5,0)/VLOOKUP(VLOOKUP(S$3,KEY!$E:$F,2,0),KEY!$B:$C,2,0)</f>
        <v>3200.5</v>
      </c>
      <c r="T34" s="45">
        <f>VLOOKUP(VLOOKUP(T$3,KEY!$E:$F,2,0)&amp;$C34,DEMAND_PLAN!$B:$I,5,0)/VLOOKUP(VLOOKUP(T$3,KEY!$E:$F,2,0),KEY!$B:$C,2,0)</f>
        <v>3200.5</v>
      </c>
      <c r="U34" s="45">
        <f>VLOOKUP(VLOOKUP(U$3,KEY!$E:$F,2,0)&amp;$C34,DEMAND_PLAN!$B:$I,5,0)/VLOOKUP(VLOOKUP(U$3,KEY!$E:$F,2,0),KEY!$B:$C,2,0)</f>
        <v>3200.5</v>
      </c>
      <c r="V34" s="45">
        <f>VLOOKUP(VLOOKUP(V$3,KEY!$E:$F,2,0)&amp;$C34,DEMAND_PLAN!$B:$I,5,0)/VLOOKUP(VLOOKUP(V$3,KEY!$E:$F,2,0),KEY!$B:$C,2,0)</f>
        <v>3200.5</v>
      </c>
      <c r="W34" s="45">
        <f>VLOOKUP(VLOOKUP(W$3,KEY!$E:$F,2,0)&amp;$C34,DEMAND_PLAN!$B:$I,5,0)/VLOOKUP(VLOOKUP(W$3,KEY!$E:$F,2,0),KEY!$B:$C,2,0)</f>
        <v>8699.75</v>
      </c>
      <c r="X34" s="45">
        <f>VLOOKUP(VLOOKUP(X$3,KEY!$E:$F,2,0)&amp;$C34,DEMAND_PLAN!$B:$I,5,0)/VLOOKUP(VLOOKUP(X$3,KEY!$E:$F,2,0),KEY!$B:$C,2,0)</f>
        <v>8699.75</v>
      </c>
      <c r="Y34" s="45">
        <f>VLOOKUP(VLOOKUP(Y$3,KEY!$E:$F,2,0)&amp;$C34,DEMAND_PLAN!$B:$I,5,0)/VLOOKUP(VLOOKUP(Y$3,KEY!$E:$F,2,0),KEY!$B:$C,2,0)</f>
        <v>8699.75</v>
      </c>
      <c r="Z34" s="45">
        <f>VLOOKUP(VLOOKUP(Z$3,KEY!$E:$F,2,0)&amp;$C34,DEMAND_PLAN!$B:$I,5,0)/VLOOKUP(VLOOKUP(Z$3,KEY!$E:$F,2,0),KEY!$B:$C,2,0)</f>
        <v>8699.75</v>
      </c>
      <c r="AA34" s="45">
        <f>VLOOKUP(VLOOKUP(AA$3,KEY!$E:$F,2,0)&amp;$C34,DEMAND_PLAN!$B:$I,5,0)/VLOOKUP(VLOOKUP(AA$3,KEY!$E:$F,2,0),KEY!$B:$C,2,0)</f>
        <v>12318</v>
      </c>
      <c r="AB34" s="45">
        <f>VLOOKUP(VLOOKUP(AB$3,KEY!$E:$F,2,0)&amp;$C34,DEMAND_PLAN!$B:$I,5,0)/VLOOKUP(VLOOKUP(AB$3,KEY!$E:$F,2,0),KEY!$B:$C,2,0)</f>
        <v>12318</v>
      </c>
      <c r="AC34" s="45">
        <f>VLOOKUP(VLOOKUP(AC$3,KEY!$E:$F,2,0)&amp;$C34,DEMAND_PLAN!$B:$I,5,0)/VLOOKUP(VLOOKUP(AC$3,KEY!$E:$F,2,0),KEY!$B:$C,2,0)</f>
        <v>12318</v>
      </c>
      <c r="AD34" s="45">
        <f>VLOOKUP(VLOOKUP(AD$3,KEY!$E:$F,2,0)&amp;$C34,DEMAND_PLAN!$B:$I,5,0)/VLOOKUP(VLOOKUP(AD$3,KEY!$E:$F,2,0),KEY!$B:$C,2,0)</f>
        <v>12318</v>
      </c>
      <c r="AE34" s="45">
        <f>VLOOKUP(VLOOKUP(AE$3,KEY!$E:$F,2,0)&amp;$C34,DEMAND_PLAN!$B:$I,5,0)/VLOOKUP(VLOOKUP(AE$3,KEY!$E:$F,2,0),KEY!$B:$C,2,0)</f>
        <v>12318</v>
      </c>
      <c r="AF34" s="45">
        <f>VLOOKUP(VLOOKUP(AF$3,KEY!$E:$F,2,0)&amp;$C34,DEMAND_PLAN!$B:$I,5,0)/VLOOKUP(VLOOKUP(AF$3,KEY!$E:$F,2,0),KEY!$B:$C,2,0)</f>
        <v>9274.75</v>
      </c>
      <c r="AG34" s="45">
        <f>VLOOKUP(VLOOKUP(AG$3,KEY!$E:$F,2,0)&amp;$C34,DEMAND_PLAN!$B:$I,5,0)/VLOOKUP(VLOOKUP(AG$3,KEY!$E:$F,2,0),KEY!$B:$C,2,0)</f>
        <v>9274.75</v>
      </c>
      <c r="AH34" s="45">
        <f>VLOOKUP(VLOOKUP(AH$3,KEY!$E:$F,2,0)&amp;$C34,DEMAND_PLAN!$B:$I,5,0)/VLOOKUP(VLOOKUP(AH$3,KEY!$E:$F,2,0),KEY!$B:$C,2,0)</f>
        <v>9274.75</v>
      </c>
      <c r="AI34" s="45">
        <f>VLOOKUP(VLOOKUP(AI$3,KEY!$E:$F,2,0)&amp;$C34,DEMAND_PLAN!$B:$I,5,0)/VLOOKUP(VLOOKUP(AI$3,KEY!$E:$F,2,0),KEY!$B:$C,2,0)</f>
        <v>9274.75</v>
      </c>
      <c r="AJ34" s="45">
        <f>VLOOKUP(VLOOKUP(AJ$3,KEY!$E:$F,2,0)&amp;$C34,DEMAND_PLAN!$B:$I,5,0)/VLOOKUP(VLOOKUP(AJ$3,KEY!$E:$F,2,0),KEY!$B:$C,2,0)</f>
        <v>3403</v>
      </c>
      <c r="AK34" s="45">
        <f>VLOOKUP(VLOOKUP(AK$3,KEY!$E:$F,2,0)&amp;$C34,DEMAND_PLAN!$B:$I,5,0)/VLOOKUP(VLOOKUP(AK$3,KEY!$E:$F,2,0),KEY!$B:$C,2,0)</f>
        <v>3403</v>
      </c>
      <c r="AL34" s="45">
        <f>VLOOKUP(VLOOKUP(AL$3,KEY!$E:$F,2,0)&amp;$C34,DEMAND_PLAN!$B:$I,5,0)/VLOOKUP(VLOOKUP(AL$3,KEY!$E:$F,2,0),KEY!$B:$C,2,0)</f>
        <v>3403</v>
      </c>
      <c r="AM34" s="45">
        <f>VLOOKUP(VLOOKUP(AM$3,KEY!$E:$F,2,0)&amp;$C34,DEMAND_PLAN!$B:$I,5,0)/VLOOKUP(VLOOKUP(AM$3,KEY!$E:$F,2,0),KEY!$B:$C,2,0)</f>
        <v>3403</v>
      </c>
      <c r="AN34" s="45">
        <f>VLOOKUP(VLOOKUP(AN$3,KEY!$E:$F,2,0)&amp;$C34,DEMAND_PLAN!$B:$I,5,0)/VLOOKUP(VLOOKUP(AN$3,KEY!$E:$F,2,0),KEY!$B:$C,2,0)</f>
        <v>2594.6</v>
      </c>
      <c r="AO34" s="45">
        <f>VLOOKUP(VLOOKUP(AO$3,KEY!$E:$F,2,0)&amp;$C34,DEMAND_PLAN!$B:$I,5,0)/VLOOKUP(VLOOKUP(AO$3,KEY!$E:$F,2,0),KEY!$B:$C,2,0)</f>
        <v>2594.6</v>
      </c>
      <c r="AP34" s="45">
        <f>VLOOKUP(VLOOKUP(AP$3,KEY!$E:$F,2,0)&amp;$C34,DEMAND_PLAN!$B:$I,5,0)/VLOOKUP(VLOOKUP(AP$3,KEY!$E:$F,2,0),KEY!$B:$C,2,0)</f>
        <v>2594.6</v>
      </c>
      <c r="AQ34" s="45">
        <f>VLOOKUP(VLOOKUP(AQ$3,KEY!$E:$F,2,0)&amp;$C34,DEMAND_PLAN!$B:$I,5,0)/VLOOKUP(VLOOKUP(AQ$3,KEY!$E:$F,2,0),KEY!$B:$C,2,0)</f>
        <v>2594.6</v>
      </c>
      <c r="AR34" s="45">
        <f>VLOOKUP(VLOOKUP(AR$3,KEY!$E:$F,2,0)&amp;$C34,DEMAND_PLAN!$B:$I,5,0)/VLOOKUP(VLOOKUP(AR$3,KEY!$E:$F,2,0),KEY!$B:$C,2,0)</f>
        <v>2594.6</v>
      </c>
      <c r="AS34" s="45">
        <f>VLOOKUP(VLOOKUP(AS$3,KEY!$E:$F,2,0)&amp;$C34,DEMAND_PLAN!$B:$I,5,0)/VLOOKUP(VLOOKUP(AS$3,KEY!$E:$F,2,0),KEY!$B:$C,2,0)</f>
        <v>11079.75</v>
      </c>
      <c r="AT34" s="45">
        <f>VLOOKUP(VLOOKUP(AT$3,KEY!$E:$F,2,0)&amp;$C34,DEMAND_PLAN!$B:$I,5,0)/VLOOKUP(VLOOKUP(AT$3,KEY!$E:$F,2,0),KEY!$B:$C,2,0)</f>
        <v>11079.75</v>
      </c>
      <c r="AU34" s="45">
        <f>VLOOKUP(VLOOKUP(AU$3,KEY!$E:$F,2,0)&amp;$C34,DEMAND_PLAN!$B:$I,5,0)/VLOOKUP(VLOOKUP(AU$3,KEY!$E:$F,2,0),KEY!$B:$C,2,0)</f>
        <v>11079.75</v>
      </c>
      <c r="AV34" s="45">
        <f>VLOOKUP(VLOOKUP(AV$3,KEY!$E:$F,2,0)&amp;$C34,DEMAND_PLAN!$B:$I,5,0)/VLOOKUP(VLOOKUP(AV$3,KEY!$E:$F,2,0),KEY!$B:$C,2,0)</f>
        <v>11079.75</v>
      </c>
      <c r="AW34" s="45">
        <f>VLOOKUP(VLOOKUP(AW$3,KEY!$E:$F,2,0)&amp;$C34,DEMAND_PLAN!$B:$I,5,0)/VLOOKUP(VLOOKUP(AW$3,KEY!$E:$F,2,0),KEY!$B:$C,2,0)</f>
        <v>9266.25</v>
      </c>
      <c r="AX34" s="45">
        <f>VLOOKUP(VLOOKUP(AX$3,KEY!$E:$F,2,0)&amp;$C34,DEMAND_PLAN!$B:$I,5,0)/VLOOKUP(VLOOKUP(AX$3,KEY!$E:$F,2,0),KEY!$B:$C,2,0)</f>
        <v>9266.25</v>
      </c>
      <c r="AY34" s="45">
        <f>VLOOKUP(VLOOKUP(AY$3,KEY!$E:$F,2,0)&amp;$C34,DEMAND_PLAN!$B:$I,5,0)/VLOOKUP(VLOOKUP(AY$3,KEY!$E:$F,2,0),KEY!$B:$C,2,0)</f>
        <v>9266.25</v>
      </c>
      <c r="AZ34" s="45">
        <f>VLOOKUP(VLOOKUP(AZ$3,KEY!$E:$F,2,0)&amp;$C34,DEMAND_PLAN!$B:$I,5,0)/VLOOKUP(VLOOKUP(AZ$3,KEY!$E:$F,2,0),KEY!$B:$C,2,0)</f>
        <v>9266.25</v>
      </c>
      <c r="BA34" s="45">
        <f>VLOOKUP(VLOOKUP(BA$3,KEY!$E:$F,2,0)&amp;$C34,DEMAND_PLAN!$B:$I,5,0)/VLOOKUP(VLOOKUP(BA$3,KEY!$E:$F,2,0),KEY!$B:$C,2,0)</f>
        <v>11710.8</v>
      </c>
      <c r="BB34" s="45">
        <f>VLOOKUP(VLOOKUP(BB$3,KEY!$E:$F,2,0)&amp;$C34,DEMAND_PLAN!$B:$I,5,0)/VLOOKUP(VLOOKUP(BB$3,KEY!$E:$F,2,0),KEY!$B:$C,2,0)</f>
        <v>11710.8</v>
      </c>
      <c r="BC34" s="45">
        <f>VLOOKUP(VLOOKUP(BC$3,KEY!$E:$F,2,0)&amp;$C34,DEMAND_PLAN!$B:$I,5,0)/VLOOKUP(VLOOKUP(BC$3,KEY!$E:$F,2,0),KEY!$B:$C,2,0)</f>
        <v>11710.8</v>
      </c>
      <c r="BD34" s="45">
        <f>VLOOKUP(VLOOKUP(BD$3,KEY!$E:$F,2,0)&amp;$C34,DEMAND_PLAN!$B:$I,5,0)/VLOOKUP(VLOOKUP(BD$3,KEY!$E:$F,2,0),KEY!$B:$C,2,0)</f>
        <v>11710.8</v>
      </c>
      <c r="BE34" s="45">
        <f>VLOOKUP(VLOOKUP(BE$3,KEY!$E:$F,2,0)&amp;$C34,DEMAND_PLAN!$B:$I,5,0)/VLOOKUP(VLOOKUP(BE$3,KEY!$E:$F,2,0),KEY!$B:$C,2,0)</f>
        <v>11710.8</v>
      </c>
      <c r="BF34" s="46">
        <f>IF(FF34&gt;ASSUMPTIONS!$D$6,0,(ASSUMPTIONS!$D$6+2-FF34)*AVERAGE(G34:J34))</f>
        <v>0</v>
      </c>
      <c r="BG34" s="46">
        <f>IF(FG34&gt;ASSUMPTIONS!$D$6,0,(ASSUMPTIONS!$D$6+2-FG34)*AVERAGE(H34:K34))</f>
        <v>0</v>
      </c>
      <c r="BH34" s="46">
        <f>IF(FH34&gt;ASSUMPTIONS!$D$6,0,(ASSUMPTIONS!$D$6+2-FH34)*AVERAGE(I34:L34))</f>
        <v>0</v>
      </c>
      <c r="BI34" s="46">
        <f>IF(FI34&gt;ASSUMPTIONS!$D$6,0,(ASSUMPTIONS!$D$6+2-FI34)*AVERAGE(J34:M34))</f>
        <v>40460.548498845266</v>
      </c>
      <c r="BJ34" s="46">
        <f>IF(FJ34&gt;ASSUMPTIONS!$D$6,0,(ASSUMPTIONS!$D$6+2-FJ34)*AVERAGE(K34:N34))</f>
        <v>0</v>
      </c>
      <c r="BK34" s="46">
        <f>IF(FK34&gt;ASSUMPTIONS!$D$6,0,(ASSUMPTIONS!$D$6+2-FK34)*AVERAGE(L34:O34))</f>
        <v>0</v>
      </c>
      <c r="BL34" s="46">
        <f>IF(FL34&gt;ASSUMPTIONS!$D$6,0,(ASSUMPTIONS!$D$6+2-FL34)*AVERAGE(M34:P34))</f>
        <v>0</v>
      </c>
      <c r="BM34" s="46">
        <f>IF(FM34&gt;ASSUMPTIONS!$D$6,0,(ASSUMPTIONS!$D$6+2-FM34)*AVERAGE(N34:Q34))</f>
        <v>0</v>
      </c>
      <c r="BN34" s="46">
        <f>IF(FN34&gt;ASSUMPTIONS!$D$6,0,(ASSUMPTIONS!$D$6+2-FN34)*AVERAGE(O34:R34))</f>
        <v>0</v>
      </c>
      <c r="BO34" s="46">
        <f>IF(FO34&gt;ASSUMPTIONS!$D$6,0,(ASSUMPTIONS!$D$6+2-FO34)*AVERAGE(P34:S34))</f>
        <v>0</v>
      </c>
      <c r="BP34" s="46">
        <f>IF(FP34&gt;ASSUMPTIONS!$D$6,0,(ASSUMPTIONS!$D$6+2-FP34)*AVERAGE(Q34:T34))</f>
        <v>0</v>
      </c>
      <c r="BQ34" s="46">
        <f>IF(FQ34&gt;ASSUMPTIONS!$D$6,0,(ASSUMPTIONS!$D$6+2-FQ34)*AVERAGE(R34:U34))</f>
        <v>0</v>
      </c>
      <c r="BR34" s="46">
        <f>IF(FR34&gt;ASSUMPTIONS!$D$6,0,(ASSUMPTIONS!$D$6+2-FR34)*AVERAGE(S34:V34))</f>
        <v>0</v>
      </c>
      <c r="BS34" s="46">
        <f>IF(FS34&gt;ASSUMPTIONS!$D$6,0,(ASSUMPTIONS!$D$6+2-FS34)*AVERAGE(T34:W34))</f>
        <v>0</v>
      </c>
      <c r="BT34" s="46">
        <f>IF(FT34&gt;ASSUMPTIONS!$D$6,0,(ASSUMPTIONS!$D$6+2-FT34)*AVERAGE(U34:X34))</f>
        <v>12755.250000000007</v>
      </c>
      <c r="BU34" s="46">
        <f>IF(FU34&gt;ASSUMPTIONS!$D$6,0,(ASSUMPTIONS!$D$6+2-FU34)*AVERAGE(V34:Y34))</f>
        <v>16948.625</v>
      </c>
      <c r="BV34" s="46">
        <f>IF(FV34&gt;ASSUMPTIONS!$D$6,0,(ASSUMPTIONS!$D$6+2-FV34)*AVERAGE(W34:Z34))</f>
        <v>0</v>
      </c>
      <c r="BW34" s="46">
        <f>IF(FW34&gt;ASSUMPTIONS!$D$6,0,(ASSUMPTIONS!$D$6+2-FW34)*AVERAGE(X34:AA34))</f>
        <v>29194.75</v>
      </c>
      <c r="BX34" s="46">
        <f>IF(FX34&gt;ASSUMPTIONS!$D$6,0,(ASSUMPTIONS!$D$6+2-FX34)*AVERAGE(Y34:AB34))</f>
        <v>0</v>
      </c>
      <c r="BY34" s="46">
        <f>IF(FY34&gt;ASSUMPTIONS!$D$6,0,(ASSUMPTIONS!$D$6+2-FY34)*AVERAGE(Z34:AC34))</f>
        <v>35490.75</v>
      </c>
      <c r="BZ34" s="46">
        <f>IF(FZ34&gt;ASSUMPTIONS!$D$6,0,(ASSUMPTIONS!$D$6+2-FZ34)*AVERAGE(AA34:AD34))</f>
        <v>0</v>
      </c>
      <c r="CA34" s="46">
        <f>IF(GA34&gt;ASSUMPTIONS!$D$6,0,(ASSUMPTIONS!$D$6+2-GA34)*AVERAGE(AB34:AE34))</f>
        <v>26445.125000000004</v>
      </c>
      <c r="CB34" s="46">
        <f>IF(GB34&gt;ASSUMPTIONS!$D$6,0,(ASSUMPTIONS!$D$6+2-GB34)*AVERAGE(AC34:AF34))</f>
        <v>0</v>
      </c>
      <c r="CC34" s="46">
        <f>IF(GC34&gt;ASSUMPTIONS!$D$6,0,(ASSUMPTIONS!$D$6+2-GC34)*AVERAGE(AD34:AG34))</f>
        <v>0</v>
      </c>
      <c r="CD34" s="46">
        <f>IF(GD34&gt;ASSUMPTIONS!$D$6,0,(ASSUMPTIONS!$D$6+2-GD34)*AVERAGE(AE34:AH34))</f>
        <v>0</v>
      </c>
      <c r="CE34" s="46">
        <f>IF(GE34&gt;ASSUMPTIONS!$D$6,0,(ASSUMPTIONS!$D$6+2-GE34)*AVERAGE(AF34:AI34))</f>
        <v>18839.500000000004</v>
      </c>
      <c r="CF34" s="46">
        <f>IF(GF34&gt;ASSUMPTIONS!$D$6,0,(ASSUMPTIONS!$D$6+2-GF34)*AVERAGE(AG34:AJ34))</f>
        <v>0</v>
      </c>
      <c r="CG34" s="46">
        <f>IF(GG34&gt;ASSUMPTIONS!$D$6,0,(ASSUMPTIONS!$D$6+2-GG34)*AVERAGE(AH34:AK34))</f>
        <v>0</v>
      </c>
      <c r="CH34" s="46">
        <f>IF(GH34&gt;ASSUMPTIONS!$D$6,0,(ASSUMPTIONS!$D$6+2-GH34)*AVERAGE(AI34:AL34))</f>
        <v>0</v>
      </c>
      <c r="CI34" s="46">
        <f>IF(GI34&gt;ASSUMPTIONS!$D$6,0,(ASSUMPTIONS!$D$6+2-GI34)*AVERAGE(AJ34:AM34))</f>
        <v>0</v>
      </c>
      <c r="CJ34" s="46">
        <f>IF(GJ34&gt;ASSUMPTIONS!$D$6,0,(ASSUMPTIONS!$D$6+2-GJ34)*AVERAGE(AK34:AN34))</f>
        <v>0</v>
      </c>
      <c r="CK34" s="46">
        <f>IF(GK34&gt;ASSUMPTIONS!$D$6,0,(ASSUMPTIONS!$D$6+2-GK34)*AVERAGE(AL34:AO34))</f>
        <v>0</v>
      </c>
      <c r="CL34" s="46">
        <f>IF(GL34&gt;ASSUMPTIONS!$D$6,0,(ASSUMPTIONS!$D$6+2-GL34)*AVERAGE(AM34:AP34))</f>
        <v>0</v>
      </c>
      <c r="CM34" s="46">
        <f>IF(GM34&gt;ASSUMPTIONS!$D$6,0,(ASSUMPTIONS!$D$6+2-GM34)*AVERAGE(AN34:AQ34))</f>
        <v>0</v>
      </c>
      <c r="CN34" s="46">
        <f>IF(GN34&gt;ASSUMPTIONS!$D$6,0,(ASSUMPTIONS!$D$6+2-GN34)*AVERAGE(AO34:AR34))</f>
        <v>0</v>
      </c>
      <c r="CO34" s="46">
        <f>IF(GO34&gt;ASSUMPTIONS!$D$6,0,(ASSUMPTIONS!$D$6+2-GO34)*AVERAGE(AP34:AS34))</f>
        <v>20034.974999999999</v>
      </c>
      <c r="CP34" s="46">
        <f>IF(GP34&gt;ASSUMPTIONS!$D$6,0,(ASSUMPTIONS!$D$6+2-GP34)*AVERAGE(AQ34:AT34))</f>
        <v>23807.474999999999</v>
      </c>
      <c r="CQ34" s="46">
        <f>IF(GQ34&gt;ASSUMPTIONS!$D$6,0,(ASSUMPTIONS!$D$6+2-GQ34)*AVERAGE(AR34:AU34))</f>
        <v>23807.475000000002</v>
      </c>
      <c r="CR34" s="46">
        <f>IF(GR34&gt;ASSUMPTIONS!$D$6,0,(ASSUMPTIONS!$D$6+2-GR34)*AVERAGE(AS34:AV34))</f>
        <v>23807.475000000009</v>
      </c>
      <c r="CS34" s="46">
        <f>IF(GS34&gt;ASSUMPTIONS!$D$6,0,(ASSUMPTIONS!$D$6+2-GS34)*AVERAGE(AT34:AW34))</f>
        <v>0</v>
      </c>
      <c r="CT34" s="46">
        <f>IF(GT34&gt;ASSUMPTIONS!$D$6,0,(ASSUMPTIONS!$D$6+2-GT34)*AVERAGE(AU34:AX34))</f>
        <v>0</v>
      </c>
      <c r="CU34" s="46">
        <f>IF(GU34&gt;ASSUMPTIONS!$D$6,0,(ASSUMPTIONS!$D$6+2-GU34)*AVERAGE(AV34:AY34))</f>
        <v>0</v>
      </c>
      <c r="CV34" s="46">
        <f>IF(GV34&gt;ASSUMPTIONS!$D$6,0,(ASSUMPTIONS!$D$6+2-GV34)*AVERAGE(AW34:AZ34))</f>
        <v>0</v>
      </c>
      <c r="CW34" s="46">
        <f>IF(GW34&gt;ASSUMPTIONS!$D$6,0,(ASSUMPTIONS!$D$6+2-GW34)*AVERAGE(AX34:BA34))</f>
        <v>34889.975000000006</v>
      </c>
      <c r="CX34" s="46">
        <f>IF(GX34&gt;ASSUMPTIONS!$D$6,0,(ASSUMPTIONS!$D$6+2-GX34)*AVERAGE(AY34:BB34))</f>
        <v>0</v>
      </c>
      <c r="CY34" s="46">
        <f>IF(GY34&gt;ASSUMPTIONS!$D$6,0,(ASSUMPTIONS!$D$6+2-GY34)*AVERAGE(AZ34:BC34))</f>
        <v>30755.249999999989</v>
      </c>
      <c r="CZ34" s="46">
        <f>IF(GZ34&gt;ASSUMPTIONS!$D$6,0,(ASSUMPTIONS!$D$6+2-GZ34)*AVERAGE(BA34:BD34))</f>
        <v>0</v>
      </c>
      <c r="DA34" s="46">
        <f>IF(HA34&gt;ASSUMPTIONS!$D$6,0,(ASSUMPTIONS!$D$6+2-HA34)*AVERAGE($BB34:$BE34))</f>
        <v>24643.875000000011</v>
      </c>
      <c r="DB34" s="46">
        <f>IF(HB34&gt;ASSUMPTIONS!$D$6,0,(ASSUMPTIONS!$D$6+2-HB34)*AVERAGE($BB34:$BE34))</f>
        <v>0</v>
      </c>
      <c r="DC34" s="46">
        <f>IF(HC34&gt;ASSUMPTIONS!$D$6,0,(ASSUMPTIONS!$D$6+2-HC34)*AVERAGE($BB34:$BE34))</f>
        <v>23421.599999999999</v>
      </c>
      <c r="DD34" s="46">
        <f>IF(HD34&gt;ASSUMPTIONS!$D$6,0,(ASSUMPTIONS!$D$6+2-HD34)*AVERAGE($BB34:$BE34))</f>
        <v>0</v>
      </c>
      <c r="DE34" s="46">
        <f>IF(HE34&gt;ASSUMPTIONS!$D$6,0,(ASSUMPTIONS!$D$6+2-HE34)*AVERAGE($BB34:$BE34))</f>
        <v>23421.600000000009</v>
      </c>
      <c r="DF34" s="47">
        <f t="shared" si="3"/>
        <v>94399.451501154734</v>
      </c>
      <c r="DG34" s="47">
        <f t="shared" ref="DG34:FE36" si="18">DF34-G34+BG34</f>
        <v>89011.951501154734</v>
      </c>
      <c r="DH34" s="47">
        <f t="shared" si="18"/>
        <v>83624.451501154734</v>
      </c>
      <c r="DI34" s="47">
        <f t="shared" si="18"/>
        <v>118697.5</v>
      </c>
      <c r="DJ34" s="47">
        <f t="shared" si="18"/>
        <v>106289</v>
      </c>
      <c r="DK34" s="47">
        <f t="shared" si="18"/>
        <v>93880.5</v>
      </c>
      <c r="DL34" s="47">
        <f t="shared" si="18"/>
        <v>81472</v>
      </c>
      <c r="DM34" s="47">
        <f t="shared" si="18"/>
        <v>69063.5</v>
      </c>
      <c r="DN34" s="47">
        <f t="shared" si="18"/>
        <v>65240.1</v>
      </c>
      <c r="DO34" s="47">
        <f t="shared" si="18"/>
        <v>61416.7</v>
      </c>
      <c r="DP34" s="47">
        <f t="shared" si="18"/>
        <v>57593.299999999996</v>
      </c>
      <c r="DQ34" s="47">
        <f t="shared" si="18"/>
        <v>53769.899999999994</v>
      </c>
      <c r="DR34" s="47">
        <f t="shared" si="18"/>
        <v>49946.499999999993</v>
      </c>
      <c r="DS34" s="47">
        <f t="shared" si="18"/>
        <v>46745.999999999993</v>
      </c>
      <c r="DT34" s="47">
        <f t="shared" si="18"/>
        <v>56300.75</v>
      </c>
      <c r="DU34" s="47">
        <f t="shared" si="18"/>
        <v>70048.875</v>
      </c>
      <c r="DV34" s="47">
        <f t="shared" si="18"/>
        <v>66848.375</v>
      </c>
      <c r="DW34" s="47">
        <f t="shared" si="18"/>
        <v>87343.375</v>
      </c>
      <c r="DX34" s="47">
        <f t="shared" si="18"/>
        <v>78643.625</v>
      </c>
      <c r="DY34" s="47">
        <f t="shared" si="18"/>
        <v>105434.625</v>
      </c>
      <c r="DZ34" s="47">
        <f t="shared" si="18"/>
        <v>96734.875</v>
      </c>
      <c r="EA34" s="47">
        <f t="shared" si="18"/>
        <v>110862</v>
      </c>
      <c r="EB34" s="47">
        <f t="shared" si="18"/>
        <v>98544</v>
      </c>
      <c r="EC34" s="47">
        <f t="shared" si="18"/>
        <v>86226</v>
      </c>
      <c r="ED34" s="47">
        <f t="shared" si="18"/>
        <v>73908</v>
      </c>
      <c r="EE34" s="47">
        <f t="shared" si="18"/>
        <v>80429.5</v>
      </c>
      <c r="EF34" s="47">
        <f t="shared" si="18"/>
        <v>71154.75</v>
      </c>
      <c r="EG34" s="47">
        <f t="shared" si="18"/>
        <v>61880</v>
      </c>
      <c r="EH34" s="47">
        <f t="shared" si="18"/>
        <v>52605.25</v>
      </c>
      <c r="EI34" s="47">
        <f t="shared" si="18"/>
        <v>43330.5</v>
      </c>
      <c r="EJ34" s="47">
        <f t="shared" si="18"/>
        <v>39927.5</v>
      </c>
      <c r="EK34" s="47">
        <f t="shared" si="18"/>
        <v>36524.5</v>
      </c>
      <c r="EL34" s="47">
        <f t="shared" si="18"/>
        <v>33121.5</v>
      </c>
      <c r="EM34" s="47">
        <f t="shared" si="18"/>
        <v>29718.5</v>
      </c>
      <c r="EN34" s="47">
        <f t="shared" si="18"/>
        <v>27123.9</v>
      </c>
      <c r="EO34" s="47">
        <f t="shared" si="18"/>
        <v>44564.275000000001</v>
      </c>
      <c r="EP34" s="47">
        <f t="shared" si="18"/>
        <v>65777.149999999994</v>
      </c>
      <c r="EQ34" s="47">
        <f t="shared" si="18"/>
        <v>86990.024999999994</v>
      </c>
      <c r="ER34" s="47">
        <f t="shared" si="18"/>
        <v>108202.9</v>
      </c>
      <c r="ES34" s="47">
        <f t="shared" si="18"/>
        <v>97123.15</v>
      </c>
      <c r="ET34" s="47">
        <f t="shared" si="18"/>
        <v>86043.4</v>
      </c>
      <c r="EU34" s="47">
        <f t="shared" si="18"/>
        <v>74963.649999999994</v>
      </c>
      <c r="EV34" s="47">
        <f t="shared" si="18"/>
        <v>63883.899999999994</v>
      </c>
      <c r="EW34" s="47">
        <f t="shared" si="18"/>
        <v>89507.625</v>
      </c>
      <c r="EX34" s="47">
        <f t="shared" si="18"/>
        <v>80241.375</v>
      </c>
      <c r="EY34" s="47">
        <f t="shared" si="18"/>
        <v>101730.37499999999</v>
      </c>
      <c r="EZ34" s="47">
        <f t="shared" si="18"/>
        <v>92464.124999999985</v>
      </c>
      <c r="FA34" s="47">
        <f t="shared" si="18"/>
        <v>105397.2</v>
      </c>
      <c r="FB34" s="47">
        <f t="shared" si="18"/>
        <v>93686.399999999994</v>
      </c>
      <c r="FC34" s="47">
        <f t="shared" si="18"/>
        <v>105397.19999999998</v>
      </c>
      <c r="FD34" s="47">
        <f t="shared" si="18"/>
        <v>93686.39999999998</v>
      </c>
      <c r="FE34" s="47">
        <f t="shared" si="18"/>
        <v>105397.19999999998</v>
      </c>
      <c r="FF34" s="48">
        <f t="shared" si="4"/>
        <v>13.970382765903151</v>
      </c>
      <c r="FG34" s="48">
        <f t="shared" si="14"/>
        <v>10.609064003276549</v>
      </c>
      <c r="FH34" s="48">
        <f t="shared" si="14"/>
        <v>8.3553799545823786</v>
      </c>
      <c r="FI34" s="48">
        <f t="shared" si="14"/>
        <v>6.7392877061010381</v>
      </c>
      <c r="FJ34" s="48">
        <f t="shared" si="14"/>
        <v>11.56644879643547</v>
      </c>
      <c r="FK34" s="48">
        <f t="shared" si="14"/>
        <v>13.096310351838046</v>
      </c>
      <c r="FL34" s="48">
        <f t="shared" si="14"/>
        <v>15.726233002634146</v>
      </c>
      <c r="FM34" s="48">
        <f t="shared" si="14"/>
        <v>21.308782758801065</v>
      </c>
      <c r="FN34" s="48">
        <f t="shared" si="14"/>
        <v>18.063372914160173</v>
      </c>
      <c r="FO34" s="48">
        <f t="shared" si="14"/>
        <v>17.787862883161676</v>
      </c>
      <c r="FP34" s="48">
        <f t="shared" si="14"/>
        <v>17.487919816626093</v>
      </c>
      <c r="FQ34" s="48">
        <f t="shared" si="13"/>
        <v>17.160142719871285</v>
      </c>
      <c r="FR34" s="48">
        <f t="shared" si="13"/>
        <v>16.800468676769253</v>
      </c>
      <c r="FS34" s="48">
        <f t="shared" si="13"/>
        <v>10.916522095485279</v>
      </c>
      <c r="FT34" s="48">
        <f t="shared" si="13"/>
        <v>7.8563055397995827</v>
      </c>
      <c r="FU34" s="48">
        <f t="shared" si="13"/>
        <v>7.6861747967132823</v>
      </c>
      <c r="FV34" s="48">
        <f t="shared" si="13"/>
        <v>8.0518262019023528</v>
      </c>
      <c r="FW34" s="48">
        <f t="shared" si="13"/>
        <v>6.9602457229499768</v>
      </c>
      <c r="FX34" s="48">
        <f t="shared" si="13"/>
        <v>8.3113915618941139</v>
      </c>
      <c r="FY34" s="48">
        <f t="shared" si="13"/>
        <v>6.890441639514826</v>
      </c>
      <c r="FZ34" s="48">
        <f t="shared" si="13"/>
        <v>8.5593947881149539</v>
      </c>
      <c r="GA34" s="48">
        <f t="shared" si="13"/>
        <v>7.8531315960383177</v>
      </c>
      <c r="GB34" s="48">
        <f t="shared" si="13"/>
        <v>9.592472216964552</v>
      </c>
      <c r="GC34" s="48">
        <f t="shared" si="13"/>
        <v>9.1275080756272367</v>
      </c>
      <c r="GD34" s="48">
        <f t="shared" si="13"/>
        <v>8.5920445415989395</v>
      </c>
      <c r="GE34" s="48">
        <f t="shared" si="13"/>
        <v>7.9687323108439578</v>
      </c>
      <c r="GF34" s="48">
        <f t="shared" si="13"/>
        <v>10.302476202675548</v>
      </c>
      <c r="GG34" s="48">
        <f t="shared" si="16"/>
        <v>11.225138530101951</v>
      </c>
      <c r="GH34" s="48">
        <f t="shared" si="16"/>
        <v>12.703919933277732</v>
      </c>
      <c r="GI34" s="48">
        <f t="shared" si="16"/>
        <v>15.458492506611814</v>
      </c>
      <c r="GJ34" s="48">
        <f t="shared" si="16"/>
        <v>13.53697397606923</v>
      </c>
      <c r="GK34" s="48">
        <f t="shared" si="16"/>
        <v>13.314492463652126</v>
      </c>
      <c r="GL34" s="48">
        <f t="shared" si="15"/>
        <v>13.059856259162583</v>
      </c>
      <c r="GM34" s="48">
        <f t="shared" si="15"/>
        <v>12.765551530100979</v>
      </c>
      <c r="GN34" s="48">
        <f t="shared" si="15"/>
        <v>11.453981345872197</v>
      </c>
      <c r="GO34" s="48">
        <f t="shared" si="15"/>
        <v>5.7516003085315335</v>
      </c>
      <c r="GP34" s="48">
        <f t="shared" si="15"/>
        <v>6.5179368672002695</v>
      </c>
      <c r="GQ34" s="48">
        <f t="shared" si="15"/>
        <v>7.3424597133715741</v>
      </c>
      <c r="GR34" s="48">
        <f t="shared" si="15"/>
        <v>7.8512624382319087</v>
      </c>
      <c r="GS34" s="48">
        <f t="shared" si="15"/>
        <v>10.182484619637458</v>
      </c>
      <c r="GT34" s="48">
        <f t="shared" si="15"/>
        <v>9.5471493168190307</v>
      </c>
      <c r="GU34" s="48">
        <f t="shared" si="15"/>
        <v>8.8525431793922085</v>
      </c>
      <c r="GV34" s="48">
        <f t="shared" si="15"/>
        <v>8.0899662754620252</v>
      </c>
      <c r="GW34" s="48">
        <f t="shared" si="15"/>
        <v>6.4676919883926791</v>
      </c>
      <c r="GX34" s="48">
        <f t="shared" si="15"/>
        <v>8.5338620063354949</v>
      </c>
      <c r="GY34" s="48">
        <f t="shared" si="15"/>
        <v>7.2291725086235736</v>
      </c>
      <c r="GZ34" s="48">
        <f t="shared" si="15"/>
        <v>8.6868851829080835</v>
      </c>
      <c r="HA34" s="48">
        <f t="shared" si="6"/>
        <v>7.8956283943026939</v>
      </c>
      <c r="HB34" s="48">
        <f t="shared" si="6"/>
        <v>9</v>
      </c>
      <c r="HC34" s="48">
        <f t="shared" si="6"/>
        <v>8</v>
      </c>
      <c r="HD34" s="48">
        <f t="shared" si="6"/>
        <v>8.9999999999999982</v>
      </c>
      <c r="HE34" s="48">
        <f t="shared" si="6"/>
        <v>7.9999999999999991</v>
      </c>
      <c r="HF34" s="31"/>
    </row>
    <row r="35" spans="1:214" x14ac:dyDescent="0.25">
      <c r="A35" s="29"/>
      <c r="B35" s="13" t="s">
        <v>3</v>
      </c>
      <c r="C35" s="13">
        <v>1686011</v>
      </c>
      <c r="D35" s="13" t="str">
        <f>VLOOKUP(C35,INVENTORY_DATA!$C:$E,2,0)</f>
        <v>PF_4</v>
      </c>
      <c r="E35" s="44">
        <f>VLOOKUP(C35,INVENTORY_DATA!$C:$E,3,0)</f>
        <v>247533.623556582</v>
      </c>
      <c r="F35" s="45">
        <f>VLOOKUP(VLOOKUP(F$3,KEY!$E:$F,2,0)&amp;$C35,DEMAND_PLAN!$B:$I,5,0)/VLOOKUP(VLOOKUP(F$3,KEY!$E:$F,2,0),KEY!$B:$C,2,0)</f>
        <v>9913.25</v>
      </c>
      <c r="G35" s="45">
        <f>VLOOKUP(VLOOKUP(G$3,KEY!$E:$F,2,0)&amp;$C35,DEMAND_PLAN!$B:$I,5,0)/VLOOKUP(VLOOKUP(G$3,KEY!$E:$F,2,0),KEY!$B:$C,2,0)</f>
        <v>9913.25</v>
      </c>
      <c r="H35" s="45">
        <f>VLOOKUP(VLOOKUP(H$3,KEY!$E:$F,2,0)&amp;$C35,DEMAND_PLAN!$B:$I,5,0)/VLOOKUP(VLOOKUP(H$3,KEY!$E:$F,2,0),KEY!$B:$C,2,0)</f>
        <v>9913.25</v>
      </c>
      <c r="I35" s="45">
        <f>VLOOKUP(VLOOKUP(I$3,KEY!$E:$F,2,0)&amp;$C35,DEMAND_PLAN!$B:$I,5,0)/VLOOKUP(VLOOKUP(I$3,KEY!$E:$F,2,0),KEY!$B:$C,2,0)</f>
        <v>9913.25</v>
      </c>
      <c r="J35" s="45">
        <f>VLOOKUP(VLOOKUP(J$3,KEY!$E:$F,2,0)&amp;$C35,DEMAND_PLAN!$B:$I,5,0)/VLOOKUP(VLOOKUP(J$3,KEY!$E:$F,2,0),KEY!$B:$C,2,0)</f>
        <v>3668.5</v>
      </c>
      <c r="K35" s="45">
        <f>VLOOKUP(VLOOKUP(K$3,KEY!$E:$F,2,0)&amp;$C35,DEMAND_PLAN!$B:$I,5,0)/VLOOKUP(VLOOKUP(K$3,KEY!$E:$F,2,0),KEY!$B:$C,2,0)</f>
        <v>3668.5</v>
      </c>
      <c r="L35" s="45">
        <f>VLOOKUP(VLOOKUP(L$3,KEY!$E:$F,2,0)&amp;$C35,DEMAND_PLAN!$B:$I,5,0)/VLOOKUP(VLOOKUP(L$3,KEY!$E:$F,2,0),KEY!$B:$C,2,0)</f>
        <v>3668.5</v>
      </c>
      <c r="M35" s="45">
        <f>VLOOKUP(VLOOKUP(M$3,KEY!$E:$F,2,0)&amp;$C35,DEMAND_PLAN!$B:$I,5,0)/VLOOKUP(VLOOKUP(M$3,KEY!$E:$F,2,0),KEY!$B:$C,2,0)</f>
        <v>3668.5</v>
      </c>
      <c r="N35" s="45">
        <f>VLOOKUP(VLOOKUP(N$3,KEY!$E:$F,2,0)&amp;$C35,DEMAND_PLAN!$B:$I,5,0)/VLOOKUP(VLOOKUP(N$3,KEY!$E:$F,2,0),KEY!$B:$C,2,0)</f>
        <v>8240</v>
      </c>
      <c r="O35" s="45">
        <f>VLOOKUP(VLOOKUP(O$3,KEY!$E:$F,2,0)&amp;$C35,DEMAND_PLAN!$B:$I,5,0)/VLOOKUP(VLOOKUP(O$3,KEY!$E:$F,2,0),KEY!$B:$C,2,0)</f>
        <v>8240</v>
      </c>
      <c r="P35" s="45">
        <f>VLOOKUP(VLOOKUP(P$3,KEY!$E:$F,2,0)&amp;$C35,DEMAND_PLAN!$B:$I,5,0)/VLOOKUP(VLOOKUP(P$3,KEY!$E:$F,2,0),KEY!$B:$C,2,0)</f>
        <v>8240</v>
      </c>
      <c r="Q35" s="45">
        <f>VLOOKUP(VLOOKUP(Q$3,KEY!$E:$F,2,0)&amp;$C35,DEMAND_PLAN!$B:$I,5,0)/VLOOKUP(VLOOKUP(Q$3,KEY!$E:$F,2,0),KEY!$B:$C,2,0)</f>
        <v>8240</v>
      </c>
      <c r="R35" s="45">
        <f>VLOOKUP(VLOOKUP(R$3,KEY!$E:$F,2,0)&amp;$C35,DEMAND_PLAN!$B:$I,5,0)/VLOOKUP(VLOOKUP(R$3,KEY!$E:$F,2,0),KEY!$B:$C,2,0)</f>
        <v>8240</v>
      </c>
      <c r="S35" s="45">
        <f>VLOOKUP(VLOOKUP(S$3,KEY!$E:$F,2,0)&amp;$C35,DEMAND_PLAN!$B:$I,5,0)/VLOOKUP(VLOOKUP(S$3,KEY!$E:$F,2,0),KEY!$B:$C,2,0)</f>
        <v>9807.25</v>
      </c>
      <c r="T35" s="45">
        <f>VLOOKUP(VLOOKUP(T$3,KEY!$E:$F,2,0)&amp;$C35,DEMAND_PLAN!$B:$I,5,0)/VLOOKUP(VLOOKUP(T$3,KEY!$E:$F,2,0),KEY!$B:$C,2,0)</f>
        <v>9807.25</v>
      </c>
      <c r="U35" s="45">
        <f>VLOOKUP(VLOOKUP(U$3,KEY!$E:$F,2,0)&amp;$C35,DEMAND_PLAN!$B:$I,5,0)/VLOOKUP(VLOOKUP(U$3,KEY!$E:$F,2,0),KEY!$B:$C,2,0)</f>
        <v>9807.25</v>
      </c>
      <c r="V35" s="45">
        <f>VLOOKUP(VLOOKUP(V$3,KEY!$E:$F,2,0)&amp;$C35,DEMAND_PLAN!$B:$I,5,0)/VLOOKUP(VLOOKUP(V$3,KEY!$E:$F,2,0),KEY!$B:$C,2,0)</f>
        <v>9807.25</v>
      </c>
      <c r="W35" s="45">
        <f>VLOOKUP(VLOOKUP(W$3,KEY!$E:$F,2,0)&amp;$C35,DEMAND_PLAN!$B:$I,5,0)/VLOOKUP(VLOOKUP(W$3,KEY!$E:$F,2,0),KEY!$B:$C,2,0)</f>
        <v>2769.75</v>
      </c>
      <c r="X35" s="45">
        <f>VLOOKUP(VLOOKUP(X$3,KEY!$E:$F,2,0)&amp;$C35,DEMAND_PLAN!$B:$I,5,0)/VLOOKUP(VLOOKUP(X$3,KEY!$E:$F,2,0),KEY!$B:$C,2,0)</f>
        <v>2769.75</v>
      </c>
      <c r="Y35" s="45">
        <f>VLOOKUP(VLOOKUP(Y$3,KEY!$E:$F,2,0)&amp;$C35,DEMAND_PLAN!$B:$I,5,0)/VLOOKUP(VLOOKUP(Y$3,KEY!$E:$F,2,0),KEY!$B:$C,2,0)</f>
        <v>2769.75</v>
      </c>
      <c r="Z35" s="45">
        <f>VLOOKUP(VLOOKUP(Z$3,KEY!$E:$F,2,0)&amp;$C35,DEMAND_PLAN!$B:$I,5,0)/VLOOKUP(VLOOKUP(Z$3,KEY!$E:$F,2,0),KEY!$B:$C,2,0)</f>
        <v>2769.75</v>
      </c>
      <c r="AA35" s="45">
        <f>VLOOKUP(VLOOKUP(AA$3,KEY!$E:$F,2,0)&amp;$C35,DEMAND_PLAN!$B:$I,5,0)/VLOOKUP(VLOOKUP(AA$3,KEY!$E:$F,2,0),KEY!$B:$C,2,0)</f>
        <v>11355</v>
      </c>
      <c r="AB35" s="45">
        <f>VLOOKUP(VLOOKUP(AB$3,KEY!$E:$F,2,0)&amp;$C35,DEMAND_PLAN!$B:$I,5,0)/VLOOKUP(VLOOKUP(AB$3,KEY!$E:$F,2,0),KEY!$B:$C,2,0)</f>
        <v>11355</v>
      </c>
      <c r="AC35" s="45">
        <f>VLOOKUP(VLOOKUP(AC$3,KEY!$E:$F,2,0)&amp;$C35,DEMAND_PLAN!$B:$I,5,0)/VLOOKUP(VLOOKUP(AC$3,KEY!$E:$F,2,0),KEY!$B:$C,2,0)</f>
        <v>11355</v>
      </c>
      <c r="AD35" s="45">
        <f>VLOOKUP(VLOOKUP(AD$3,KEY!$E:$F,2,0)&amp;$C35,DEMAND_PLAN!$B:$I,5,0)/VLOOKUP(VLOOKUP(AD$3,KEY!$E:$F,2,0),KEY!$B:$C,2,0)</f>
        <v>11355</v>
      </c>
      <c r="AE35" s="45">
        <f>VLOOKUP(VLOOKUP(AE$3,KEY!$E:$F,2,0)&amp;$C35,DEMAND_PLAN!$B:$I,5,0)/VLOOKUP(VLOOKUP(AE$3,KEY!$E:$F,2,0),KEY!$B:$C,2,0)</f>
        <v>11355</v>
      </c>
      <c r="AF35" s="45">
        <f>VLOOKUP(VLOOKUP(AF$3,KEY!$E:$F,2,0)&amp;$C35,DEMAND_PLAN!$B:$I,5,0)/VLOOKUP(VLOOKUP(AF$3,KEY!$E:$F,2,0),KEY!$B:$C,2,0)</f>
        <v>3808</v>
      </c>
      <c r="AG35" s="45">
        <f>VLOOKUP(VLOOKUP(AG$3,KEY!$E:$F,2,0)&amp;$C35,DEMAND_PLAN!$B:$I,5,0)/VLOOKUP(VLOOKUP(AG$3,KEY!$E:$F,2,0),KEY!$B:$C,2,0)</f>
        <v>3808</v>
      </c>
      <c r="AH35" s="45">
        <f>VLOOKUP(VLOOKUP(AH$3,KEY!$E:$F,2,0)&amp;$C35,DEMAND_PLAN!$B:$I,5,0)/VLOOKUP(VLOOKUP(AH$3,KEY!$E:$F,2,0),KEY!$B:$C,2,0)</f>
        <v>3808</v>
      </c>
      <c r="AI35" s="45">
        <f>VLOOKUP(VLOOKUP(AI$3,KEY!$E:$F,2,0)&amp;$C35,DEMAND_PLAN!$B:$I,5,0)/VLOOKUP(VLOOKUP(AI$3,KEY!$E:$F,2,0),KEY!$B:$C,2,0)</f>
        <v>3808</v>
      </c>
      <c r="AJ35" s="45">
        <f>VLOOKUP(VLOOKUP(AJ$3,KEY!$E:$F,2,0)&amp;$C35,DEMAND_PLAN!$B:$I,5,0)/VLOOKUP(VLOOKUP(AJ$3,KEY!$E:$F,2,0),KEY!$B:$C,2,0)</f>
        <v>4868.5</v>
      </c>
      <c r="AK35" s="45">
        <f>VLOOKUP(VLOOKUP(AK$3,KEY!$E:$F,2,0)&amp;$C35,DEMAND_PLAN!$B:$I,5,0)/VLOOKUP(VLOOKUP(AK$3,KEY!$E:$F,2,0),KEY!$B:$C,2,0)</f>
        <v>4868.5</v>
      </c>
      <c r="AL35" s="45">
        <f>VLOOKUP(VLOOKUP(AL$3,KEY!$E:$F,2,0)&amp;$C35,DEMAND_PLAN!$B:$I,5,0)/VLOOKUP(VLOOKUP(AL$3,KEY!$E:$F,2,0),KEY!$B:$C,2,0)</f>
        <v>4868.5</v>
      </c>
      <c r="AM35" s="45">
        <f>VLOOKUP(VLOOKUP(AM$3,KEY!$E:$F,2,0)&amp;$C35,DEMAND_PLAN!$B:$I,5,0)/VLOOKUP(VLOOKUP(AM$3,KEY!$E:$F,2,0),KEY!$B:$C,2,0)</f>
        <v>4868.5</v>
      </c>
      <c r="AN35" s="45">
        <f>VLOOKUP(VLOOKUP(AN$3,KEY!$E:$F,2,0)&amp;$C35,DEMAND_PLAN!$B:$I,5,0)/VLOOKUP(VLOOKUP(AN$3,KEY!$E:$F,2,0),KEY!$B:$C,2,0)</f>
        <v>3780.2</v>
      </c>
      <c r="AO35" s="45">
        <f>VLOOKUP(VLOOKUP(AO$3,KEY!$E:$F,2,0)&amp;$C35,DEMAND_PLAN!$B:$I,5,0)/VLOOKUP(VLOOKUP(AO$3,KEY!$E:$F,2,0),KEY!$B:$C,2,0)</f>
        <v>3780.2</v>
      </c>
      <c r="AP35" s="45">
        <f>VLOOKUP(VLOOKUP(AP$3,KEY!$E:$F,2,0)&amp;$C35,DEMAND_PLAN!$B:$I,5,0)/VLOOKUP(VLOOKUP(AP$3,KEY!$E:$F,2,0),KEY!$B:$C,2,0)</f>
        <v>3780.2</v>
      </c>
      <c r="AQ35" s="45">
        <f>VLOOKUP(VLOOKUP(AQ$3,KEY!$E:$F,2,0)&amp;$C35,DEMAND_PLAN!$B:$I,5,0)/VLOOKUP(VLOOKUP(AQ$3,KEY!$E:$F,2,0),KEY!$B:$C,2,0)</f>
        <v>3780.2</v>
      </c>
      <c r="AR35" s="45">
        <f>VLOOKUP(VLOOKUP(AR$3,KEY!$E:$F,2,0)&amp;$C35,DEMAND_PLAN!$B:$I,5,0)/VLOOKUP(VLOOKUP(AR$3,KEY!$E:$F,2,0),KEY!$B:$C,2,0)</f>
        <v>3780.2</v>
      </c>
      <c r="AS35" s="45">
        <f>VLOOKUP(VLOOKUP(AS$3,KEY!$E:$F,2,0)&amp;$C35,DEMAND_PLAN!$B:$I,5,0)/VLOOKUP(VLOOKUP(AS$3,KEY!$E:$F,2,0),KEY!$B:$C,2,0)</f>
        <v>4890.75</v>
      </c>
      <c r="AT35" s="45">
        <f>VLOOKUP(VLOOKUP(AT$3,KEY!$E:$F,2,0)&amp;$C35,DEMAND_PLAN!$B:$I,5,0)/VLOOKUP(VLOOKUP(AT$3,KEY!$E:$F,2,0),KEY!$B:$C,2,0)</f>
        <v>4890.75</v>
      </c>
      <c r="AU35" s="45">
        <f>VLOOKUP(VLOOKUP(AU$3,KEY!$E:$F,2,0)&amp;$C35,DEMAND_PLAN!$B:$I,5,0)/VLOOKUP(VLOOKUP(AU$3,KEY!$E:$F,2,0),KEY!$B:$C,2,0)</f>
        <v>4890.75</v>
      </c>
      <c r="AV35" s="45">
        <f>VLOOKUP(VLOOKUP(AV$3,KEY!$E:$F,2,0)&amp;$C35,DEMAND_PLAN!$B:$I,5,0)/VLOOKUP(VLOOKUP(AV$3,KEY!$E:$F,2,0),KEY!$B:$C,2,0)</f>
        <v>4890.75</v>
      </c>
      <c r="AW35" s="45">
        <f>VLOOKUP(VLOOKUP(AW$3,KEY!$E:$F,2,0)&amp;$C35,DEMAND_PLAN!$B:$I,5,0)/VLOOKUP(VLOOKUP(AW$3,KEY!$E:$F,2,0),KEY!$B:$C,2,0)</f>
        <v>5898</v>
      </c>
      <c r="AX35" s="45">
        <f>VLOOKUP(VLOOKUP(AX$3,KEY!$E:$F,2,0)&amp;$C35,DEMAND_PLAN!$B:$I,5,0)/VLOOKUP(VLOOKUP(AX$3,KEY!$E:$F,2,0),KEY!$B:$C,2,0)</f>
        <v>5898</v>
      </c>
      <c r="AY35" s="45">
        <f>VLOOKUP(VLOOKUP(AY$3,KEY!$E:$F,2,0)&amp;$C35,DEMAND_PLAN!$B:$I,5,0)/VLOOKUP(VLOOKUP(AY$3,KEY!$E:$F,2,0),KEY!$B:$C,2,0)</f>
        <v>5898</v>
      </c>
      <c r="AZ35" s="45">
        <f>VLOOKUP(VLOOKUP(AZ$3,KEY!$E:$F,2,0)&amp;$C35,DEMAND_PLAN!$B:$I,5,0)/VLOOKUP(VLOOKUP(AZ$3,KEY!$E:$F,2,0),KEY!$B:$C,2,0)</f>
        <v>5898</v>
      </c>
      <c r="BA35" s="45">
        <f>VLOOKUP(VLOOKUP(BA$3,KEY!$E:$F,2,0)&amp;$C35,DEMAND_PLAN!$B:$I,5,0)/VLOOKUP(VLOOKUP(BA$3,KEY!$E:$F,2,0),KEY!$B:$C,2,0)</f>
        <v>10974.6</v>
      </c>
      <c r="BB35" s="45">
        <f>VLOOKUP(VLOOKUP(BB$3,KEY!$E:$F,2,0)&amp;$C35,DEMAND_PLAN!$B:$I,5,0)/VLOOKUP(VLOOKUP(BB$3,KEY!$E:$F,2,0),KEY!$B:$C,2,0)</f>
        <v>10974.6</v>
      </c>
      <c r="BC35" s="45">
        <f>VLOOKUP(VLOOKUP(BC$3,KEY!$E:$F,2,0)&amp;$C35,DEMAND_PLAN!$B:$I,5,0)/VLOOKUP(VLOOKUP(BC$3,KEY!$E:$F,2,0),KEY!$B:$C,2,0)</f>
        <v>10974.6</v>
      </c>
      <c r="BD35" s="45">
        <f>VLOOKUP(VLOOKUP(BD$3,KEY!$E:$F,2,0)&amp;$C35,DEMAND_PLAN!$B:$I,5,0)/VLOOKUP(VLOOKUP(BD$3,KEY!$E:$F,2,0),KEY!$B:$C,2,0)</f>
        <v>10974.6</v>
      </c>
      <c r="BE35" s="45">
        <f>VLOOKUP(VLOOKUP(BE$3,KEY!$E:$F,2,0)&amp;$C35,DEMAND_PLAN!$B:$I,5,0)/VLOOKUP(VLOOKUP(BE$3,KEY!$E:$F,2,0),KEY!$B:$C,2,0)</f>
        <v>10974.6</v>
      </c>
      <c r="BF35" s="46">
        <f>IF(FF35&gt;ASSUMPTIONS!$D$6,0,(ASSUMPTIONS!$D$6+2-FF35)*AVERAGE(G35:J35))</f>
        <v>0</v>
      </c>
      <c r="BG35" s="46">
        <f>IF(FG35&gt;ASSUMPTIONS!$D$6,0,(ASSUMPTIONS!$D$6+2-FG35)*AVERAGE(H35:K35))</f>
        <v>0</v>
      </c>
      <c r="BH35" s="46">
        <f>IF(FH35&gt;ASSUMPTIONS!$D$6,0,(ASSUMPTIONS!$D$6+2-FH35)*AVERAGE(I35:L35))</f>
        <v>0</v>
      </c>
      <c r="BI35" s="46">
        <f>IF(FI35&gt;ASSUMPTIONS!$D$6,0,(ASSUMPTIONS!$D$6+2-FI35)*AVERAGE(J35:M35))</f>
        <v>0</v>
      </c>
      <c r="BJ35" s="46">
        <f>IF(FJ35&gt;ASSUMPTIONS!$D$6,0,(ASSUMPTIONS!$D$6+2-FJ35)*AVERAGE(K35:N35))</f>
        <v>0</v>
      </c>
      <c r="BK35" s="46">
        <f>IF(FK35&gt;ASSUMPTIONS!$D$6,0,(ASSUMPTIONS!$D$6+2-FK35)*AVERAGE(L35:O35))</f>
        <v>0</v>
      </c>
      <c r="BL35" s="46">
        <f>IF(FL35&gt;ASSUMPTIONS!$D$6,0,(ASSUMPTIONS!$D$6+2-FL35)*AVERAGE(M35:P35))</f>
        <v>0</v>
      </c>
      <c r="BM35" s="46">
        <f>IF(FM35&gt;ASSUMPTIONS!$D$6,0,(ASSUMPTIONS!$D$6+2-FM35)*AVERAGE(N35:Q35))</f>
        <v>0</v>
      </c>
      <c r="BN35" s="46">
        <f>IF(FN35&gt;ASSUMPTIONS!$D$6,0,(ASSUMPTIONS!$D$6+2-FN35)*AVERAGE(O35:R35))</f>
        <v>0</v>
      </c>
      <c r="BO35" s="46">
        <f>IF(FO35&gt;ASSUMPTIONS!$D$6,0,(ASSUMPTIONS!$D$6+2-FO35)*AVERAGE(P35:S35))</f>
        <v>0</v>
      </c>
      <c r="BP35" s="46">
        <f>IF(FP35&gt;ASSUMPTIONS!$D$6,0,(ASSUMPTIONS!$D$6+2-FP35)*AVERAGE(Q35:T35))</f>
        <v>0</v>
      </c>
      <c r="BQ35" s="46">
        <f>IF(FQ35&gt;ASSUMPTIONS!$D$6,0,(ASSUMPTIONS!$D$6+2-FQ35)*AVERAGE(R35:U35))</f>
        <v>0</v>
      </c>
      <c r="BR35" s="46">
        <f>IF(FR35&gt;ASSUMPTIONS!$D$6,0,(ASSUMPTIONS!$D$6+2-FR35)*AVERAGE(S35:V35))</f>
        <v>0</v>
      </c>
      <c r="BS35" s="46">
        <f>IF(FS35&gt;ASSUMPTIONS!$D$6,0,(ASSUMPTIONS!$D$6+2-FS35)*AVERAGE(T35:W35))</f>
        <v>0</v>
      </c>
      <c r="BT35" s="46">
        <f>IF(FT35&gt;ASSUMPTIONS!$D$6,0,(ASSUMPTIONS!$D$6+2-FT35)*AVERAGE(U35:X35))</f>
        <v>0</v>
      </c>
      <c r="BU35" s="46">
        <f>IF(FU35&gt;ASSUMPTIONS!$D$6,0,(ASSUMPTIONS!$D$6+2-FU35)*AVERAGE(V35:Y35))</f>
        <v>0</v>
      </c>
      <c r="BV35" s="46">
        <f>IF(FV35&gt;ASSUMPTIONS!$D$6,0,(ASSUMPTIONS!$D$6+2-FV35)*AVERAGE(W35:Z35))</f>
        <v>0</v>
      </c>
      <c r="BW35" s="46">
        <f>IF(FW35&gt;ASSUMPTIONS!$D$6,0,(ASSUMPTIONS!$D$6+2-FW35)*AVERAGE(X35:AA35))</f>
        <v>0</v>
      </c>
      <c r="BX35" s="46">
        <f>IF(FX35&gt;ASSUMPTIONS!$D$6,0,(ASSUMPTIONS!$D$6+2-FX35)*AVERAGE(Y35:AB35))</f>
        <v>0</v>
      </c>
      <c r="BY35" s="46">
        <f>IF(FY35&gt;ASSUMPTIONS!$D$6,0,(ASSUMPTIONS!$D$6+2-FY35)*AVERAGE(Z35:AC35))</f>
        <v>0</v>
      </c>
      <c r="BZ35" s="46">
        <f>IF(FZ35&gt;ASSUMPTIONS!$D$6,0,(ASSUMPTIONS!$D$6+2-FZ35)*AVERAGE(AA35:AD35))</f>
        <v>0</v>
      </c>
      <c r="CA35" s="46">
        <f>IF(GA35&gt;ASSUMPTIONS!$D$6,0,(ASSUMPTIONS!$D$6+2-GA35)*AVERAGE(AB35:AE35))</f>
        <v>0</v>
      </c>
      <c r="CB35" s="46">
        <f>IF(GB35&gt;ASSUMPTIONS!$D$6,0,(ASSUMPTIONS!$D$6+2-GB35)*AVERAGE(AC35:AF35))</f>
        <v>0</v>
      </c>
      <c r="CC35" s="46">
        <f>IF(GC35&gt;ASSUMPTIONS!$D$6,0,(ASSUMPTIONS!$D$6+2-GC35)*AVERAGE(AD35:AG35))</f>
        <v>0</v>
      </c>
      <c r="CD35" s="46">
        <f>IF(GD35&gt;ASSUMPTIONS!$D$6,0,(ASSUMPTIONS!$D$6+2-GD35)*AVERAGE(AE35:AH35))</f>
        <v>0</v>
      </c>
      <c r="CE35" s="46">
        <f>IF(GE35&gt;ASSUMPTIONS!$D$6,0,(ASSUMPTIONS!$D$6+2-GE35)*AVERAGE(AF35:AI35))</f>
        <v>0</v>
      </c>
      <c r="CF35" s="46">
        <f>IF(GF35&gt;ASSUMPTIONS!$D$6,0,(ASSUMPTIONS!$D$6+2-GF35)*AVERAGE(AG35:AJ35))</f>
        <v>0</v>
      </c>
      <c r="CG35" s="46">
        <f>IF(GG35&gt;ASSUMPTIONS!$D$6,0,(ASSUMPTIONS!$D$6+2-GG35)*AVERAGE(AH35:AK35))</f>
        <v>0</v>
      </c>
      <c r="CH35" s="46">
        <f>IF(GH35&gt;ASSUMPTIONS!$D$6,0,(ASSUMPTIONS!$D$6+2-GH35)*AVERAGE(AI35:AL35))</f>
        <v>0</v>
      </c>
      <c r="CI35" s="46">
        <f>IF(GI35&gt;ASSUMPTIONS!$D$6,0,(ASSUMPTIONS!$D$6+2-GI35)*AVERAGE(AJ35:AM35))</f>
        <v>15185.376443418005</v>
      </c>
      <c r="CJ35" s="46">
        <f>IF(GJ35&gt;ASSUMPTIONS!$D$6,0,(ASSUMPTIONS!$D$6+2-GJ35)*AVERAGE(AK35:AN35))</f>
        <v>0</v>
      </c>
      <c r="CK35" s="46">
        <f>IF(GK35&gt;ASSUMPTIONS!$D$6,0,(ASSUMPTIONS!$D$6+2-GK35)*AVERAGE(AL35:AO35))</f>
        <v>0</v>
      </c>
      <c r="CL35" s="46">
        <f>IF(GL35&gt;ASSUMPTIONS!$D$6,0,(ASSUMPTIONS!$D$6+2-GL35)*AVERAGE(AM35:AP35))</f>
        <v>0</v>
      </c>
      <c r="CM35" s="46">
        <f>IF(GM35&gt;ASSUMPTIONS!$D$6,0,(ASSUMPTIONS!$D$6+2-GM35)*AVERAGE(AN35:AQ35))</f>
        <v>0</v>
      </c>
      <c r="CN35" s="46">
        <f>IF(GN35&gt;ASSUMPTIONS!$D$6,0,(ASSUMPTIONS!$D$6+2-GN35)*AVERAGE(AO35:AR35))</f>
        <v>12398.999999999996</v>
      </c>
      <c r="CO35" s="46">
        <f>IF(GO35&gt;ASSUMPTIONS!$D$6,0,(ASSUMPTIONS!$D$6+2-GO35)*AVERAGE(AP35:AS35))</f>
        <v>0</v>
      </c>
      <c r="CP35" s="46">
        <f>IF(GP35&gt;ASSUMPTIONS!$D$6,0,(ASSUMPTIONS!$D$6+2-GP35)*AVERAGE(AQ35:AT35))</f>
        <v>13113.150000000007</v>
      </c>
      <c r="CQ35" s="46">
        <f>IF(GQ35&gt;ASSUMPTIONS!$D$6,0,(ASSUMPTIONS!$D$6+2-GQ35)*AVERAGE(AR35:AU35))</f>
        <v>0</v>
      </c>
      <c r="CR35" s="46">
        <f>IF(GR35&gt;ASSUMPTIONS!$D$6,0,(ASSUMPTIONS!$D$6+2-GR35)*AVERAGE(AS35:AV35))</f>
        <v>13113.149999999996</v>
      </c>
      <c r="CS35" s="46">
        <f>IF(GS35&gt;ASSUMPTIONS!$D$6,0,(ASSUMPTIONS!$D$6+2-GS35)*AVERAGE(AT35:AW35))</f>
        <v>0</v>
      </c>
      <c r="CT35" s="46">
        <f>IF(GT35&gt;ASSUMPTIONS!$D$6,0,(ASSUMPTIONS!$D$6+2-GT35)*AVERAGE(AU35:AX35))</f>
        <v>13707.199999999997</v>
      </c>
      <c r="CU35" s="46">
        <f>IF(GU35&gt;ASSUMPTIONS!$D$6,0,(ASSUMPTIONS!$D$6+2-GU35)*AVERAGE(AV35:AY35))</f>
        <v>0</v>
      </c>
      <c r="CV35" s="46">
        <f>IF(GV35&gt;ASSUMPTIONS!$D$6,0,(ASSUMPTIONS!$D$6+2-GV35)*AVERAGE(AW35:AZ35))</f>
        <v>14817.749999999998</v>
      </c>
      <c r="CW35" s="46">
        <f>IF(GW35&gt;ASSUMPTIONS!$D$6,0,(ASSUMPTIONS!$D$6+2-GW35)*AVERAGE(AX35:BA35))</f>
        <v>17582.249999999996</v>
      </c>
      <c r="CX35" s="46">
        <f>IF(GX35&gt;ASSUMPTIONS!$D$6,0,(ASSUMPTIONS!$D$6+2-GX35)*AVERAGE(AY35:BB35))</f>
        <v>18589.499999999993</v>
      </c>
      <c r="CY35" s="46">
        <f>IF(GY35&gt;ASSUMPTIONS!$D$6,0,(ASSUMPTIONS!$D$6+2-GY35)*AVERAGE(AZ35:BC35))</f>
        <v>0</v>
      </c>
      <c r="CZ35" s="46">
        <f>IF(GZ35&gt;ASSUMPTIONS!$D$6,0,(ASSUMPTIONS!$D$6+2-GZ35)*AVERAGE(BA35:BD35))</f>
        <v>37179.000000000007</v>
      </c>
      <c r="DA35" s="46">
        <f>IF(HA35&gt;ASSUMPTIONS!$D$6,0,(ASSUMPTIONS!$D$6+2-HA35)*AVERAGE($BB35:$BE35))</f>
        <v>0</v>
      </c>
      <c r="DB35" s="46">
        <f>IF(HB35&gt;ASSUMPTIONS!$D$6,0,(ASSUMPTIONS!$D$6+2-HB35)*AVERAGE($BB35:$BE35))</f>
        <v>0</v>
      </c>
      <c r="DC35" s="46">
        <f>IF(HC35&gt;ASSUMPTIONS!$D$6,0,(ASSUMPTIONS!$D$6+2-HC35)*AVERAGE($BB35:$BE35))</f>
        <v>27847.200000000012</v>
      </c>
      <c r="DD35" s="46">
        <f>IF(HD35&gt;ASSUMPTIONS!$D$6,0,(ASSUMPTIONS!$D$6+2-HD35)*AVERAGE($BB35:$BE35))</f>
        <v>0</v>
      </c>
      <c r="DE35" s="46">
        <f>IF(HE35&gt;ASSUMPTIONS!$D$6,0,(ASSUMPTIONS!$D$6+2-HE35)*AVERAGE($BB35:$BE35))</f>
        <v>21949.200000000012</v>
      </c>
      <c r="DF35" s="47">
        <f t="shared" si="3"/>
        <v>237620.373556582</v>
      </c>
      <c r="DG35" s="47">
        <f t="shared" si="18"/>
        <v>227707.123556582</v>
      </c>
      <c r="DH35" s="47">
        <f t="shared" si="18"/>
        <v>217793.873556582</v>
      </c>
      <c r="DI35" s="47">
        <f t="shared" si="18"/>
        <v>207880.623556582</v>
      </c>
      <c r="DJ35" s="47">
        <f t="shared" si="18"/>
        <v>204212.123556582</v>
      </c>
      <c r="DK35" s="47">
        <f t="shared" si="18"/>
        <v>200543.623556582</v>
      </c>
      <c r="DL35" s="47">
        <f t="shared" si="18"/>
        <v>196875.123556582</v>
      </c>
      <c r="DM35" s="47">
        <f t="shared" si="18"/>
        <v>193206.623556582</v>
      </c>
      <c r="DN35" s="47">
        <f t="shared" si="18"/>
        <v>184966.623556582</v>
      </c>
      <c r="DO35" s="47">
        <f t="shared" si="18"/>
        <v>176726.623556582</v>
      </c>
      <c r="DP35" s="47">
        <f t="shared" si="18"/>
        <v>168486.623556582</v>
      </c>
      <c r="DQ35" s="47">
        <f t="shared" si="18"/>
        <v>160246.623556582</v>
      </c>
      <c r="DR35" s="47">
        <f t="shared" si="18"/>
        <v>152006.623556582</v>
      </c>
      <c r="DS35" s="47">
        <f t="shared" si="18"/>
        <v>142199.373556582</v>
      </c>
      <c r="DT35" s="47">
        <f t="shared" si="18"/>
        <v>132392.123556582</v>
      </c>
      <c r="DU35" s="47">
        <f t="shared" si="18"/>
        <v>122584.873556582</v>
      </c>
      <c r="DV35" s="47">
        <f t="shared" si="18"/>
        <v>112777.623556582</v>
      </c>
      <c r="DW35" s="47">
        <f t="shared" si="18"/>
        <v>110007.873556582</v>
      </c>
      <c r="DX35" s="47">
        <f t="shared" si="18"/>
        <v>107238.123556582</v>
      </c>
      <c r="DY35" s="47">
        <f t="shared" si="18"/>
        <v>104468.373556582</v>
      </c>
      <c r="DZ35" s="47">
        <f t="shared" si="18"/>
        <v>101698.623556582</v>
      </c>
      <c r="EA35" s="47">
        <f t="shared" si="18"/>
        <v>90343.623556581995</v>
      </c>
      <c r="EB35" s="47">
        <f t="shared" si="18"/>
        <v>78988.623556581995</v>
      </c>
      <c r="EC35" s="47">
        <f t="shared" si="18"/>
        <v>67633.623556581995</v>
      </c>
      <c r="ED35" s="47">
        <f t="shared" si="18"/>
        <v>56278.623556581995</v>
      </c>
      <c r="EE35" s="47">
        <f t="shared" si="18"/>
        <v>44923.623556581995</v>
      </c>
      <c r="EF35" s="47">
        <f t="shared" si="18"/>
        <v>41115.623556581995</v>
      </c>
      <c r="EG35" s="47">
        <f t="shared" si="18"/>
        <v>37307.623556581995</v>
      </c>
      <c r="EH35" s="47">
        <f t="shared" si="18"/>
        <v>33499.623556581995</v>
      </c>
      <c r="EI35" s="47">
        <f t="shared" si="18"/>
        <v>44877</v>
      </c>
      <c r="EJ35" s="47">
        <f t="shared" si="18"/>
        <v>40008.5</v>
      </c>
      <c r="EK35" s="47">
        <f t="shared" si="18"/>
        <v>35140</v>
      </c>
      <c r="EL35" s="47">
        <f t="shared" si="18"/>
        <v>30271.5</v>
      </c>
      <c r="EM35" s="47">
        <f t="shared" si="18"/>
        <v>25403</v>
      </c>
      <c r="EN35" s="47">
        <f t="shared" si="18"/>
        <v>34021.799999999996</v>
      </c>
      <c r="EO35" s="47">
        <f t="shared" si="18"/>
        <v>30241.599999999995</v>
      </c>
      <c r="EP35" s="47">
        <f t="shared" si="18"/>
        <v>39574.550000000003</v>
      </c>
      <c r="EQ35" s="47">
        <f t="shared" si="18"/>
        <v>35794.350000000006</v>
      </c>
      <c r="ER35" s="47">
        <f t="shared" si="18"/>
        <v>45127.3</v>
      </c>
      <c r="ES35" s="47">
        <f t="shared" si="18"/>
        <v>40236.550000000003</v>
      </c>
      <c r="ET35" s="47">
        <f t="shared" si="18"/>
        <v>49053</v>
      </c>
      <c r="EU35" s="47">
        <f t="shared" si="18"/>
        <v>44162.25</v>
      </c>
      <c r="EV35" s="47">
        <f t="shared" si="18"/>
        <v>54089.25</v>
      </c>
      <c r="EW35" s="47">
        <f t="shared" si="18"/>
        <v>65773.5</v>
      </c>
      <c r="EX35" s="47">
        <f t="shared" si="18"/>
        <v>78465</v>
      </c>
      <c r="EY35" s="47">
        <f t="shared" si="18"/>
        <v>72567</v>
      </c>
      <c r="EZ35" s="47">
        <f t="shared" si="18"/>
        <v>103848</v>
      </c>
      <c r="FA35" s="47">
        <f t="shared" si="18"/>
        <v>92873.4</v>
      </c>
      <c r="FB35" s="47">
        <f t="shared" si="18"/>
        <v>81898.799999999988</v>
      </c>
      <c r="FC35" s="47">
        <f t="shared" si="18"/>
        <v>98771.4</v>
      </c>
      <c r="FD35" s="47">
        <f t="shared" si="18"/>
        <v>87796.799999999988</v>
      </c>
      <c r="FE35" s="47">
        <f t="shared" si="18"/>
        <v>98771.4</v>
      </c>
      <c r="FF35" s="48">
        <f t="shared" si="4"/>
        <v>29.637424714743453</v>
      </c>
      <c r="FG35" s="48">
        <f t="shared" si="14"/>
        <v>34.991127587620447</v>
      </c>
      <c r="FH35" s="48">
        <f t="shared" si="14"/>
        <v>43.541248603589025</v>
      </c>
      <c r="FI35" s="48">
        <f t="shared" si="14"/>
        <v>59.368644829380401</v>
      </c>
      <c r="FJ35" s="48">
        <f t="shared" si="14"/>
        <v>43.206073847202099</v>
      </c>
      <c r="FK35" s="48">
        <f t="shared" si="14"/>
        <v>34.296867541097868</v>
      </c>
      <c r="FL35" s="48">
        <f t="shared" si="14"/>
        <v>28.257022886955209</v>
      </c>
      <c r="FM35" s="48">
        <f t="shared" si="14"/>
        <v>23.892612082109466</v>
      </c>
      <c r="FN35" s="48">
        <f t="shared" si="14"/>
        <v>23.447405771429853</v>
      </c>
      <c r="FO35" s="48">
        <f t="shared" si="14"/>
        <v>21.428480235939091</v>
      </c>
      <c r="FP35" s="48">
        <f t="shared" si="14"/>
        <v>19.584881193154857</v>
      </c>
      <c r="FQ35" s="48">
        <f t="shared" si="13"/>
        <v>17.894720617770762</v>
      </c>
      <c r="FR35" s="48">
        <f t="shared" si="13"/>
        <v>16.339608305751561</v>
      </c>
      <c r="FS35" s="48">
        <f t="shared" si="13"/>
        <v>18.887796288657814</v>
      </c>
      <c r="FT35" s="48">
        <f t="shared" si="13"/>
        <v>22.612606115382363</v>
      </c>
      <c r="FU35" s="48">
        <f t="shared" si="13"/>
        <v>29.231280557852124</v>
      </c>
      <c r="FV35" s="48">
        <f t="shared" si="13"/>
        <v>44.258461433913531</v>
      </c>
      <c r="FW35" s="48">
        <f t="shared" si="13"/>
        <v>22.940640717359063</v>
      </c>
      <c r="FX35" s="48">
        <f t="shared" si="13"/>
        <v>15.576611771051805</v>
      </c>
      <c r="FY35" s="48">
        <f t="shared" si="13"/>
        <v>11.645321177049606</v>
      </c>
      <c r="FZ35" s="48">
        <f t="shared" si="13"/>
        <v>9.200209031843416</v>
      </c>
      <c r="GA35" s="48">
        <f t="shared" si="13"/>
        <v>8.956285650073271</v>
      </c>
      <c r="GB35" s="48">
        <f t="shared" si="13"/>
        <v>9.5417446261539354</v>
      </c>
      <c r="GC35" s="48">
        <f t="shared" si="13"/>
        <v>10.418601009903316</v>
      </c>
      <c r="GD35" s="48">
        <f t="shared" si="13"/>
        <v>11.876486861860835</v>
      </c>
      <c r="GE35" s="48">
        <f t="shared" si="13"/>
        <v>14.779050303724263</v>
      </c>
      <c r="GF35" s="48">
        <f t="shared" si="13"/>
        <v>11.029276920443639</v>
      </c>
      <c r="GG35" s="48">
        <f t="shared" si="16"/>
        <v>9.4774675402713058</v>
      </c>
      <c r="GH35" s="48">
        <f t="shared" si="16"/>
        <v>8.1044067790657923</v>
      </c>
      <c r="GI35" s="48">
        <f t="shared" si="16"/>
        <v>6.8808921755329147</v>
      </c>
      <c r="GJ35" s="48">
        <f t="shared" si="16"/>
        <v>9.7634574696639227</v>
      </c>
      <c r="GK35" s="48">
        <f t="shared" si="16"/>
        <v>9.2519106917802674</v>
      </c>
      <c r="GL35" s="48">
        <f t="shared" si="15"/>
        <v>8.6716720854334906</v>
      </c>
      <c r="GM35" s="48">
        <f t="shared" si="15"/>
        <v>8.0079096344108773</v>
      </c>
      <c r="GN35" s="48">
        <f t="shared" si="15"/>
        <v>6.7200148140310043</v>
      </c>
      <c r="GO35" s="48">
        <f t="shared" si="15"/>
        <v>8.3842194272195467</v>
      </c>
      <c r="GP35" s="48">
        <f t="shared" si="15"/>
        <v>6.9753833201667623</v>
      </c>
      <c r="GQ35" s="48">
        <f t="shared" si="15"/>
        <v>8.578709060314484</v>
      </c>
      <c r="GR35" s="48">
        <f t="shared" si="15"/>
        <v>7.3187854623524009</v>
      </c>
      <c r="GS35" s="48">
        <f t="shared" si="15"/>
        <v>8.7752555267923338</v>
      </c>
      <c r="GT35" s="48">
        <f t="shared" si="15"/>
        <v>7.4589827366469708</v>
      </c>
      <c r="GU35" s="48">
        <f t="shared" si="15"/>
        <v>8.6878092518181518</v>
      </c>
      <c r="GV35" s="48">
        <f t="shared" si="15"/>
        <v>7.4876653102746697</v>
      </c>
      <c r="GW35" s="48">
        <f t="shared" si="15"/>
        <v>7.5468282371654007</v>
      </c>
      <c r="GX35" s="48">
        <f t="shared" si="15"/>
        <v>7.7964866114291818</v>
      </c>
      <c r="GY35" s="48">
        <f t="shared" si="15"/>
        <v>8.0846328609183509</v>
      </c>
      <c r="GZ35" s="48">
        <f t="shared" si="15"/>
        <v>6.6122683286862385</v>
      </c>
      <c r="HA35" s="48">
        <f t="shared" si="6"/>
        <v>9.4625772237712535</v>
      </c>
      <c r="HB35" s="48">
        <f t="shared" si="6"/>
        <v>8.4625772237712535</v>
      </c>
      <c r="HC35" s="48">
        <f t="shared" si="6"/>
        <v>7.4625772237712527</v>
      </c>
      <c r="HD35" s="48">
        <f t="shared" si="6"/>
        <v>9</v>
      </c>
      <c r="HE35" s="48">
        <f t="shared" si="6"/>
        <v>7.9999999999999991</v>
      </c>
      <c r="HF35" s="31"/>
    </row>
    <row r="36" spans="1:214" x14ac:dyDescent="0.25">
      <c r="A36" s="29"/>
      <c r="B36" s="13" t="s">
        <v>3</v>
      </c>
      <c r="C36" s="13">
        <v>1715505</v>
      </c>
      <c r="D36" s="13" t="str">
        <f>VLOOKUP(C36,INVENTORY_DATA!$C:$E,2,0)</f>
        <v>PF_2</v>
      </c>
      <c r="E36" s="44">
        <f>VLOOKUP(C36,INVENTORY_DATA!$C:$E,3,0)</f>
        <v>50657.154734411088</v>
      </c>
      <c r="F36" s="45">
        <f>VLOOKUP(VLOOKUP(F$3,KEY!$E:$F,2,0)&amp;$C36,DEMAND_PLAN!$B:$I,5,0)/VLOOKUP(VLOOKUP(F$3,KEY!$E:$F,2,0),KEY!$B:$C,2,0)</f>
        <v>3053.25</v>
      </c>
      <c r="G36" s="45">
        <f>VLOOKUP(VLOOKUP(G$3,KEY!$E:$F,2,0)&amp;$C36,DEMAND_PLAN!$B:$I,5,0)/VLOOKUP(VLOOKUP(G$3,KEY!$E:$F,2,0),KEY!$B:$C,2,0)</f>
        <v>3053.25</v>
      </c>
      <c r="H36" s="45">
        <f>VLOOKUP(VLOOKUP(H$3,KEY!$E:$F,2,0)&amp;$C36,DEMAND_PLAN!$B:$I,5,0)/VLOOKUP(VLOOKUP(H$3,KEY!$E:$F,2,0),KEY!$B:$C,2,0)</f>
        <v>3053.25</v>
      </c>
      <c r="I36" s="45">
        <f>VLOOKUP(VLOOKUP(I$3,KEY!$E:$F,2,0)&amp;$C36,DEMAND_PLAN!$B:$I,5,0)/VLOOKUP(VLOOKUP(I$3,KEY!$E:$F,2,0),KEY!$B:$C,2,0)</f>
        <v>3053.25</v>
      </c>
      <c r="J36" s="45">
        <f>VLOOKUP(VLOOKUP(J$3,KEY!$E:$F,2,0)&amp;$C36,DEMAND_PLAN!$B:$I,5,0)/VLOOKUP(VLOOKUP(J$3,KEY!$E:$F,2,0),KEY!$B:$C,2,0)</f>
        <v>9512</v>
      </c>
      <c r="K36" s="45">
        <f>VLOOKUP(VLOOKUP(K$3,KEY!$E:$F,2,0)&amp;$C36,DEMAND_PLAN!$B:$I,5,0)/VLOOKUP(VLOOKUP(K$3,KEY!$E:$F,2,0),KEY!$B:$C,2,0)</f>
        <v>9512</v>
      </c>
      <c r="L36" s="45">
        <f>VLOOKUP(VLOOKUP(L$3,KEY!$E:$F,2,0)&amp;$C36,DEMAND_PLAN!$B:$I,5,0)/VLOOKUP(VLOOKUP(L$3,KEY!$E:$F,2,0),KEY!$B:$C,2,0)</f>
        <v>9512</v>
      </c>
      <c r="M36" s="45">
        <f>VLOOKUP(VLOOKUP(M$3,KEY!$E:$F,2,0)&amp;$C36,DEMAND_PLAN!$B:$I,5,0)/VLOOKUP(VLOOKUP(M$3,KEY!$E:$F,2,0),KEY!$B:$C,2,0)</f>
        <v>9512</v>
      </c>
      <c r="N36" s="45">
        <f>VLOOKUP(VLOOKUP(N$3,KEY!$E:$F,2,0)&amp;$C36,DEMAND_PLAN!$B:$I,5,0)/VLOOKUP(VLOOKUP(N$3,KEY!$E:$F,2,0),KEY!$B:$C,2,0)</f>
        <v>10744</v>
      </c>
      <c r="O36" s="45">
        <f>VLOOKUP(VLOOKUP(O$3,KEY!$E:$F,2,0)&amp;$C36,DEMAND_PLAN!$B:$I,5,0)/VLOOKUP(VLOOKUP(O$3,KEY!$E:$F,2,0),KEY!$B:$C,2,0)</f>
        <v>10744</v>
      </c>
      <c r="P36" s="45">
        <f>VLOOKUP(VLOOKUP(P$3,KEY!$E:$F,2,0)&amp;$C36,DEMAND_PLAN!$B:$I,5,0)/VLOOKUP(VLOOKUP(P$3,KEY!$E:$F,2,0),KEY!$B:$C,2,0)</f>
        <v>10744</v>
      </c>
      <c r="Q36" s="45">
        <f>VLOOKUP(VLOOKUP(Q$3,KEY!$E:$F,2,0)&amp;$C36,DEMAND_PLAN!$B:$I,5,0)/VLOOKUP(VLOOKUP(Q$3,KEY!$E:$F,2,0),KEY!$B:$C,2,0)</f>
        <v>10744</v>
      </c>
      <c r="R36" s="45">
        <f>VLOOKUP(VLOOKUP(R$3,KEY!$E:$F,2,0)&amp;$C36,DEMAND_PLAN!$B:$I,5,0)/VLOOKUP(VLOOKUP(R$3,KEY!$E:$F,2,0),KEY!$B:$C,2,0)</f>
        <v>10744</v>
      </c>
      <c r="S36" s="45">
        <f>VLOOKUP(VLOOKUP(S$3,KEY!$E:$F,2,0)&amp;$C36,DEMAND_PLAN!$B:$I,5,0)/VLOOKUP(VLOOKUP(S$3,KEY!$E:$F,2,0),KEY!$B:$C,2,0)</f>
        <v>9936.5</v>
      </c>
      <c r="T36" s="45">
        <f>VLOOKUP(VLOOKUP(T$3,KEY!$E:$F,2,0)&amp;$C36,DEMAND_PLAN!$B:$I,5,0)/VLOOKUP(VLOOKUP(T$3,KEY!$E:$F,2,0),KEY!$B:$C,2,0)</f>
        <v>9936.5</v>
      </c>
      <c r="U36" s="45">
        <f>VLOOKUP(VLOOKUP(U$3,KEY!$E:$F,2,0)&amp;$C36,DEMAND_PLAN!$B:$I,5,0)/VLOOKUP(VLOOKUP(U$3,KEY!$E:$F,2,0),KEY!$B:$C,2,0)</f>
        <v>9936.5</v>
      </c>
      <c r="V36" s="45">
        <f>VLOOKUP(VLOOKUP(V$3,KEY!$E:$F,2,0)&amp;$C36,DEMAND_PLAN!$B:$I,5,0)/VLOOKUP(VLOOKUP(V$3,KEY!$E:$F,2,0),KEY!$B:$C,2,0)</f>
        <v>9936.5</v>
      </c>
      <c r="W36" s="45">
        <f>VLOOKUP(VLOOKUP(W$3,KEY!$E:$F,2,0)&amp;$C36,DEMAND_PLAN!$B:$I,5,0)/VLOOKUP(VLOOKUP(W$3,KEY!$E:$F,2,0),KEY!$B:$C,2,0)</f>
        <v>10625.75</v>
      </c>
      <c r="X36" s="45">
        <f>VLOOKUP(VLOOKUP(X$3,KEY!$E:$F,2,0)&amp;$C36,DEMAND_PLAN!$B:$I,5,0)/VLOOKUP(VLOOKUP(X$3,KEY!$E:$F,2,0),KEY!$B:$C,2,0)</f>
        <v>10625.75</v>
      </c>
      <c r="Y36" s="45">
        <f>VLOOKUP(VLOOKUP(Y$3,KEY!$E:$F,2,0)&amp;$C36,DEMAND_PLAN!$B:$I,5,0)/VLOOKUP(VLOOKUP(Y$3,KEY!$E:$F,2,0),KEY!$B:$C,2,0)</f>
        <v>10625.75</v>
      </c>
      <c r="Z36" s="45">
        <f>VLOOKUP(VLOOKUP(Z$3,KEY!$E:$F,2,0)&amp;$C36,DEMAND_PLAN!$B:$I,5,0)/VLOOKUP(VLOOKUP(Z$3,KEY!$E:$F,2,0),KEY!$B:$C,2,0)</f>
        <v>10625.75</v>
      </c>
      <c r="AA36" s="45">
        <f>VLOOKUP(VLOOKUP(AA$3,KEY!$E:$F,2,0)&amp;$C36,DEMAND_PLAN!$B:$I,5,0)/VLOOKUP(VLOOKUP(AA$3,KEY!$E:$F,2,0),KEY!$B:$C,2,0)</f>
        <v>9079.2000000000007</v>
      </c>
      <c r="AB36" s="45">
        <f>VLOOKUP(VLOOKUP(AB$3,KEY!$E:$F,2,0)&amp;$C36,DEMAND_PLAN!$B:$I,5,0)/VLOOKUP(VLOOKUP(AB$3,KEY!$E:$F,2,0),KEY!$B:$C,2,0)</f>
        <v>9079.2000000000007</v>
      </c>
      <c r="AC36" s="45">
        <f>VLOOKUP(VLOOKUP(AC$3,KEY!$E:$F,2,0)&amp;$C36,DEMAND_PLAN!$B:$I,5,0)/VLOOKUP(VLOOKUP(AC$3,KEY!$E:$F,2,0),KEY!$B:$C,2,0)</f>
        <v>9079.2000000000007</v>
      </c>
      <c r="AD36" s="45">
        <f>VLOOKUP(VLOOKUP(AD$3,KEY!$E:$F,2,0)&amp;$C36,DEMAND_PLAN!$B:$I,5,0)/VLOOKUP(VLOOKUP(AD$3,KEY!$E:$F,2,0),KEY!$B:$C,2,0)</f>
        <v>9079.2000000000007</v>
      </c>
      <c r="AE36" s="45">
        <f>VLOOKUP(VLOOKUP(AE$3,KEY!$E:$F,2,0)&amp;$C36,DEMAND_PLAN!$B:$I,5,0)/VLOOKUP(VLOOKUP(AE$3,KEY!$E:$F,2,0),KEY!$B:$C,2,0)</f>
        <v>9079.2000000000007</v>
      </c>
      <c r="AF36" s="45">
        <f>VLOOKUP(VLOOKUP(AF$3,KEY!$E:$F,2,0)&amp;$C36,DEMAND_PLAN!$B:$I,5,0)/VLOOKUP(VLOOKUP(AF$3,KEY!$E:$F,2,0),KEY!$B:$C,2,0)</f>
        <v>7710.25</v>
      </c>
      <c r="AG36" s="45">
        <f>VLOOKUP(VLOOKUP(AG$3,KEY!$E:$F,2,0)&amp;$C36,DEMAND_PLAN!$B:$I,5,0)/VLOOKUP(VLOOKUP(AG$3,KEY!$E:$F,2,0),KEY!$B:$C,2,0)</f>
        <v>7710.25</v>
      </c>
      <c r="AH36" s="45">
        <f>VLOOKUP(VLOOKUP(AH$3,KEY!$E:$F,2,0)&amp;$C36,DEMAND_PLAN!$B:$I,5,0)/VLOOKUP(VLOOKUP(AH$3,KEY!$E:$F,2,0),KEY!$B:$C,2,0)</f>
        <v>7710.25</v>
      </c>
      <c r="AI36" s="45">
        <f>VLOOKUP(VLOOKUP(AI$3,KEY!$E:$F,2,0)&amp;$C36,DEMAND_PLAN!$B:$I,5,0)/VLOOKUP(VLOOKUP(AI$3,KEY!$E:$F,2,0),KEY!$B:$C,2,0)</f>
        <v>7710.25</v>
      </c>
      <c r="AJ36" s="45">
        <f>VLOOKUP(VLOOKUP(AJ$3,KEY!$E:$F,2,0)&amp;$C36,DEMAND_PLAN!$B:$I,5,0)/VLOOKUP(VLOOKUP(AJ$3,KEY!$E:$F,2,0),KEY!$B:$C,2,0)</f>
        <v>4698.5</v>
      </c>
      <c r="AK36" s="45">
        <f>VLOOKUP(VLOOKUP(AK$3,KEY!$E:$F,2,0)&amp;$C36,DEMAND_PLAN!$B:$I,5,0)/VLOOKUP(VLOOKUP(AK$3,KEY!$E:$F,2,0),KEY!$B:$C,2,0)</f>
        <v>4698.5</v>
      </c>
      <c r="AL36" s="45">
        <f>VLOOKUP(VLOOKUP(AL$3,KEY!$E:$F,2,0)&amp;$C36,DEMAND_PLAN!$B:$I,5,0)/VLOOKUP(VLOOKUP(AL$3,KEY!$E:$F,2,0),KEY!$B:$C,2,0)</f>
        <v>4698.5</v>
      </c>
      <c r="AM36" s="45">
        <f>VLOOKUP(VLOOKUP(AM$3,KEY!$E:$F,2,0)&amp;$C36,DEMAND_PLAN!$B:$I,5,0)/VLOOKUP(VLOOKUP(AM$3,KEY!$E:$F,2,0),KEY!$B:$C,2,0)</f>
        <v>4698.5</v>
      </c>
      <c r="AN36" s="45">
        <f>VLOOKUP(VLOOKUP(AN$3,KEY!$E:$F,2,0)&amp;$C36,DEMAND_PLAN!$B:$I,5,0)/VLOOKUP(VLOOKUP(AN$3,KEY!$E:$F,2,0),KEY!$B:$C,2,0)</f>
        <v>6903.2</v>
      </c>
      <c r="AO36" s="45">
        <f>VLOOKUP(VLOOKUP(AO$3,KEY!$E:$F,2,0)&amp;$C36,DEMAND_PLAN!$B:$I,5,0)/VLOOKUP(VLOOKUP(AO$3,KEY!$E:$F,2,0),KEY!$B:$C,2,0)</f>
        <v>6903.2</v>
      </c>
      <c r="AP36" s="45">
        <f>VLOOKUP(VLOOKUP(AP$3,KEY!$E:$F,2,0)&amp;$C36,DEMAND_PLAN!$B:$I,5,0)/VLOOKUP(VLOOKUP(AP$3,KEY!$E:$F,2,0),KEY!$B:$C,2,0)</f>
        <v>6903.2</v>
      </c>
      <c r="AQ36" s="45">
        <f>VLOOKUP(VLOOKUP(AQ$3,KEY!$E:$F,2,0)&amp;$C36,DEMAND_PLAN!$B:$I,5,0)/VLOOKUP(VLOOKUP(AQ$3,KEY!$E:$F,2,0),KEY!$B:$C,2,0)</f>
        <v>6903.2</v>
      </c>
      <c r="AR36" s="45">
        <f>VLOOKUP(VLOOKUP(AR$3,KEY!$E:$F,2,0)&amp;$C36,DEMAND_PLAN!$B:$I,5,0)/VLOOKUP(VLOOKUP(AR$3,KEY!$E:$F,2,0),KEY!$B:$C,2,0)</f>
        <v>6903.2</v>
      </c>
      <c r="AS36" s="45">
        <f>VLOOKUP(VLOOKUP(AS$3,KEY!$E:$F,2,0)&amp;$C36,DEMAND_PLAN!$B:$I,5,0)/VLOOKUP(VLOOKUP(AS$3,KEY!$E:$F,2,0),KEY!$B:$C,2,0)</f>
        <v>8482.25</v>
      </c>
      <c r="AT36" s="45">
        <f>VLOOKUP(VLOOKUP(AT$3,KEY!$E:$F,2,0)&amp;$C36,DEMAND_PLAN!$B:$I,5,0)/VLOOKUP(VLOOKUP(AT$3,KEY!$E:$F,2,0),KEY!$B:$C,2,0)</f>
        <v>8482.25</v>
      </c>
      <c r="AU36" s="45">
        <f>VLOOKUP(VLOOKUP(AU$3,KEY!$E:$F,2,0)&amp;$C36,DEMAND_PLAN!$B:$I,5,0)/VLOOKUP(VLOOKUP(AU$3,KEY!$E:$F,2,0),KEY!$B:$C,2,0)</f>
        <v>8482.25</v>
      </c>
      <c r="AV36" s="45">
        <f>VLOOKUP(VLOOKUP(AV$3,KEY!$E:$F,2,0)&amp;$C36,DEMAND_PLAN!$B:$I,5,0)/VLOOKUP(VLOOKUP(AV$3,KEY!$E:$F,2,0),KEY!$B:$C,2,0)</f>
        <v>8482.25</v>
      </c>
      <c r="AW36" s="45">
        <f>VLOOKUP(VLOOKUP(AW$3,KEY!$E:$F,2,0)&amp;$C36,DEMAND_PLAN!$B:$I,5,0)/VLOOKUP(VLOOKUP(AW$3,KEY!$E:$F,2,0),KEY!$B:$C,2,0)</f>
        <v>3440.75</v>
      </c>
      <c r="AX36" s="45">
        <f>VLOOKUP(VLOOKUP(AX$3,KEY!$E:$F,2,0)&amp;$C36,DEMAND_PLAN!$B:$I,5,0)/VLOOKUP(VLOOKUP(AX$3,KEY!$E:$F,2,0),KEY!$B:$C,2,0)</f>
        <v>3440.75</v>
      </c>
      <c r="AY36" s="45">
        <f>VLOOKUP(VLOOKUP(AY$3,KEY!$E:$F,2,0)&amp;$C36,DEMAND_PLAN!$B:$I,5,0)/VLOOKUP(VLOOKUP(AY$3,KEY!$E:$F,2,0),KEY!$B:$C,2,0)</f>
        <v>3440.75</v>
      </c>
      <c r="AZ36" s="45">
        <f>VLOOKUP(VLOOKUP(AZ$3,KEY!$E:$F,2,0)&amp;$C36,DEMAND_PLAN!$B:$I,5,0)/VLOOKUP(VLOOKUP(AZ$3,KEY!$E:$F,2,0),KEY!$B:$C,2,0)</f>
        <v>3440.75</v>
      </c>
      <c r="BA36" s="45">
        <f>VLOOKUP(VLOOKUP(BA$3,KEY!$E:$F,2,0)&amp;$C36,DEMAND_PLAN!$B:$I,5,0)/VLOOKUP(VLOOKUP(BA$3,KEY!$E:$F,2,0),KEY!$B:$C,2,0)</f>
        <v>8379.4</v>
      </c>
      <c r="BB36" s="45">
        <f>VLOOKUP(VLOOKUP(BB$3,KEY!$E:$F,2,0)&amp;$C36,DEMAND_PLAN!$B:$I,5,0)/VLOOKUP(VLOOKUP(BB$3,KEY!$E:$F,2,0),KEY!$B:$C,2,0)</f>
        <v>8379.4</v>
      </c>
      <c r="BC36" s="45">
        <f>VLOOKUP(VLOOKUP(BC$3,KEY!$E:$F,2,0)&amp;$C36,DEMAND_PLAN!$B:$I,5,0)/VLOOKUP(VLOOKUP(BC$3,KEY!$E:$F,2,0),KEY!$B:$C,2,0)</f>
        <v>8379.4</v>
      </c>
      <c r="BD36" s="45">
        <f>VLOOKUP(VLOOKUP(BD$3,KEY!$E:$F,2,0)&amp;$C36,DEMAND_PLAN!$B:$I,5,0)/VLOOKUP(VLOOKUP(BD$3,KEY!$E:$F,2,0),KEY!$B:$C,2,0)</f>
        <v>8379.4</v>
      </c>
      <c r="BE36" s="45">
        <f>VLOOKUP(VLOOKUP(BE$3,KEY!$E:$F,2,0)&amp;$C36,DEMAND_PLAN!$B:$I,5,0)/VLOOKUP(VLOOKUP(BE$3,KEY!$E:$F,2,0),KEY!$B:$C,2,0)</f>
        <v>8379.4</v>
      </c>
      <c r="BF36" s="46">
        <f>IF(FF36&gt;ASSUMPTIONS!$D$6,0,(ASSUMPTIONS!$D$6+2-FF36)*AVERAGE(G36:J36))</f>
        <v>0</v>
      </c>
      <c r="BG36" s="46">
        <f>IF(FG36&gt;ASSUMPTIONS!$D$6,0,(ASSUMPTIONS!$D$6+2-FG36)*AVERAGE(H36:K36))</f>
        <v>15222.345265588912</v>
      </c>
      <c r="BH36" s="46">
        <f>IF(FH36&gt;ASSUMPTIONS!$D$6,0,(ASSUMPTIONS!$D$6+2-FH36)*AVERAGE(I36:L36))</f>
        <v>19200.125000000004</v>
      </c>
      <c r="BI36" s="46">
        <f>IF(FI36&gt;ASSUMPTIONS!$D$6,0,(ASSUMPTIONS!$D$6+2-FI36)*AVERAGE(J36:M36))</f>
        <v>19200.125000000004</v>
      </c>
      <c r="BJ36" s="46">
        <f>IF(FJ36&gt;ASSUMPTIONS!$D$6,0,(ASSUMPTIONS!$D$6+2-FJ36)*AVERAGE(K36:N36))</f>
        <v>0</v>
      </c>
      <c r="BK36" s="46">
        <f>IF(FK36&gt;ASSUMPTIONS!$D$6,0,(ASSUMPTIONS!$D$6+2-FK36)*AVERAGE(L36:O36))</f>
        <v>0</v>
      </c>
      <c r="BL36" s="46">
        <f>IF(FL36&gt;ASSUMPTIONS!$D$6,0,(ASSUMPTIONS!$D$6+2-FL36)*AVERAGE(M36:P36))</f>
        <v>31317.249999999996</v>
      </c>
      <c r="BM36" s="46">
        <f>IF(FM36&gt;ASSUMPTIONS!$D$6,0,(ASSUMPTIONS!$D$6+2-FM36)*AVERAGE(N36:Q36))</f>
        <v>0</v>
      </c>
      <c r="BN36" s="46">
        <f>IF(FN36&gt;ASSUMPTIONS!$D$6,0,(ASSUMPTIONS!$D$6+2-FN36)*AVERAGE(O36:R36))</f>
        <v>22104.000000000004</v>
      </c>
      <c r="BO36" s="46">
        <f>IF(FO36&gt;ASSUMPTIONS!$D$6,0,(ASSUMPTIONS!$D$6+2-FO36)*AVERAGE(P36:S36))</f>
        <v>0</v>
      </c>
      <c r="BP36" s="46">
        <f>IF(FP36&gt;ASSUMPTIONS!$D$6,0,(ASSUMPTIONS!$D$6+2-FP36)*AVERAGE(Q36:T36))</f>
        <v>0</v>
      </c>
      <c r="BQ36" s="46">
        <f>IF(FQ36&gt;ASSUMPTIONS!$D$6,0,(ASSUMPTIONS!$D$6+2-FQ36)*AVERAGE(R36:U36))</f>
        <v>26175.749999999996</v>
      </c>
      <c r="BR36" s="46">
        <f>IF(FR36&gt;ASSUMPTIONS!$D$6,0,(ASSUMPTIONS!$D$6+2-FR36)*AVERAGE(S36:V36))</f>
        <v>0</v>
      </c>
      <c r="BS36" s="46">
        <f>IF(FS36&gt;ASSUMPTIONS!$D$6,0,(ASSUMPTIONS!$D$6+2-FS36)*AVERAGE(T36:W36))</f>
        <v>21192.375000000004</v>
      </c>
      <c r="BT36" s="46">
        <f>IF(FT36&gt;ASSUMPTIONS!$D$6,0,(ASSUMPTIONS!$D$6+2-FT36)*AVERAGE(U36:X36))</f>
        <v>0</v>
      </c>
      <c r="BU36" s="46">
        <f>IF(FU36&gt;ASSUMPTIONS!$D$6,0,(ASSUMPTIONS!$D$6+2-FU36)*AVERAGE(V36:Y36))</f>
        <v>23319.25</v>
      </c>
      <c r="BV36" s="46">
        <f>IF(FV36&gt;ASSUMPTIONS!$D$6,0,(ASSUMPTIONS!$D$6+2-FV36)*AVERAGE(W36:Z36))</f>
        <v>0</v>
      </c>
      <c r="BW36" s="46">
        <f>IF(FW36&gt;ASSUMPTIONS!$D$6,0,(ASSUMPTIONS!$D$6+2-FW36)*AVERAGE(X36:AA36))</f>
        <v>0</v>
      </c>
      <c r="BX36" s="46">
        <f>IF(FX36&gt;ASSUMPTIONS!$D$6,0,(ASSUMPTIONS!$D$6+2-FX36)*AVERAGE(Y36:AB36))</f>
        <v>24489.125</v>
      </c>
      <c r="BY36" s="46">
        <f>IF(FY36&gt;ASSUMPTIONS!$D$6,0,(ASSUMPTIONS!$D$6+2-FY36)*AVERAGE(Z36:AC36))</f>
        <v>0</v>
      </c>
      <c r="BZ36" s="46">
        <f>IF(FZ36&gt;ASSUMPTIONS!$D$6,0,(ASSUMPTIONS!$D$6+2-FZ36)*AVERAGE(AA36:AD36))</f>
        <v>0</v>
      </c>
      <c r="CA36" s="46">
        <f>IF(GA36&gt;ASSUMPTIONS!$D$6,0,(ASSUMPTIONS!$D$6+2-GA36)*AVERAGE(AB36:AE36))</f>
        <v>24144.500000000007</v>
      </c>
      <c r="CB36" s="46">
        <f>IF(GB36&gt;ASSUMPTIONS!$D$6,0,(ASSUMPTIONS!$D$6+2-GB36)*AVERAGE(AC36:AF36))</f>
        <v>0</v>
      </c>
      <c r="CC36" s="46">
        <f>IF(GC36&gt;ASSUMPTIONS!$D$6,0,(ASSUMPTIONS!$D$6+2-GC36)*AVERAGE(AD36:AG36))</f>
        <v>0</v>
      </c>
      <c r="CD36" s="46">
        <f>IF(GD36&gt;ASSUMPTIONS!$D$6,0,(ASSUMPTIONS!$D$6+2-GD36)*AVERAGE(AE36:AH36))</f>
        <v>16970.47499999998</v>
      </c>
      <c r="CE36" s="46">
        <f>IF(GE36&gt;ASSUMPTIONS!$D$6,0,(ASSUMPTIONS!$D$6+2-GE36)*AVERAGE(AF36:AI36))</f>
        <v>0</v>
      </c>
      <c r="CF36" s="46">
        <f>IF(GF36&gt;ASSUMPTIONS!$D$6,0,(ASSUMPTIONS!$D$6+2-GF36)*AVERAGE(AG36:AJ36))</f>
        <v>0</v>
      </c>
      <c r="CG36" s="46">
        <f>IF(GG36&gt;ASSUMPTIONS!$D$6,0,(ASSUMPTIONS!$D$6+2-GG36)*AVERAGE(AH36:AK36))</f>
        <v>0</v>
      </c>
      <c r="CH36" s="46">
        <f>IF(GH36&gt;ASSUMPTIONS!$D$6,0,(ASSUMPTIONS!$D$6+2-GH36)*AVERAGE(AI36:AL36))</f>
        <v>0</v>
      </c>
      <c r="CI36" s="46">
        <f>IF(GI36&gt;ASSUMPTIONS!$D$6,0,(ASSUMPTIONS!$D$6+2-GI36)*AVERAGE(AJ36:AM36))</f>
        <v>0</v>
      </c>
      <c r="CJ36" s="46">
        <f>IF(GJ36&gt;ASSUMPTIONS!$D$6,0,(ASSUMPTIONS!$D$6+2-GJ36)*AVERAGE(AK36:AN36))</f>
        <v>20971.274999999998</v>
      </c>
      <c r="CK36" s="46">
        <f>IF(GK36&gt;ASSUMPTIONS!$D$6,0,(ASSUMPTIONS!$D$6+2-GK36)*AVERAGE(AL36:AO36))</f>
        <v>0</v>
      </c>
      <c r="CL36" s="46">
        <f>IF(GL36&gt;ASSUMPTIONS!$D$6,0,(ASSUMPTIONS!$D$6+2-GL36)*AVERAGE(AM36:AP36))</f>
        <v>20420.500000000004</v>
      </c>
      <c r="CM36" s="46">
        <f>IF(GM36&gt;ASSUMPTIONS!$D$6,0,(ASSUMPTIONS!$D$6+2-GM36)*AVERAGE(AN36:AQ36))</f>
        <v>0</v>
      </c>
      <c r="CN36" s="46">
        <f>IF(GN36&gt;ASSUMPTIONS!$D$6,0,(ASSUMPTIONS!$D$6+2-GN36)*AVERAGE(AO36:AR36))</f>
        <v>14908.749999999996</v>
      </c>
      <c r="CO36" s="46">
        <f>IF(GO36&gt;ASSUMPTIONS!$D$6,0,(ASSUMPTIONS!$D$6+2-GO36)*AVERAGE(AP36:AS36))</f>
        <v>0</v>
      </c>
      <c r="CP36" s="46">
        <f>IF(GP36&gt;ASSUMPTIONS!$D$6,0,(ASSUMPTIONS!$D$6+2-GP36)*AVERAGE(AQ36:AT36))</f>
        <v>21701.649999999998</v>
      </c>
      <c r="CQ36" s="46">
        <f>IF(GQ36&gt;ASSUMPTIONS!$D$6,0,(ASSUMPTIONS!$D$6+2-GQ36)*AVERAGE(AR36:AU36))</f>
        <v>0</v>
      </c>
      <c r="CR36" s="46">
        <f>IF(GR36&gt;ASSUMPTIONS!$D$6,0,(ASSUMPTIONS!$D$6+2-GR36)*AVERAGE(AS36:AV36))</f>
        <v>21701.649999999991</v>
      </c>
      <c r="CS36" s="46">
        <f>IF(GS36&gt;ASSUMPTIONS!$D$6,0,(ASSUMPTIONS!$D$6+2-GS36)*AVERAGE(AT36:AW36))</f>
        <v>0</v>
      </c>
      <c r="CT36" s="46">
        <f>IF(GT36&gt;ASSUMPTIONS!$D$6,0,(ASSUMPTIONS!$D$6+2-GT36)*AVERAGE(AU36:AX36))</f>
        <v>0</v>
      </c>
      <c r="CU36" s="46">
        <f>IF(GU36&gt;ASSUMPTIONS!$D$6,0,(ASSUMPTIONS!$D$6+2-GU36)*AVERAGE(AV36:AY36))</f>
        <v>0</v>
      </c>
      <c r="CV36" s="46">
        <f>IF(GV36&gt;ASSUMPTIONS!$D$6,0,(ASSUMPTIONS!$D$6+2-GV36)*AVERAGE(AW36:AZ36))</f>
        <v>0</v>
      </c>
      <c r="CW36" s="46">
        <f>IF(GW36&gt;ASSUMPTIONS!$D$6,0,(ASSUMPTIONS!$D$6+2-GW36)*AVERAGE(AX36:BA36))</f>
        <v>0</v>
      </c>
      <c r="CX36" s="46">
        <f>IF(GX36&gt;ASSUMPTIONS!$D$6,0,(ASSUMPTIONS!$D$6+2-GX36)*AVERAGE(AY36:BB36))</f>
        <v>18551.199999999993</v>
      </c>
      <c r="CY36" s="46">
        <f>IF(GY36&gt;ASSUMPTIONS!$D$6,0,(ASSUMPTIONS!$D$6+2-GY36)*AVERAGE(AZ36:BC36))</f>
        <v>15787.374999999991</v>
      </c>
      <c r="CZ36" s="46">
        <f>IF(GZ36&gt;ASSUMPTIONS!$D$6,0,(ASSUMPTIONS!$D$6+2-GZ36)*AVERAGE(BA36:BD36))</f>
        <v>0</v>
      </c>
      <c r="DA36" s="46">
        <f>IF(HA36&gt;ASSUMPTIONS!$D$6,0,(ASSUMPTIONS!$D$6+2-HA36)*AVERAGE($BB36:$BE36))</f>
        <v>19228.125000000007</v>
      </c>
      <c r="DB36" s="46">
        <f>IF(HB36&gt;ASSUMPTIONS!$D$6,0,(ASSUMPTIONS!$D$6+2-HB36)*AVERAGE($BB36:$BE36))</f>
        <v>0</v>
      </c>
      <c r="DC36" s="46">
        <f>IF(HC36&gt;ASSUMPTIONS!$D$6,0,(ASSUMPTIONS!$D$6+2-HC36)*AVERAGE($BB36:$BE36))</f>
        <v>16758.8</v>
      </c>
      <c r="DD36" s="46">
        <f>IF(HD36&gt;ASSUMPTIONS!$D$6,0,(ASSUMPTIONS!$D$6+2-HD36)*AVERAGE($BB36:$BE36))</f>
        <v>0</v>
      </c>
      <c r="DE36" s="46">
        <f>IF(HE36&gt;ASSUMPTIONS!$D$6,0,(ASSUMPTIONS!$D$6+2-HE36)*AVERAGE($BB36:$BE36))</f>
        <v>16758.8</v>
      </c>
      <c r="DF36" s="47">
        <f t="shared" si="3"/>
        <v>47603.904734411088</v>
      </c>
      <c r="DG36" s="47">
        <f t="shared" si="18"/>
        <v>59773</v>
      </c>
      <c r="DH36" s="47">
        <f t="shared" si="18"/>
        <v>75919.875</v>
      </c>
      <c r="DI36" s="47">
        <f t="shared" si="18"/>
        <v>92066.75</v>
      </c>
      <c r="DJ36" s="47">
        <f t="shared" si="18"/>
        <v>82554.75</v>
      </c>
      <c r="DK36" s="47">
        <f t="shared" si="18"/>
        <v>73042.75</v>
      </c>
      <c r="DL36" s="47">
        <f t="shared" si="18"/>
        <v>94848</v>
      </c>
      <c r="DM36" s="47">
        <f t="shared" si="18"/>
        <v>85336</v>
      </c>
      <c r="DN36" s="47">
        <f t="shared" si="18"/>
        <v>96696</v>
      </c>
      <c r="DO36" s="47">
        <f t="shared" si="18"/>
        <v>85952</v>
      </c>
      <c r="DP36" s="47">
        <f t="shared" si="18"/>
        <v>75208</v>
      </c>
      <c r="DQ36" s="47">
        <f t="shared" si="18"/>
        <v>90639.75</v>
      </c>
      <c r="DR36" s="47">
        <f t="shared" si="18"/>
        <v>79895.75</v>
      </c>
      <c r="DS36" s="47">
        <f t="shared" si="18"/>
        <v>91151.625</v>
      </c>
      <c r="DT36" s="47">
        <f t="shared" si="18"/>
        <v>81215.125</v>
      </c>
      <c r="DU36" s="47">
        <f t="shared" si="18"/>
        <v>94597.875</v>
      </c>
      <c r="DV36" s="47">
        <f t="shared" si="18"/>
        <v>84661.375</v>
      </c>
      <c r="DW36" s="47">
        <f t="shared" si="18"/>
        <v>74035.625</v>
      </c>
      <c r="DX36" s="47">
        <f t="shared" si="18"/>
        <v>87899</v>
      </c>
      <c r="DY36" s="47">
        <f t="shared" si="18"/>
        <v>77273.25</v>
      </c>
      <c r="DZ36" s="47">
        <f t="shared" si="18"/>
        <v>66647.5</v>
      </c>
      <c r="EA36" s="47">
        <f t="shared" si="18"/>
        <v>81712.800000000017</v>
      </c>
      <c r="EB36" s="47">
        <f t="shared" si="18"/>
        <v>72633.60000000002</v>
      </c>
      <c r="EC36" s="47">
        <f t="shared" si="18"/>
        <v>63554.400000000023</v>
      </c>
      <c r="ED36" s="47">
        <f t="shared" si="18"/>
        <v>71445.675000000003</v>
      </c>
      <c r="EE36" s="47">
        <f t="shared" si="18"/>
        <v>62366.475000000006</v>
      </c>
      <c r="EF36" s="47">
        <f t="shared" si="18"/>
        <v>54656.225000000006</v>
      </c>
      <c r="EG36" s="47">
        <f t="shared" si="18"/>
        <v>46945.975000000006</v>
      </c>
      <c r="EH36" s="47">
        <f t="shared" si="18"/>
        <v>39235.725000000006</v>
      </c>
      <c r="EI36" s="47">
        <f t="shared" si="18"/>
        <v>31525.475000000006</v>
      </c>
      <c r="EJ36" s="47">
        <f t="shared" si="18"/>
        <v>47798.25</v>
      </c>
      <c r="EK36" s="47">
        <f t="shared" si="18"/>
        <v>43099.75</v>
      </c>
      <c r="EL36" s="47">
        <f t="shared" si="18"/>
        <v>58821.75</v>
      </c>
      <c r="EM36" s="47">
        <f t="shared" si="18"/>
        <v>54123.25</v>
      </c>
      <c r="EN36" s="47">
        <f t="shared" si="18"/>
        <v>62128.800000000003</v>
      </c>
      <c r="EO36" s="47">
        <f t="shared" si="18"/>
        <v>55225.600000000006</v>
      </c>
      <c r="EP36" s="47">
        <f t="shared" si="18"/>
        <v>70024.05</v>
      </c>
      <c r="EQ36" s="47">
        <f t="shared" si="18"/>
        <v>63120.850000000006</v>
      </c>
      <c r="ER36" s="47">
        <f t="shared" si="18"/>
        <v>77919.3</v>
      </c>
      <c r="ES36" s="47">
        <f t="shared" si="18"/>
        <v>69437.05</v>
      </c>
      <c r="ET36" s="47">
        <f t="shared" si="18"/>
        <v>60954.8</v>
      </c>
      <c r="EU36" s="47">
        <f t="shared" si="18"/>
        <v>52472.55</v>
      </c>
      <c r="EV36" s="47">
        <f t="shared" si="18"/>
        <v>43990.3</v>
      </c>
      <c r="EW36" s="47">
        <f t="shared" si="18"/>
        <v>40549.550000000003</v>
      </c>
      <c r="EX36" s="47">
        <f t="shared" si="18"/>
        <v>55660</v>
      </c>
      <c r="EY36" s="47">
        <f t="shared" si="18"/>
        <v>68006.624999999985</v>
      </c>
      <c r="EZ36" s="47">
        <f t="shared" si="18"/>
        <v>64565.874999999985</v>
      </c>
      <c r="FA36" s="47">
        <f t="shared" si="18"/>
        <v>75414.599999999991</v>
      </c>
      <c r="FB36" s="47">
        <f t="shared" si="18"/>
        <v>67035.199999999997</v>
      </c>
      <c r="FC36" s="47">
        <f t="shared" si="18"/>
        <v>75414.599999999991</v>
      </c>
      <c r="FD36" s="47">
        <f t="shared" si="18"/>
        <v>67035.199999999997</v>
      </c>
      <c r="FE36" s="47">
        <f t="shared" si="18"/>
        <v>75414.599999999991</v>
      </c>
      <c r="FF36" s="48">
        <f t="shared" si="4"/>
        <v>10.852149313141208</v>
      </c>
      <c r="FG36" s="48">
        <f t="shared" si="14"/>
        <v>7.5770724393722508</v>
      </c>
      <c r="FH36" s="48">
        <f t="shared" si="14"/>
        <v>7.568777353055232</v>
      </c>
      <c r="FI36" s="48">
        <f t="shared" si="14"/>
        <v>7.9814839150546675</v>
      </c>
      <c r="FJ36" s="48">
        <f t="shared" si="14"/>
        <v>9.375432790224032</v>
      </c>
      <c r="FK36" s="48">
        <f t="shared" si="14"/>
        <v>8.1511404028436019</v>
      </c>
      <c r="FL36" s="48">
        <f t="shared" si="14"/>
        <v>6.9991136450747415</v>
      </c>
      <c r="FM36" s="48">
        <f t="shared" si="14"/>
        <v>8.8279970215934469</v>
      </c>
      <c r="FN36" s="48">
        <f t="shared" si="14"/>
        <v>7.9426656738644823</v>
      </c>
      <c r="FO36" s="48">
        <f t="shared" si="14"/>
        <v>9.1723442854263251</v>
      </c>
      <c r="FP36" s="48">
        <f t="shared" si="14"/>
        <v>8.3123715577476371</v>
      </c>
      <c r="FQ36" s="48">
        <f t="shared" si="13"/>
        <v>7.4181513309578708</v>
      </c>
      <c r="FR36" s="48">
        <f t="shared" si="13"/>
        <v>9.1218990590248072</v>
      </c>
      <c r="FS36" s="48">
        <f t="shared" si="13"/>
        <v>7.9035742328784906</v>
      </c>
      <c r="FT36" s="48">
        <f t="shared" si="13"/>
        <v>8.8659193424844069</v>
      </c>
      <c r="FU36" s="48">
        <f t="shared" si="13"/>
        <v>7.7692266299961137</v>
      </c>
      <c r="FV36" s="48">
        <f t="shared" si="13"/>
        <v>8.9027009858127659</v>
      </c>
      <c r="FW36" s="48">
        <f t="shared" si="13"/>
        <v>8.2684290264415008</v>
      </c>
      <c r="FX36" s="48">
        <f t="shared" si="13"/>
        <v>7.5144189657928591</v>
      </c>
      <c r="FY36" s="48">
        <f t="shared" si="13"/>
        <v>9.285918969135059</v>
      </c>
      <c r="FZ36" s="48">
        <f t="shared" si="13"/>
        <v>8.5110196933650535</v>
      </c>
      <c r="GA36" s="48">
        <f t="shared" si="13"/>
        <v>7.340679795576702</v>
      </c>
      <c r="GB36" s="48">
        <f t="shared" si="13"/>
        <v>9.3525410003762754</v>
      </c>
      <c r="GC36" s="48">
        <f t="shared" si="13"/>
        <v>8.6522905753315342</v>
      </c>
      <c r="GD36" s="48">
        <f t="shared" si="13"/>
        <v>7.8925176847526952</v>
      </c>
      <c r="GE36" s="48">
        <f t="shared" si="13"/>
        <v>9.2663240491553456</v>
      </c>
      <c r="GF36" s="48">
        <f t="shared" si="13"/>
        <v>8.9641618081694627</v>
      </c>
      <c r="GG36" s="48">
        <f t="shared" si="16"/>
        <v>8.8093039186058242</v>
      </c>
      <c r="GH36" s="48">
        <f t="shared" si="16"/>
        <v>8.6116689405317413</v>
      </c>
      <c r="GI36" s="48">
        <f t="shared" si="16"/>
        <v>8.3506917101202518</v>
      </c>
      <c r="GJ36" s="48">
        <f t="shared" si="16"/>
        <v>6.0052241329225149</v>
      </c>
      <c r="GK36" s="48">
        <f t="shared" si="16"/>
        <v>8.2398700190489311</v>
      </c>
      <c r="GL36" s="48">
        <f t="shared" si="15"/>
        <v>6.7851984209759877</v>
      </c>
      <c r="GM36" s="48">
        <f t="shared" si="15"/>
        <v>8.5209395642600541</v>
      </c>
      <c r="GN36" s="48">
        <f t="shared" si="15"/>
        <v>7.840313188086685</v>
      </c>
      <c r="GO36" s="48">
        <f t="shared" si="15"/>
        <v>8.5131706281033921</v>
      </c>
      <c r="GP36" s="48">
        <f t="shared" si="15"/>
        <v>7.1789385425840653</v>
      </c>
      <c r="GQ36" s="48">
        <f t="shared" si="15"/>
        <v>8.6583194100763681</v>
      </c>
      <c r="GR36" s="48">
        <f t="shared" si="15"/>
        <v>7.4415220018273462</v>
      </c>
      <c r="GS36" s="48">
        <f t="shared" si="15"/>
        <v>10.789344872349632</v>
      </c>
      <c r="GT36" s="48">
        <f t="shared" si="15"/>
        <v>11.647580306969722</v>
      </c>
      <c r="GU36" s="48">
        <f t="shared" si="15"/>
        <v>12.966002818474301</v>
      </c>
      <c r="GV36" s="48">
        <f t="shared" si="15"/>
        <v>15.250323330669186</v>
      </c>
      <c r="GW36" s="48">
        <f t="shared" si="15"/>
        <v>9.4088596460740099</v>
      </c>
      <c r="GX36" s="48">
        <f t="shared" si="15"/>
        <v>6.86108890327111</v>
      </c>
      <c r="GY36" s="48">
        <f t="shared" si="15"/>
        <v>7.790349190575582</v>
      </c>
      <c r="GZ36" s="48">
        <f t="shared" si="15"/>
        <v>8.1159301381960507</v>
      </c>
      <c r="HA36" s="48">
        <f t="shared" si="6"/>
        <v>7.7053100460653496</v>
      </c>
      <c r="HB36" s="48">
        <f t="shared" si="6"/>
        <v>9</v>
      </c>
      <c r="HC36" s="48">
        <f t="shared" si="6"/>
        <v>8</v>
      </c>
      <c r="HD36" s="48">
        <f t="shared" si="6"/>
        <v>9</v>
      </c>
      <c r="HE36" s="48">
        <f t="shared" si="6"/>
        <v>8</v>
      </c>
      <c r="HF36" s="31"/>
    </row>
    <row r="37" spans="1:214" x14ac:dyDescent="0.25">
      <c r="A37" s="29"/>
      <c r="B37" s="13" t="s">
        <v>3</v>
      </c>
      <c r="C37" s="13">
        <v>1431913</v>
      </c>
      <c r="D37" s="13" t="str">
        <f>VLOOKUP(C37,INVENTORY_DATA!$C:$E,2,0)</f>
        <v>PF_0</v>
      </c>
      <c r="E37" s="44">
        <f>VLOOKUP(C37,INVENTORY_DATA!$C:$E,3,0)</f>
        <v>168545.31177829098</v>
      </c>
      <c r="F37" s="45">
        <f>VLOOKUP(VLOOKUP(F$3,KEY!$E:$F,2,0)&amp;$C37,DEMAND_PLAN!$B:$I,5,0)/VLOOKUP(VLOOKUP(F$3,KEY!$E:$F,2,0),KEY!$B:$C,2,0)</f>
        <v>5422</v>
      </c>
      <c r="G37" s="45">
        <f>VLOOKUP(VLOOKUP(G$3,KEY!$E:$F,2,0)&amp;$C37,DEMAND_PLAN!$B:$I,5,0)/VLOOKUP(VLOOKUP(G$3,KEY!$E:$F,2,0),KEY!$B:$C,2,0)</f>
        <v>5422</v>
      </c>
      <c r="H37" s="45">
        <f>VLOOKUP(VLOOKUP(H$3,KEY!$E:$F,2,0)&amp;$C37,DEMAND_PLAN!$B:$I,5,0)/VLOOKUP(VLOOKUP(H$3,KEY!$E:$F,2,0),KEY!$B:$C,2,0)</f>
        <v>5422</v>
      </c>
      <c r="I37" s="45">
        <f>VLOOKUP(VLOOKUP(I$3,KEY!$E:$F,2,0)&amp;$C37,DEMAND_PLAN!$B:$I,5,0)/VLOOKUP(VLOOKUP(I$3,KEY!$E:$F,2,0),KEY!$B:$C,2,0)</f>
        <v>5422</v>
      </c>
      <c r="J37" s="45">
        <f>VLOOKUP(VLOOKUP(J$3,KEY!$E:$F,2,0)&amp;$C37,DEMAND_PLAN!$B:$I,5,0)/VLOOKUP(VLOOKUP(J$3,KEY!$E:$F,2,0),KEY!$B:$C,2,0)</f>
        <v>10058.25</v>
      </c>
      <c r="K37" s="45">
        <f>VLOOKUP(VLOOKUP(K$3,KEY!$E:$F,2,0)&amp;$C37,DEMAND_PLAN!$B:$I,5,0)/VLOOKUP(VLOOKUP(K$3,KEY!$E:$F,2,0),KEY!$B:$C,2,0)</f>
        <v>10058.25</v>
      </c>
      <c r="L37" s="45">
        <f>VLOOKUP(VLOOKUP(L$3,KEY!$E:$F,2,0)&amp;$C37,DEMAND_PLAN!$B:$I,5,0)/VLOOKUP(VLOOKUP(L$3,KEY!$E:$F,2,0),KEY!$B:$C,2,0)</f>
        <v>10058.25</v>
      </c>
      <c r="M37" s="45">
        <f>VLOOKUP(VLOOKUP(M$3,KEY!$E:$F,2,0)&amp;$C37,DEMAND_PLAN!$B:$I,5,0)/VLOOKUP(VLOOKUP(M$3,KEY!$E:$F,2,0),KEY!$B:$C,2,0)</f>
        <v>10058.25</v>
      </c>
      <c r="N37" s="45">
        <f>VLOOKUP(VLOOKUP(N$3,KEY!$E:$F,2,0)&amp;$C37,DEMAND_PLAN!$B:$I,5,0)/VLOOKUP(VLOOKUP(N$3,KEY!$E:$F,2,0),KEY!$B:$C,2,0)</f>
        <v>11527.8</v>
      </c>
      <c r="O37" s="45">
        <f>VLOOKUP(VLOOKUP(O$3,KEY!$E:$F,2,0)&amp;$C37,DEMAND_PLAN!$B:$I,5,0)/VLOOKUP(VLOOKUP(O$3,KEY!$E:$F,2,0),KEY!$B:$C,2,0)</f>
        <v>11527.8</v>
      </c>
      <c r="P37" s="45">
        <f>VLOOKUP(VLOOKUP(P$3,KEY!$E:$F,2,0)&amp;$C37,DEMAND_PLAN!$B:$I,5,0)/VLOOKUP(VLOOKUP(P$3,KEY!$E:$F,2,0),KEY!$B:$C,2,0)</f>
        <v>11527.8</v>
      </c>
      <c r="Q37" s="45">
        <f>VLOOKUP(VLOOKUP(Q$3,KEY!$E:$F,2,0)&amp;$C37,DEMAND_PLAN!$B:$I,5,0)/VLOOKUP(VLOOKUP(Q$3,KEY!$E:$F,2,0),KEY!$B:$C,2,0)</f>
        <v>11527.8</v>
      </c>
      <c r="R37" s="45">
        <f>VLOOKUP(VLOOKUP(R$3,KEY!$E:$F,2,0)&amp;$C37,DEMAND_PLAN!$B:$I,5,0)/VLOOKUP(VLOOKUP(R$3,KEY!$E:$F,2,0),KEY!$B:$C,2,0)</f>
        <v>11527.8</v>
      </c>
      <c r="S37" s="45">
        <f>VLOOKUP(VLOOKUP(S$3,KEY!$E:$F,2,0)&amp;$C37,DEMAND_PLAN!$B:$I,5,0)/VLOOKUP(VLOOKUP(S$3,KEY!$E:$F,2,0),KEY!$B:$C,2,0)</f>
        <v>11501.5</v>
      </c>
      <c r="T37" s="45">
        <f>VLOOKUP(VLOOKUP(T$3,KEY!$E:$F,2,0)&amp;$C37,DEMAND_PLAN!$B:$I,5,0)/VLOOKUP(VLOOKUP(T$3,KEY!$E:$F,2,0),KEY!$B:$C,2,0)</f>
        <v>11501.5</v>
      </c>
      <c r="U37" s="45">
        <f>VLOOKUP(VLOOKUP(U$3,KEY!$E:$F,2,0)&amp;$C37,DEMAND_PLAN!$B:$I,5,0)/VLOOKUP(VLOOKUP(U$3,KEY!$E:$F,2,0),KEY!$B:$C,2,0)</f>
        <v>11501.5</v>
      </c>
      <c r="V37" s="45">
        <f>VLOOKUP(VLOOKUP(V$3,KEY!$E:$F,2,0)&amp;$C37,DEMAND_PLAN!$B:$I,5,0)/VLOOKUP(VLOOKUP(V$3,KEY!$E:$F,2,0),KEY!$B:$C,2,0)</f>
        <v>11501.5</v>
      </c>
      <c r="W37" s="45">
        <f>VLOOKUP(VLOOKUP(W$3,KEY!$E:$F,2,0)&amp;$C37,DEMAND_PLAN!$B:$I,5,0)/VLOOKUP(VLOOKUP(W$3,KEY!$E:$F,2,0),KEY!$B:$C,2,0)</f>
        <v>7007</v>
      </c>
      <c r="X37" s="45">
        <f>VLOOKUP(VLOOKUP(X$3,KEY!$E:$F,2,0)&amp;$C37,DEMAND_PLAN!$B:$I,5,0)/VLOOKUP(VLOOKUP(X$3,KEY!$E:$F,2,0),KEY!$B:$C,2,0)</f>
        <v>7007</v>
      </c>
      <c r="Y37" s="45">
        <f>VLOOKUP(VLOOKUP(Y$3,KEY!$E:$F,2,0)&amp;$C37,DEMAND_PLAN!$B:$I,5,0)/VLOOKUP(VLOOKUP(Y$3,KEY!$E:$F,2,0),KEY!$B:$C,2,0)</f>
        <v>7007</v>
      </c>
      <c r="Z37" s="45">
        <f>VLOOKUP(VLOOKUP(Z$3,KEY!$E:$F,2,0)&amp;$C37,DEMAND_PLAN!$B:$I,5,0)/VLOOKUP(VLOOKUP(Z$3,KEY!$E:$F,2,0),KEY!$B:$C,2,0)</f>
        <v>7007</v>
      </c>
      <c r="AA37" s="45">
        <f>VLOOKUP(VLOOKUP(AA$3,KEY!$E:$F,2,0)&amp;$C37,DEMAND_PLAN!$B:$I,5,0)/VLOOKUP(VLOOKUP(AA$3,KEY!$E:$F,2,0),KEY!$B:$C,2,0)</f>
        <v>4643</v>
      </c>
      <c r="AB37" s="45">
        <f>VLOOKUP(VLOOKUP(AB$3,KEY!$E:$F,2,0)&amp;$C37,DEMAND_PLAN!$B:$I,5,0)/VLOOKUP(VLOOKUP(AB$3,KEY!$E:$F,2,0),KEY!$B:$C,2,0)</f>
        <v>4643</v>
      </c>
      <c r="AC37" s="45">
        <f>VLOOKUP(VLOOKUP(AC$3,KEY!$E:$F,2,0)&amp;$C37,DEMAND_PLAN!$B:$I,5,0)/VLOOKUP(VLOOKUP(AC$3,KEY!$E:$F,2,0),KEY!$B:$C,2,0)</f>
        <v>4643</v>
      </c>
      <c r="AD37" s="45">
        <f>VLOOKUP(VLOOKUP(AD$3,KEY!$E:$F,2,0)&amp;$C37,DEMAND_PLAN!$B:$I,5,0)/VLOOKUP(VLOOKUP(AD$3,KEY!$E:$F,2,0),KEY!$B:$C,2,0)</f>
        <v>4643</v>
      </c>
      <c r="AE37" s="45">
        <f>VLOOKUP(VLOOKUP(AE$3,KEY!$E:$F,2,0)&amp;$C37,DEMAND_PLAN!$B:$I,5,0)/VLOOKUP(VLOOKUP(AE$3,KEY!$E:$F,2,0),KEY!$B:$C,2,0)</f>
        <v>4643</v>
      </c>
      <c r="AF37" s="45">
        <f>VLOOKUP(VLOOKUP(AF$3,KEY!$E:$F,2,0)&amp;$C37,DEMAND_PLAN!$B:$I,5,0)/VLOOKUP(VLOOKUP(AF$3,KEY!$E:$F,2,0),KEY!$B:$C,2,0)</f>
        <v>3679.5</v>
      </c>
      <c r="AG37" s="45">
        <f>VLOOKUP(VLOOKUP(AG$3,KEY!$E:$F,2,0)&amp;$C37,DEMAND_PLAN!$B:$I,5,0)/VLOOKUP(VLOOKUP(AG$3,KEY!$E:$F,2,0),KEY!$B:$C,2,0)</f>
        <v>3679.5</v>
      </c>
      <c r="AH37" s="45">
        <f>VLOOKUP(VLOOKUP(AH$3,KEY!$E:$F,2,0)&amp;$C37,DEMAND_PLAN!$B:$I,5,0)/VLOOKUP(VLOOKUP(AH$3,KEY!$E:$F,2,0),KEY!$B:$C,2,0)</f>
        <v>3679.5</v>
      </c>
      <c r="AI37" s="45">
        <f>VLOOKUP(VLOOKUP(AI$3,KEY!$E:$F,2,0)&amp;$C37,DEMAND_PLAN!$B:$I,5,0)/VLOOKUP(VLOOKUP(AI$3,KEY!$E:$F,2,0),KEY!$B:$C,2,0)</f>
        <v>3679.5</v>
      </c>
      <c r="AJ37" s="45">
        <f>VLOOKUP(VLOOKUP(AJ$3,KEY!$E:$F,2,0)&amp;$C37,DEMAND_PLAN!$B:$I,5,0)/VLOOKUP(VLOOKUP(AJ$3,KEY!$E:$F,2,0),KEY!$B:$C,2,0)</f>
        <v>8354.75</v>
      </c>
      <c r="AK37" s="45">
        <f>VLOOKUP(VLOOKUP(AK$3,KEY!$E:$F,2,0)&amp;$C37,DEMAND_PLAN!$B:$I,5,0)/VLOOKUP(VLOOKUP(AK$3,KEY!$E:$F,2,0),KEY!$B:$C,2,0)</f>
        <v>8354.75</v>
      </c>
      <c r="AL37" s="45">
        <f>VLOOKUP(VLOOKUP(AL$3,KEY!$E:$F,2,0)&amp;$C37,DEMAND_PLAN!$B:$I,5,0)/VLOOKUP(VLOOKUP(AL$3,KEY!$E:$F,2,0),KEY!$B:$C,2,0)</f>
        <v>8354.75</v>
      </c>
      <c r="AM37" s="45">
        <f>VLOOKUP(VLOOKUP(AM$3,KEY!$E:$F,2,0)&amp;$C37,DEMAND_PLAN!$B:$I,5,0)/VLOOKUP(VLOOKUP(AM$3,KEY!$E:$F,2,0),KEY!$B:$C,2,0)</f>
        <v>8354.75</v>
      </c>
      <c r="AN37" s="45">
        <f>VLOOKUP(VLOOKUP(AN$3,KEY!$E:$F,2,0)&amp;$C37,DEMAND_PLAN!$B:$I,5,0)/VLOOKUP(VLOOKUP(AN$3,KEY!$E:$F,2,0),KEY!$B:$C,2,0)</f>
        <v>3496.8</v>
      </c>
      <c r="AO37" s="45">
        <f>VLOOKUP(VLOOKUP(AO$3,KEY!$E:$F,2,0)&amp;$C37,DEMAND_PLAN!$B:$I,5,0)/VLOOKUP(VLOOKUP(AO$3,KEY!$E:$F,2,0),KEY!$B:$C,2,0)</f>
        <v>3496.8</v>
      </c>
      <c r="AP37" s="45">
        <f>VLOOKUP(VLOOKUP(AP$3,KEY!$E:$F,2,0)&amp;$C37,DEMAND_PLAN!$B:$I,5,0)/VLOOKUP(VLOOKUP(AP$3,KEY!$E:$F,2,0),KEY!$B:$C,2,0)</f>
        <v>3496.8</v>
      </c>
      <c r="AQ37" s="45">
        <f>VLOOKUP(VLOOKUP(AQ$3,KEY!$E:$F,2,0)&amp;$C37,DEMAND_PLAN!$B:$I,5,0)/VLOOKUP(VLOOKUP(AQ$3,KEY!$E:$F,2,0),KEY!$B:$C,2,0)</f>
        <v>3496.8</v>
      </c>
      <c r="AR37" s="45">
        <f>VLOOKUP(VLOOKUP(AR$3,KEY!$E:$F,2,0)&amp;$C37,DEMAND_PLAN!$B:$I,5,0)/VLOOKUP(VLOOKUP(AR$3,KEY!$E:$F,2,0),KEY!$B:$C,2,0)</f>
        <v>3496.8</v>
      </c>
      <c r="AS37" s="45">
        <f>VLOOKUP(VLOOKUP(AS$3,KEY!$E:$F,2,0)&amp;$C37,DEMAND_PLAN!$B:$I,5,0)/VLOOKUP(VLOOKUP(AS$3,KEY!$E:$F,2,0),KEY!$B:$C,2,0)</f>
        <v>5544.5</v>
      </c>
      <c r="AT37" s="45">
        <f>VLOOKUP(VLOOKUP(AT$3,KEY!$E:$F,2,0)&amp;$C37,DEMAND_PLAN!$B:$I,5,0)/VLOOKUP(VLOOKUP(AT$3,KEY!$E:$F,2,0),KEY!$B:$C,2,0)</f>
        <v>5544.5</v>
      </c>
      <c r="AU37" s="45">
        <f>VLOOKUP(VLOOKUP(AU$3,KEY!$E:$F,2,0)&amp;$C37,DEMAND_PLAN!$B:$I,5,0)/VLOOKUP(VLOOKUP(AU$3,KEY!$E:$F,2,0),KEY!$B:$C,2,0)</f>
        <v>5544.5</v>
      </c>
      <c r="AV37" s="45">
        <f>VLOOKUP(VLOOKUP(AV$3,KEY!$E:$F,2,0)&amp;$C37,DEMAND_PLAN!$B:$I,5,0)/VLOOKUP(VLOOKUP(AV$3,KEY!$E:$F,2,0),KEY!$B:$C,2,0)</f>
        <v>5544.5</v>
      </c>
      <c r="AW37" s="45">
        <f>VLOOKUP(VLOOKUP(AW$3,KEY!$E:$F,2,0)&amp;$C37,DEMAND_PLAN!$B:$I,5,0)/VLOOKUP(VLOOKUP(AW$3,KEY!$E:$F,2,0),KEY!$B:$C,2,0)</f>
        <v>2750.5</v>
      </c>
      <c r="AX37" s="45">
        <f>VLOOKUP(VLOOKUP(AX$3,KEY!$E:$F,2,0)&amp;$C37,DEMAND_PLAN!$B:$I,5,0)/VLOOKUP(VLOOKUP(AX$3,KEY!$E:$F,2,0),KEY!$B:$C,2,0)</f>
        <v>2750.5</v>
      </c>
      <c r="AY37" s="45">
        <f>VLOOKUP(VLOOKUP(AY$3,KEY!$E:$F,2,0)&amp;$C37,DEMAND_PLAN!$B:$I,5,0)/VLOOKUP(VLOOKUP(AY$3,KEY!$E:$F,2,0),KEY!$B:$C,2,0)</f>
        <v>2750.5</v>
      </c>
      <c r="AZ37" s="45">
        <f>VLOOKUP(VLOOKUP(AZ$3,KEY!$E:$F,2,0)&amp;$C37,DEMAND_PLAN!$B:$I,5,0)/VLOOKUP(VLOOKUP(AZ$3,KEY!$E:$F,2,0),KEY!$B:$C,2,0)</f>
        <v>2750.5</v>
      </c>
      <c r="BA37" s="45">
        <f>VLOOKUP(VLOOKUP(BA$3,KEY!$E:$F,2,0)&amp;$C37,DEMAND_PLAN!$B:$I,5,0)/VLOOKUP(VLOOKUP(BA$3,KEY!$E:$F,2,0),KEY!$B:$C,2,0)</f>
        <v>5714</v>
      </c>
      <c r="BB37" s="45">
        <f>VLOOKUP(VLOOKUP(BB$3,KEY!$E:$F,2,0)&amp;$C37,DEMAND_PLAN!$B:$I,5,0)/VLOOKUP(VLOOKUP(BB$3,KEY!$E:$F,2,0),KEY!$B:$C,2,0)</f>
        <v>5714</v>
      </c>
      <c r="BC37" s="45">
        <f>VLOOKUP(VLOOKUP(BC$3,KEY!$E:$F,2,0)&amp;$C37,DEMAND_PLAN!$B:$I,5,0)/VLOOKUP(VLOOKUP(BC$3,KEY!$E:$F,2,0),KEY!$B:$C,2,0)</f>
        <v>5714</v>
      </c>
      <c r="BD37" s="45">
        <f>VLOOKUP(VLOOKUP(BD$3,KEY!$E:$F,2,0)&amp;$C37,DEMAND_PLAN!$B:$I,5,0)/VLOOKUP(VLOOKUP(BD$3,KEY!$E:$F,2,0),KEY!$B:$C,2,0)</f>
        <v>5714</v>
      </c>
      <c r="BE37" s="45">
        <f>VLOOKUP(VLOOKUP(BE$3,KEY!$E:$F,2,0)&amp;$C37,DEMAND_PLAN!$B:$I,5,0)/VLOOKUP(VLOOKUP(BE$3,KEY!$E:$F,2,0),KEY!$B:$C,2,0)</f>
        <v>5714</v>
      </c>
      <c r="BF37" s="46">
        <f>IF(FF37&gt;ASSUMPTIONS!$D$6,0,(ASSUMPTIONS!$D$6+2-FF37)*AVERAGE(G37:J37))</f>
        <v>0</v>
      </c>
      <c r="BG37" s="46">
        <f>IF(FG37&gt;ASSUMPTIONS!$D$6,0,(ASSUMPTIONS!$D$6+2-FG37)*AVERAGE(H37:K37))</f>
        <v>0</v>
      </c>
      <c r="BH37" s="46">
        <f>IF(FH37&gt;ASSUMPTIONS!$D$6,0,(ASSUMPTIONS!$D$6+2-FH37)*AVERAGE(I37:L37))</f>
        <v>0</v>
      </c>
      <c r="BI37" s="46">
        <f>IF(FI37&gt;ASSUMPTIONS!$D$6,0,(ASSUMPTIONS!$D$6+2-FI37)*AVERAGE(J37:M37))</f>
        <v>0</v>
      </c>
      <c r="BJ37" s="46">
        <f>IF(FJ37&gt;ASSUMPTIONS!$D$6,0,(ASSUMPTIONS!$D$6+2-FJ37)*AVERAGE(K37:N37))</f>
        <v>0</v>
      </c>
      <c r="BK37" s="46">
        <f>IF(FK37&gt;ASSUMPTIONS!$D$6,0,(ASSUMPTIONS!$D$6+2-FK37)*AVERAGE(L37:O37))</f>
        <v>0</v>
      </c>
      <c r="BL37" s="46">
        <f>IF(FL37&gt;ASSUMPTIONS!$D$6,0,(ASSUMPTIONS!$D$6+2-FL37)*AVERAGE(M37:P37))</f>
        <v>0</v>
      </c>
      <c r="BM37" s="46">
        <f>IF(FM37&gt;ASSUMPTIONS!$D$6,0,(ASSUMPTIONS!$D$6+2-FM37)*AVERAGE(N37:Q37))</f>
        <v>0</v>
      </c>
      <c r="BN37" s="46">
        <f>IF(FN37&gt;ASSUMPTIONS!$D$6,0,(ASSUMPTIONS!$D$6+2-FN37)*AVERAGE(O37:R37))</f>
        <v>0</v>
      </c>
      <c r="BO37" s="46">
        <f>IF(FO37&gt;ASSUMPTIONS!$D$6,0,(ASSUMPTIONS!$D$6+2-FO37)*AVERAGE(P37:S37))</f>
        <v>0</v>
      </c>
      <c r="BP37" s="46">
        <f>IF(FP37&gt;ASSUMPTIONS!$D$6,0,(ASSUMPTIONS!$D$6+2-FP37)*AVERAGE(Q37:T37))</f>
        <v>31577.788221709023</v>
      </c>
      <c r="BQ37" s="46">
        <f>IF(FQ37&gt;ASSUMPTIONS!$D$6,0,(ASSUMPTIONS!$D$6+2-FQ37)*AVERAGE(R37:U37))</f>
        <v>0</v>
      </c>
      <c r="BR37" s="46">
        <f>IF(FR37&gt;ASSUMPTIONS!$D$6,0,(ASSUMPTIONS!$D$6+2-FR37)*AVERAGE(S37:V37))</f>
        <v>0</v>
      </c>
      <c r="BS37" s="46">
        <f>IF(FS37&gt;ASSUMPTIONS!$D$6,0,(ASSUMPTIONS!$D$6+2-FS37)*AVERAGE(T37:W37))</f>
        <v>23215.650000000012</v>
      </c>
      <c r="BT37" s="46">
        <f>IF(FT37&gt;ASSUMPTIONS!$D$6,0,(ASSUMPTIONS!$D$6+2-FT37)*AVERAGE(U37:X37))</f>
        <v>0</v>
      </c>
      <c r="BU37" s="46">
        <f>IF(FU37&gt;ASSUMPTIONS!$D$6,0,(ASSUMPTIONS!$D$6+2-FU37)*AVERAGE(V37:Y37))</f>
        <v>0</v>
      </c>
      <c r="BV37" s="46">
        <f>IF(FV37&gt;ASSUMPTIONS!$D$6,0,(ASSUMPTIONS!$D$6+2-FV37)*AVERAGE(W37:Z37))</f>
        <v>0</v>
      </c>
      <c r="BW37" s="46">
        <f>IF(FW37&gt;ASSUMPTIONS!$D$6,0,(ASSUMPTIONS!$D$6+2-FW37)*AVERAGE(X37:AA37))</f>
        <v>0</v>
      </c>
      <c r="BX37" s="46">
        <f>IF(FX37&gt;ASSUMPTIONS!$D$6,0,(ASSUMPTIONS!$D$6+2-FX37)*AVERAGE(Y37:AB37))</f>
        <v>0</v>
      </c>
      <c r="BY37" s="46">
        <f>IF(FY37&gt;ASSUMPTIONS!$D$6,0,(ASSUMPTIONS!$D$6+2-FY37)*AVERAGE(Z37:AC37))</f>
        <v>0</v>
      </c>
      <c r="BZ37" s="46">
        <f>IF(FZ37&gt;ASSUMPTIONS!$D$6,0,(ASSUMPTIONS!$D$6+2-FZ37)*AVERAGE(AA37:AD37))</f>
        <v>9678.25</v>
      </c>
      <c r="CA37" s="46">
        <f>IF(GA37&gt;ASSUMPTIONS!$D$6,0,(ASSUMPTIONS!$D$6+2-GA37)*AVERAGE(AB37:AE37))</f>
        <v>0</v>
      </c>
      <c r="CB37" s="46">
        <f>IF(GB37&gt;ASSUMPTIONS!$D$6,0,(ASSUMPTIONS!$D$6+2-GB37)*AVERAGE(AC37:AF37))</f>
        <v>9241.2499999999982</v>
      </c>
      <c r="CC37" s="46">
        <f>IF(GC37&gt;ASSUMPTIONS!$D$6,0,(ASSUMPTIONS!$D$6+2-GC37)*AVERAGE(AD37:AG37))</f>
        <v>0</v>
      </c>
      <c r="CD37" s="46">
        <f>IF(GD37&gt;ASSUMPTIONS!$D$6,0,(ASSUMPTIONS!$D$6+2-GD37)*AVERAGE(AE37:AH37))</f>
        <v>0</v>
      </c>
      <c r="CE37" s="46">
        <f>IF(GE37&gt;ASSUMPTIONS!$D$6,0,(ASSUMPTIONS!$D$6+2-GE37)*AVERAGE(AF37:AI37))</f>
        <v>0</v>
      </c>
      <c r="CF37" s="46">
        <f>IF(GF37&gt;ASSUMPTIONS!$D$6,0,(ASSUMPTIONS!$D$6+2-GF37)*AVERAGE(AG37:AJ37))</f>
        <v>23033.875</v>
      </c>
      <c r="CG37" s="46">
        <f>IF(GG37&gt;ASSUMPTIONS!$D$6,0,(ASSUMPTIONS!$D$6+2-GG37)*AVERAGE(AH37:AK37))</f>
        <v>15367.624999999998</v>
      </c>
      <c r="CH37" s="46">
        <f>IF(GH37&gt;ASSUMPTIONS!$D$6,0,(ASSUMPTIONS!$D$6+2-GH37)*AVERAGE(AI37:AL37))</f>
        <v>15367.625</v>
      </c>
      <c r="CI37" s="46">
        <f>IF(GI37&gt;ASSUMPTIONS!$D$6,0,(ASSUMPTIONS!$D$6+2-GI37)*AVERAGE(AJ37:AM37))</f>
        <v>0</v>
      </c>
      <c r="CJ37" s="46">
        <f>IF(GJ37&gt;ASSUMPTIONS!$D$6,0,(ASSUMPTIONS!$D$6+2-GJ37)*AVERAGE(AK37:AN37))</f>
        <v>0</v>
      </c>
      <c r="CK37" s="46">
        <f>IF(GK37&gt;ASSUMPTIONS!$D$6,0,(ASSUMPTIONS!$D$6+2-GK37)*AVERAGE(AL37:AO37))</f>
        <v>0</v>
      </c>
      <c r="CL37" s="46">
        <f>IF(GL37&gt;ASSUMPTIONS!$D$6,0,(ASSUMPTIONS!$D$6+2-GL37)*AVERAGE(AM37:AP37))</f>
        <v>0</v>
      </c>
      <c r="CM37" s="46">
        <f>IF(GM37&gt;ASSUMPTIONS!$D$6,0,(ASSUMPTIONS!$D$6+2-GM37)*AVERAGE(AN37:AQ37))</f>
        <v>0</v>
      </c>
      <c r="CN37" s="46">
        <f>IF(GN37&gt;ASSUMPTIONS!$D$6,0,(ASSUMPTIONS!$D$6+2-GN37)*AVERAGE(AO37:AR37))</f>
        <v>0</v>
      </c>
      <c r="CO37" s="46">
        <f>IF(GO37&gt;ASSUMPTIONS!$D$6,0,(ASSUMPTIONS!$D$6+2-GO37)*AVERAGE(AP37:AS37))</f>
        <v>12502.675000000003</v>
      </c>
      <c r="CP37" s="46">
        <f>IF(GP37&gt;ASSUMPTIONS!$D$6,0,(ASSUMPTIONS!$D$6+2-GP37)*AVERAGE(AQ37:AT37))</f>
        <v>0</v>
      </c>
      <c r="CQ37" s="46">
        <f>IF(GQ37&gt;ASSUMPTIONS!$D$6,0,(ASSUMPTIONS!$D$6+2-GQ37)*AVERAGE(AR37:AU37))</f>
        <v>17232.099999999999</v>
      </c>
      <c r="CR37" s="46">
        <f>IF(GR37&gt;ASSUMPTIONS!$D$6,0,(ASSUMPTIONS!$D$6+2-GR37)*AVERAGE(AS37:AV37))</f>
        <v>0</v>
      </c>
      <c r="CS37" s="46">
        <f>IF(GS37&gt;ASSUMPTIONS!$D$6,0,(ASSUMPTIONS!$D$6+2-GS37)*AVERAGE(AT37:AW37))</f>
        <v>0</v>
      </c>
      <c r="CT37" s="46">
        <f>IF(GT37&gt;ASSUMPTIONS!$D$6,0,(ASSUMPTIONS!$D$6+2-GT37)*AVERAGE(AU37:AX37))</f>
        <v>0</v>
      </c>
      <c r="CU37" s="46">
        <f>IF(GU37&gt;ASSUMPTIONS!$D$6,0,(ASSUMPTIONS!$D$6+2-GU37)*AVERAGE(AV37:AY37))</f>
        <v>0</v>
      </c>
      <c r="CV37" s="46">
        <f>IF(GV37&gt;ASSUMPTIONS!$D$6,0,(ASSUMPTIONS!$D$6+2-GV37)*AVERAGE(AW37:AZ37))</f>
        <v>0</v>
      </c>
      <c r="CW37" s="46">
        <f>IF(GW37&gt;ASSUMPTIONS!$D$6,0,(ASSUMPTIONS!$D$6+2-GW37)*AVERAGE(AX37:BA37))</f>
        <v>13759.600000000008</v>
      </c>
      <c r="CX37" s="46">
        <f>IF(GX37&gt;ASSUMPTIONS!$D$6,0,(ASSUMPTIONS!$D$6+2-GX37)*AVERAGE(AY37:BB37))</f>
        <v>10159.250000000002</v>
      </c>
      <c r="CY37" s="46">
        <f>IF(GY37&gt;ASSUMPTIONS!$D$6,0,(ASSUMPTIONS!$D$6+2-GY37)*AVERAGE(AZ37:BC37))</f>
        <v>10159.250000000002</v>
      </c>
      <c r="CZ37" s="46">
        <f>IF(GZ37&gt;ASSUMPTIONS!$D$6,0,(ASSUMPTIONS!$D$6+2-GZ37)*AVERAGE(BA37:BD37))</f>
        <v>0</v>
      </c>
      <c r="DA37" s="46">
        <f>IF(HA37&gt;ASSUMPTIONS!$D$6,0,(ASSUMPTIONS!$D$6+2-HA37)*AVERAGE($BB37:$BE37))</f>
        <v>12909.750000000002</v>
      </c>
      <c r="DB37" s="46">
        <f>IF(HB37&gt;ASSUMPTIONS!$D$6,0,(ASSUMPTIONS!$D$6+2-HB37)*AVERAGE($BB37:$BE37))</f>
        <v>0</v>
      </c>
      <c r="DC37" s="46">
        <f>IF(HC37&gt;ASSUMPTIONS!$D$6,0,(ASSUMPTIONS!$D$6+2-HC37)*AVERAGE($BB37:$BE37))</f>
        <v>11428</v>
      </c>
      <c r="DD37" s="46">
        <f>IF(HD37&gt;ASSUMPTIONS!$D$6,0,(ASSUMPTIONS!$D$6+2-HD37)*AVERAGE($BB37:$BE37))</f>
        <v>0</v>
      </c>
      <c r="DE37" s="46">
        <f>IF(HE37&gt;ASSUMPTIONS!$D$6,0,(ASSUMPTIONS!$D$6+2-HE37)*AVERAGE($BB37:$BE37))</f>
        <v>11428</v>
      </c>
      <c r="DF37" s="47">
        <f t="shared" ref="DF37" si="19">E37-F37+BF37</f>
        <v>163123.31177829098</v>
      </c>
      <c r="DG37" s="47">
        <f t="shared" ref="DG37" si="20">DF37-G37+BG37</f>
        <v>157701.31177829098</v>
      </c>
      <c r="DH37" s="47">
        <f t="shared" ref="DH37" si="21">DG37-H37+BH37</f>
        <v>152279.31177829098</v>
      </c>
      <c r="DI37" s="47">
        <f t="shared" ref="DI37" si="22">DH37-I37+BI37</f>
        <v>146857.31177829098</v>
      </c>
      <c r="DJ37" s="47">
        <f t="shared" ref="DJ37" si="23">DI37-J37+BJ37</f>
        <v>136799.06177829098</v>
      </c>
      <c r="DK37" s="47">
        <f t="shared" ref="DK37" si="24">DJ37-K37+BK37</f>
        <v>126740.81177829098</v>
      </c>
      <c r="DL37" s="47">
        <f t="shared" ref="DL37" si="25">DK37-L37+BL37</f>
        <v>116682.56177829098</v>
      </c>
      <c r="DM37" s="47">
        <f t="shared" ref="DM37" si="26">DL37-M37+BM37</f>
        <v>106624.31177829098</v>
      </c>
      <c r="DN37" s="47">
        <f t="shared" ref="DN37" si="27">DM37-N37+BN37</f>
        <v>95096.51177829098</v>
      </c>
      <c r="DO37" s="47">
        <f t="shared" ref="DO37" si="28">DN37-O37+BO37</f>
        <v>83568.711778290977</v>
      </c>
      <c r="DP37" s="47">
        <f t="shared" ref="DP37" si="29">DO37-P37+BP37</f>
        <v>103618.7</v>
      </c>
      <c r="DQ37" s="47">
        <f t="shared" ref="DQ37" si="30">DP37-Q37+BQ37</f>
        <v>92090.9</v>
      </c>
      <c r="DR37" s="47">
        <f t="shared" ref="DR37" si="31">DQ37-R37+BR37</f>
        <v>80563.099999999991</v>
      </c>
      <c r="DS37" s="47">
        <f t="shared" ref="DS37" si="32">DR37-S37+BS37</f>
        <v>92277.25</v>
      </c>
      <c r="DT37" s="47">
        <f t="shared" ref="DT37" si="33">DS37-T37+BT37</f>
        <v>80775.75</v>
      </c>
      <c r="DU37" s="47">
        <f t="shared" ref="DU37" si="34">DT37-U37+BU37</f>
        <v>69274.25</v>
      </c>
      <c r="DV37" s="47">
        <f t="shared" ref="DV37" si="35">DU37-V37+BV37</f>
        <v>57772.75</v>
      </c>
      <c r="DW37" s="47">
        <f t="shared" ref="DW37" si="36">DV37-W37+BW37</f>
        <v>50765.75</v>
      </c>
      <c r="DX37" s="47">
        <f t="shared" ref="DX37" si="37">DW37-X37+BX37</f>
        <v>43758.75</v>
      </c>
      <c r="DY37" s="47">
        <f t="shared" ref="DY37" si="38">DX37-Y37+BY37</f>
        <v>36751.75</v>
      </c>
      <c r="DZ37" s="47">
        <f t="shared" ref="DZ37" si="39">DY37-Z37+BZ37</f>
        <v>39423</v>
      </c>
      <c r="EA37" s="47">
        <f t="shared" ref="EA37" si="40">DZ37-AA37+CA37</f>
        <v>34780</v>
      </c>
      <c r="EB37" s="47">
        <f t="shared" ref="EB37" si="41">EA37-AB37+CB37</f>
        <v>39378.25</v>
      </c>
      <c r="EC37" s="47">
        <f t="shared" ref="EC37" si="42">EB37-AC37+CC37</f>
        <v>34735.25</v>
      </c>
      <c r="ED37" s="47">
        <f t="shared" ref="ED37" si="43">EC37-AD37+CD37</f>
        <v>30092.25</v>
      </c>
      <c r="EE37" s="47">
        <f t="shared" ref="EE37" si="44">ED37-AE37+CE37</f>
        <v>25449.25</v>
      </c>
      <c r="EF37" s="47">
        <f t="shared" ref="EF37" si="45">EE37-AF37+CF37</f>
        <v>44803.625</v>
      </c>
      <c r="EG37" s="47">
        <f t="shared" ref="EG37" si="46">EF37-AG37+CG37</f>
        <v>56491.75</v>
      </c>
      <c r="EH37" s="47">
        <f t="shared" ref="EH37" si="47">EG37-AH37+CH37</f>
        <v>68179.875</v>
      </c>
      <c r="EI37" s="47">
        <f t="shared" ref="EI37" si="48">EH37-AI37+CI37</f>
        <v>64500.375</v>
      </c>
      <c r="EJ37" s="47">
        <f t="shared" ref="EJ37" si="49">EI37-AJ37+CJ37</f>
        <v>56145.625</v>
      </c>
      <c r="EK37" s="47">
        <f t="shared" ref="EK37" si="50">EJ37-AK37+CK37</f>
        <v>47790.875</v>
      </c>
      <c r="EL37" s="47">
        <f t="shared" ref="EL37" si="51">EK37-AL37+CL37</f>
        <v>39436.125</v>
      </c>
      <c r="EM37" s="47">
        <f t="shared" ref="EM37" si="52">EL37-AM37+CM37</f>
        <v>31081.375</v>
      </c>
      <c r="EN37" s="47">
        <f t="shared" ref="EN37" si="53">EM37-AN37+CN37</f>
        <v>27584.575000000001</v>
      </c>
      <c r="EO37" s="47">
        <f t="shared" ref="EO37" si="54">EN37-AO37+CO37</f>
        <v>36590.450000000004</v>
      </c>
      <c r="EP37" s="47">
        <f t="shared" ref="EP37" si="55">EO37-AP37+CP37</f>
        <v>33093.65</v>
      </c>
      <c r="EQ37" s="47">
        <f t="shared" ref="EQ37" si="56">EP37-AQ37+CQ37</f>
        <v>46828.95</v>
      </c>
      <c r="ER37" s="47">
        <f t="shared" ref="ER37" si="57">EQ37-AR37+CR37</f>
        <v>43332.149999999994</v>
      </c>
      <c r="ES37" s="47">
        <f t="shared" ref="ES37" si="58">ER37-AS37+CS37</f>
        <v>37787.649999999994</v>
      </c>
      <c r="ET37" s="47">
        <f t="shared" ref="ET37" si="59">ES37-AT37+CT37</f>
        <v>32243.149999999994</v>
      </c>
      <c r="EU37" s="47">
        <f t="shared" ref="EU37" si="60">ET37-AU37+CU37</f>
        <v>26698.649999999994</v>
      </c>
      <c r="EV37" s="47">
        <f t="shared" ref="EV37" si="61">EU37-AV37+CV37</f>
        <v>21154.149999999994</v>
      </c>
      <c r="EW37" s="47">
        <f t="shared" ref="EW37" si="62">EV37-AW37+CW37</f>
        <v>32163.25</v>
      </c>
      <c r="EX37" s="47">
        <f t="shared" ref="EX37" si="63">EW37-AX37+CX37</f>
        <v>39572</v>
      </c>
      <c r="EY37" s="47">
        <f t="shared" ref="EY37" si="64">EX37-AY37+CY37</f>
        <v>46980.75</v>
      </c>
      <c r="EZ37" s="47">
        <f t="shared" ref="EZ37" si="65">EY37-AZ37+CZ37</f>
        <v>44230.25</v>
      </c>
      <c r="FA37" s="47">
        <f t="shared" ref="FA37" si="66">EZ37-BA37+DA37</f>
        <v>51426</v>
      </c>
      <c r="FB37" s="47">
        <f t="shared" ref="FB37" si="67">FA37-BB37+DB37</f>
        <v>45712</v>
      </c>
      <c r="FC37" s="47">
        <f t="shared" ref="FC37" si="68">FB37-BC37+DC37</f>
        <v>51426</v>
      </c>
      <c r="FD37" s="47">
        <f t="shared" ref="FD37" si="69">FC37-BD37+DD37</f>
        <v>45712</v>
      </c>
      <c r="FE37" s="47">
        <f t="shared" ref="FE37" si="70">FD37-BE37+DE37</f>
        <v>51426</v>
      </c>
      <c r="FF37" s="48">
        <f t="shared" ref="FF37" si="71">E37/AVERAGE(G37:J37)</f>
        <v>25.610653565179025</v>
      </c>
      <c r="FG37" s="48">
        <f t="shared" ref="FG37" si="72">DF37/AVERAGE(H37:K37)</f>
        <v>21.075022919951678</v>
      </c>
      <c r="FH37" s="48">
        <f t="shared" ref="FH37" si="73">DG37/AVERAGE(I37:L37)</f>
        <v>17.720866290129408</v>
      </c>
      <c r="FI37" s="48">
        <f t="shared" ref="FI37" si="74">DH37/AVERAGE(J37:M37)</f>
        <v>15.139742179632737</v>
      </c>
      <c r="FJ37" s="48">
        <f t="shared" ref="FJ37" si="75">DI37/AVERAGE(K37:N37)</f>
        <v>14.086170920319354</v>
      </c>
      <c r="FK37" s="48">
        <f t="shared" ref="FK37" si="76">DJ37/AVERAGE(L37:O37)</f>
        <v>12.674765580390204</v>
      </c>
      <c r="FL37" s="48">
        <f t="shared" ref="FL37" si="77">DK37/AVERAGE(M37:P37)</f>
        <v>11.356283809249076</v>
      </c>
      <c r="FM37" s="48">
        <f t="shared" ref="FM37" si="78">DL37/AVERAGE(N37:Q37)</f>
        <v>10.121841268784243</v>
      </c>
      <c r="FN37" s="48">
        <f t="shared" ref="FN37" si="79">DM37/AVERAGE(O37:R37)</f>
        <v>9.2493200591865747</v>
      </c>
      <c r="FO37" s="48">
        <f t="shared" ref="FO37" si="80">DN37/AVERAGE(P37:S37)</f>
        <v>8.254027829357641</v>
      </c>
      <c r="FP37" s="48">
        <f t="shared" ref="FP37" si="81">DO37/AVERAGE(Q37:T37)</f>
        <v>7.2575989524901736</v>
      </c>
      <c r="FQ37" s="48">
        <f t="shared" ref="FQ37" si="82">DP37/AVERAGE(R37:U37)</f>
        <v>9.0039993656628052</v>
      </c>
      <c r="FR37" s="48">
        <f t="shared" ref="FR37" si="83">DQ37/AVERAGE(S37:V37)</f>
        <v>8.0068599747858968</v>
      </c>
      <c r="FS37" s="48">
        <f t="shared" ref="FS37" si="84">DR37/AVERAGE(T37:W37)</f>
        <v>7.7629668886934935</v>
      </c>
      <c r="FT37" s="48">
        <f t="shared" ref="FT37" si="85">DS37/AVERAGE(U37:X37)</f>
        <v>9.9713374935840289</v>
      </c>
      <c r="FU37" s="48">
        <f t="shared" ref="FU37" si="86">DT37/AVERAGE(V37:Y37)</f>
        <v>9.9347528634022595</v>
      </c>
      <c r="FV37" s="48">
        <f t="shared" ref="FV37" si="87">DU37/AVERAGE(W37:Z37)</f>
        <v>9.8864349935778506</v>
      </c>
      <c r="FW37" s="48">
        <f t="shared" ref="FW37" si="88">DV37/AVERAGE(X37:AA37)</f>
        <v>9.0044809850374072</v>
      </c>
      <c r="FX37" s="48">
        <f t="shared" ref="FX37" si="89">DW37/AVERAGE(Y37:AB37)</f>
        <v>8.7151502145922741</v>
      </c>
      <c r="FY37" s="48">
        <f t="shared" ref="FY37" si="90">DX37/AVERAGE(Z37:AC37)</f>
        <v>8.3604795567443642</v>
      </c>
      <c r="FZ37" s="48">
        <f t="shared" ref="FZ37" si="91">DY37/AVERAGE(AA37:AD37)</f>
        <v>7.9155179840620287</v>
      </c>
      <c r="GA37" s="48">
        <f t="shared" ref="GA37" si="92">DZ37/AVERAGE(AB37:AE37)</f>
        <v>8.4908464354942925</v>
      </c>
      <c r="GB37" s="48">
        <f t="shared" ref="GB37" si="93">EA37/AVERAGE(AC37:AF37)</f>
        <v>7.9007297611948779</v>
      </c>
      <c r="GC37" s="48">
        <f t="shared" ref="GC37" si="94">EB37/AVERAGE(AD37:AG37)</f>
        <v>9.463082006608591</v>
      </c>
      <c r="GD37" s="48">
        <f t="shared" ref="GD37" si="95">EC37/AVERAGE(AE37:AH37)</f>
        <v>8.8601855689825584</v>
      </c>
      <c r="GE37" s="48">
        <f t="shared" ref="GE37" si="96">ED37/AVERAGE(AF37:AI37)</f>
        <v>8.1783530370974322</v>
      </c>
      <c r="GF37" s="48">
        <f t="shared" ref="GF37" si="97">EE37/AVERAGE(AG37:AJ37)</f>
        <v>5.2490944014025498</v>
      </c>
      <c r="GG37" s="48">
        <f t="shared" ref="GG37" si="98">EF37/AVERAGE(AH37:AK37)</f>
        <v>7.4460186550886016</v>
      </c>
      <c r="GH37" s="48">
        <f t="shared" ref="GH37" si="99">EG37/AVERAGE(AI37:AL37)</f>
        <v>7.8614307458143076</v>
      </c>
      <c r="GI37" s="48">
        <f t="shared" ref="GI37" si="100">EH37/AVERAGE(AJ37:AM37)</f>
        <v>8.1606122265776957</v>
      </c>
      <c r="GJ37" s="48">
        <f t="shared" ref="GJ37" si="101">EI37/AVERAGE(AK37:AN37)</f>
        <v>9.0333338585241094</v>
      </c>
      <c r="GK37" s="48">
        <f t="shared" ref="GK37" si="102">EJ37/AVERAGE(AL37:AO37)</f>
        <v>9.4748155304580415</v>
      </c>
      <c r="GL37" s="48">
        <f t="shared" ref="GL37" si="103">EK37/AVERAGE(AM37:AP37)</f>
        <v>10.143909706210883</v>
      </c>
      <c r="GM37" s="48">
        <f t="shared" ref="GM37" si="104">EL37/AVERAGE(AN37:AQ37)</f>
        <v>11.277775394646534</v>
      </c>
      <c r="GN37" s="48">
        <f t="shared" ref="GN37" si="105">EM37/AVERAGE(AO37:AR37)</f>
        <v>8.8885195035460995</v>
      </c>
      <c r="GO37" s="48">
        <f t="shared" ref="GO37" si="106">EN37/AVERAGE(AP37:AS37)</f>
        <v>6.8811342758607781</v>
      </c>
      <c r="GP37" s="48">
        <f t="shared" ref="GP37" si="107">EO37/AVERAGE(AQ37:AT37)</f>
        <v>8.0940683308816226</v>
      </c>
      <c r="GQ37" s="48">
        <f t="shared" ref="GQ37" si="108">EP37/AVERAGE(AR37:AU37)</f>
        <v>6.5758880890995171</v>
      </c>
      <c r="GR37" s="48">
        <f t="shared" ref="GR37" si="109">EQ37/AVERAGE(AS37:AV37)</f>
        <v>8.4460185769681662</v>
      </c>
      <c r="GS37" s="48">
        <f t="shared" ref="GS37" si="110">ER37/AVERAGE(AT37:AW37)</f>
        <v>8.9418386297977701</v>
      </c>
      <c r="GT37" s="48">
        <f t="shared" ref="GT37" si="111">ES37/AVERAGE(AU37:AX37)</f>
        <v>9.1109463532248327</v>
      </c>
      <c r="GU37" s="48">
        <f t="shared" ref="GU37" si="112">ET37/AVERAGE(AV37:AY37)</f>
        <v>9.3485503044360669</v>
      </c>
      <c r="GV37" s="48">
        <f t="shared" ref="GV37" si="113">EU37/AVERAGE(AW37:AZ37)</f>
        <v>9.70683512088711</v>
      </c>
      <c r="GW37" s="48">
        <f t="shared" ref="GW37" si="114">EV37/AVERAGE(AX37:BA37)</f>
        <v>6.0589738999677758</v>
      </c>
      <c r="GX37" s="48">
        <f t="shared" ref="GX37" si="115">EW37/AVERAGE(AY37:BB37)</f>
        <v>7.5995628802646342</v>
      </c>
      <c r="GY37" s="48">
        <f t="shared" ref="GY37" si="116">EX37/AVERAGE(AZ37:BC37)</f>
        <v>7.9571697876083949</v>
      </c>
      <c r="GZ37" s="48">
        <f t="shared" ref="GZ37" si="117">EY37/AVERAGE(BA37:BD37)</f>
        <v>8.2220423521176063</v>
      </c>
      <c r="HA37" s="48">
        <f t="shared" ref="HA37" si="118">EZ37/AVERAGE($BB37:$BE37)</f>
        <v>7.7406807840392018</v>
      </c>
      <c r="HB37" s="48">
        <f t="shared" ref="HB37" si="119">FA37/AVERAGE($BB37:$BE37)</f>
        <v>9</v>
      </c>
      <c r="HC37" s="48">
        <f t="shared" ref="HC37" si="120">FB37/AVERAGE($BB37:$BE37)</f>
        <v>8</v>
      </c>
      <c r="HD37" s="48">
        <f t="shared" ref="HD37" si="121">FC37/AVERAGE($BB37:$BE37)</f>
        <v>9</v>
      </c>
      <c r="HE37" s="48">
        <f t="shared" ref="HE37" si="122">FD37/AVERAGE($BB37:$BE37)</f>
        <v>8</v>
      </c>
      <c r="HF37" s="31"/>
    </row>
    <row r="38" spans="1:214" ht="15.75" thickBot="1" x14ac:dyDescent="0.3">
      <c r="A38" s="32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4"/>
    </row>
  </sheetData>
  <mergeCells count="4">
    <mergeCell ref="F2:BE2"/>
    <mergeCell ref="BF2:DE2"/>
    <mergeCell ref="DF2:FE2"/>
    <mergeCell ref="FF2:H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A8B3-AA9E-444E-8A48-D78E5B455272}">
  <sheetPr>
    <tabColor theme="4" tint="0.79998168889431442"/>
  </sheetPr>
  <dimension ref="A1:HF37"/>
  <sheetViews>
    <sheetView showGridLines="0" workbookViewId="0"/>
  </sheetViews>
  <sheetFormatPr defaultRowHeight="15" x14ac:dyDescent="0.25"/>
  <cols>
    <col min="1" max="1" width="2.7109375" style="25" customWidth="1"/>
    <col min="2" max="2" width="11.140625" style="25" bestFit="1" customWidth="1"/>
    <col min="3" max="3" width="8" style="25" bestFit="1" customWidth="1"/>
    <col min="4" max="4" width="14.85546875" style="25" bestFit="1" customWidth="1"/>
    <col min="5" max="5" width="20.5703125" style="25" bestFit="1" customWidth="1"/>
    <col min="6" max="109" width="9.140625" style="25"/>
    <col min="110" max="161" width="10.5703125" style="25" bestFit="1" customWidth="1"/>
    <col min="162" max="213" width="9.140625" style="25"/>
    <col min="214" max="214" width="2.7109375" style="25" customWidth="1"/>
    <col min="215" max="16384" width="9.140625" style="25"/>
  </cols>
  <sheetData>
    <row r="1" spans="1:214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8"/>
    </row>
    <row r="2" spans="1:214" x14ac:dyDescent="0.25">
      <c r="A2" s="29"/>
      <c r="B2" s="13"/>
      <c r="C2" s="13"/>
      <c r="D2" s="13"/>
      <c r="E2" s="13"/>
      <c r="F2" s="50" t="s">
        <v>70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1" t="s">
        <v>72</v>
      </c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2" t="s">
        <v>73</v>
      </c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3" t="s">
        <v>74</v>
      </c>
      <c r="FG2" s="53"/>
      <c r="FH2" s="53"/>
      <c r="FI2" s="53"/>
      <c r="FJ2" s="53"/>
      <c r="FK2" s="53"/>
      <c r="FL2" s="53"/>
      <c r="FM2" s="53"/>
      <c r="FN2" s="53"/>
      <c r="FO2" s="53"/>
      <c r="FP2" s="53"/>
      <c r="FQ2" s="53"/>
      <c r="FR2" s="53"/>
      <c r="FS2" s="53"/>
      <c r="FT2" s="53"/>
      <c r="FU2" s="53"/>
      <c r="FV2" s="53"/>
      <c r="FW2" s="53"/>
      <c r="FX2" s="53"/>
      <c r="FY2" s="53"/>
      <c r="FZ2" s="53"/>
      <c r="GA2" s="53"/>
      <c r="GB2" s="53"/>
      <c r="GC2" s="53"/>
      <c r="GD2" s="53"/>
      <c r="GE2" s="53"/>
      <c r="GF2" s="53"/>
      <c r="GG2" s="53"/>
      <c r="GH2" s="53"/>
      <c r="GI2" s="53"/>
      <c r="GJ2" s="53"/>
      <c r="GK2" s="53"/>
      <c r="GL2" s="53"/>
      <c r="GM2" s="53"/>
      <c r="GN2" s="53"/>
      <c r="GO2" s="53"/>
      <c r="GP2" s="53"/>
      <c r="GQ2" s="53"/>
      <c r="GR2" s="53"/>
      <c r="GS2" s="53"/>
      <c r="GT2" s="53"/>
      <c r="GU2" s="53"/>
      <c r="GV2" s="53"/>
      <c r="GW2" s="53"/>
      <c r="GX2" s="53"/>
      <c r="GY2" s="53"/>
      <c r="GZ2" s="53"/>
      <c r="HA2" s="53"/>
      <c r="HB2" s="53"/>
      <c r="HC2" s="53"/>
      <c r="HD2" s="53"/>
      <c r="HE2" s="53"/>
      <c r="HF2" s="31"/>
    </row>
    <row r="3" spans="1:214" x14ac:dyDescent="0.25">
      <c r="A3" s="29"/>
      <c r="B3" s="1" t="s">
        <v>0</v>
      </c>
      <c r="C3" s="1" t="s">
        <v>1</v>
      </c>
      <c r="D3" s="1" t="s">
        <v>2</v>
      </c>
      <c r="E3" s="2" t="s">
        <v>15</v>
      </c>
      <c r="F3" s="5" t="s">
        <v>18</v>
      </c>
      <c r="G3" s="5" t="s">
        <v>19</v>
      </c>
      <c r="H3" s="5" t="s">
        <v>20</v>
      </c>
      <c r="I3" s="5" t="s">
        <v>21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28</v>
      </c>
      <c r="Q3" s="5" t="s">
        <v>29</v>
      </c>
      <c r="R3" s="5" t="s">
        <v>30</v>
      </c>
      <c r="S3" s="5" t="s">
        <v>31</v>
      </c>
      <c r="T3" s="5" t="s">
        <v>32</v>
      </c>
      <c r="U3" s="5" t="s">
        <v>33</v>
      </c>
      <c r="V3" s="5" t="s">
        <v>34</v>
      </c>
      <c r="W3" s="5" t="s">
        <v>35</v>
      </c>
      <c r="X3" s="5" t="s">
        <v>36</v>
      </c>
      <c r="Y3" s="5" t="s">
        <v>37</v>
      </c>
      <c r="Z3" s="5" t="s">
        <v>38</v>
      </c>
      <c r="AA3" s="5" t="s">
        <v>39</v>
      </c>
      <c r="AB3" s="5" t="s">
        <v>40</v>
      </c>
      <c r="AC3" s="5" t="s">
        <v>41</v>
      </c>
      <c r="AD3" s="5" t="s">
        <v>42</v>
      </c>
      <c r="AE3" s="5" t="s">
        <v>43</v>
      </c>
      <c r="AF3" s="5" t="s">
        <v>44</v>
      </c>
      <c r="AG3" s="5" t="s">
        <v>45</v>
      </c>
      <c r="AH3" s="5" t="s">
        <v>46</v>
      </c>
      <c r="AI3" s="5" t="s">
        <v>47</v>
      </c>
      <c r="AJ3" s="5" t="s">
        <v>48</v>
      </c>
      <c r="AK3" s="5" t="s">
        <v>49</v>
      </c>
      <c r="AL3" s="5" t="s">
        <v>50</v>
      </c>
      <c r="AM3" s="5" t="s">
        <v>51</v>
      </c>
      <c r="AN3" s="5" t="s">
        <v>52</v>
      </c>
      <c r="AO3" s="5" t="s">
        <v>53</v>
      </c>
      <c r="AP3" s="5" t="s">
        <v>54</v>
      </c>
      <c r="AQ3" s="5" t="s">
        <v>55</v>
      </c>
      <c r="AR3" s="5" t="s">
        <v>56</v>
      </c>
      <c r="AS3" s="5" t="s">
        <v>57</v>
      </c>
      <c r="AT3" s="5" t="s">
        <v>58</v>
      </c>
      <c r="AU3" s="5" t="s">
        <v>59</v>
      </c>
      <c r="AV3" s="5" t="s">
        <v>60</v>
      </c>
      <c r="AW3" s="5" t="s">
        <v>61</v>
      </c>
      <c r="AX3" s="5" t="s">
        <v>62</v>
      </c>
      <c r="AY3" s="5" t="s">
        <v>63</v>
      </c>
      <c r="AZ3" s="5" t="s">
        <v>64</v>
      </c>
      <c r="BA3" s="5" t="s">
        <v>65</v>
      </c>
      <c r="BB3" s="5" t="s">
        <v>66</v>
      </c>
      <c r="BC3" s="5" t="s">
        <v>67</v>
      </c>
      <c r="BD3" s="5" t="s">
        <v>68</v>
      </c>
      <c r="BE3" s="5" t="s">
        <v>69</v>
      </c>
      <c r="BF3" s="6" t="s">
        <v>18</v>
      </c>
      <c r="BG3" s="6" t="s">
        <v>19</v>
      </c>
      <c r="BH3" s="6" t="s">
        <v>20</v>
      </c>
      <c r="BI3" s="6" t="s">
        <v>21</v>
      </c>
      <c r="BJ3" s="6" t="s">
        <v>22</v>
      </c>
      <c r="BK3" s="6" t="s">
        <v>23</v>
      </c>
      <c r="BL3" s="6" t="s">
        <v>24</v>
      </c>
      <c r="BM3" s="6" t="s">
        <v>25</v>
      </c>
      <c r="BN3" s="6" t="s">
        <v>26</v>
      </c>
      <c r="BO3" s="6" t="s">
        <v>27</v>
      </c>
      <c r="BP3" s="6" t="s">
        <v>28</v>
      </c>
      <c r="BQ3" s="6" t="s">
        <v>29</v>
      </c>
      <c r="BR3" s="6" t="s">
        <v>30</v>
      </c>
      <c r="BS3" s="6" t="s">
        <v>31</v>
      </c>
      <c r="BT3" s="6" t="s">
        <v>32</v>
      </c>
      <c r="BU3" s="6" t="s">
        <v>33</v>
      </c>
      <c r="BV3" s="6" t="s">
        <v>34</v>
      </c>
      <c r="BW3" s="6" t="s">
        <v>35</v>
      </c>
      <c r="BX3" s="6" t="s">
        <v>36</v>
      </c>
      <c r="BY3" s="6" t="s">
        <v>37</v>
      </c>
      <c r="BZ3" s="6" t="s">
        <v>38</v>
      </c>
      <c r="CA3" s="6" t="s">
        <v>39</v>
      </c>
      <c r="CB3" s="6" t="s">
        <v>40</v>
      </c>
      <c r="CC3" s="6" t="s">
        <v>41</v>
      </c>
      <c r="CD3" s="6" t="s">
        <v>42</v>
      </c>
      <c r="CE3" s="6" t="s">
        <v>43</v>
      </c>
      <c r="CF3" s="6" t="s">
        <v>44</v>
      </c>
      <c r="CG3" s="6" t="s">
        <v>45</v>
      </c>
      <c r="CH3" s="6" t="s">
        <v>46</v>
      </c>
      <c r="CI3" s="6" t="s">
        <v>47</v>
      </c>
      <c r="CJ3" s="6" t="s">
        <v>48</v>
      </c>
      <c r="CK3" s="6" t="s">
        <v>49</v>
      </c>
      <c r="CL3" s="6" t="s">
        <v>50</v>
      </c>
      <c r="CM3" s="6" t="s">
        <v>51</v>
      </c>
      <c r="CN3" s="6" t="s">
        <v>52</v>
      </c>
      <c r="CO3" s="6" t="s">
        <v>53</v>
      </c>
      <c r="CP3" s="6" t="s">
        <v>54</v>
      </c>
      <c r="CQ3" s="6" t="s">
        <v>55</v>
      </c>
      <c r="CR3" s="6" t="s">
        <v>56</v>
      </c>
      <c r="CS3" s="6" t="s">
        <v>57</v>
      </c>
      <c r="CT3" s="6" t="s">
        <v>58</v>
      </c>
      <c r="CU3" s="6" t="s">
        <v>59</v>
      </c>
      <c r="CV3" s="6" t="s">
        <v>60</v>
      </c>
      <c r="CW3" s="6" t="s">
        <v>61</v>
      </c>
      <c r="CX3" s="6" t="s">
        <v>62</v>
      </c>
      <c r="CY3" s="6" t="s">
        <v>63</v>
      </c>
      <c r="CZ3" s="6" t="s">
        <v>64</v>
      </c>
      <c r="DA3" s="6" t="s">
        <v>65</v>
      </c>
      <c r="DB3" s="6" t="s">
        <v>66</v>
      </c>
      <c r="DC3" s="6" t="s">
        <v>67</v>
      </c>
      <c r="DD3" s="6" t="s">
        <v>68</v>
      </c>
      <c r="DE3" s="6" t="s">
        <v>69</v>
      </c>
      <c r="DF3" s="7" t="s">
        <v>18</v>
      </c>
      <c r="DG3" s="7" t="s">
        <v>19</v>
      </c>
      <c r="DH3" s="7" t="s">
        <v>20</v>
      </c>
      <c r="DI3" s="7" t="s">
        <v>21</v>
      </c>
      <c r="DJ3" s="7" t="s">
        <v>22</v>
      </c>
      <c r="DK3" s="7" t="s">
        <v>23</v>
      </c>
      <c r="DL3" s="7" t="s">
        <v>24</v>
      </c>
      <c r="DM3" s="7" t="s">
        <v>25</v>
      </c>
      <c r="DN3" s="7" t="s">
        <v>26</v>
      </c>
      <c r="DO3" s="7" t="s">
        <v>27</v>
      </c>
      <c r="DP3" s="7" t="s">
        <v>28</v>
      </c>
      <c r="DQ3" s="7" t="s">
        <v>29</v>
      </c>
      <c r="DR3" s="7" t="s">
        <v>30</v>
      </c>
      <c r="DS3" s="7" t="s">
        <v>31</v>
      </c>
      <c r="DT3" s="7" t="s">
        <v>32</v>
      </c>
      <c r="DU3" s="7" t="s">
        <v>33</v>
      </c>
      <c r="DV3" s="7" t="s">
        <v>34</v>
      </c>
      <c r="DW3" s="7" t="s">
        <v>35</v>
      </c>
      <c r="DX3" s="7" t="s">
        <v>36</v>
      </c>
      <c r="DY3" s="7" t="s">
        <v>37</v>
      </c>
      <c r="DZ3" s="7" t="s">
        <v>38</v>
      </c>
      <c r="EA3" s="7" t="s">
        <v>39</v>
      </c>
      <c r="EB3" s="7" t="s">
        <v>40</v>
      </c>
      <c r="EC3" s="7" t="s">
        <v>41</v>
      </c>
      <c r="ED3" s="7" t="s">
        <v>42</v>
      </c>
      <c r="EE3" s="7" t="s">
        <v>43</v>
      </c>
      <c r="EF3" s="7" t="s">
        <v>44</v>
      </c>
      <c r="EG3" s="7" t="s">
        <v>45</v>
      </c>
      <c r="EH3" s="7" t="s">
        <v>46</v>
      </c>
      <c r="EI3" s="7" t="s">
        <v>47</v>
      </c>
      <c r="EJ3" s="7" t="s">
        <v>48</v>
      </c>
      <c r="EK3" s="7" t="s">
        <v>49</v>
      </c>
      <c r="EL3" s="7" t="s">
        <v>50</v>
      </c>
      <c r="EM3" s="7" t="s">
        <v>51</v>
      </c>
      <c r="EN3" s="7" t="s">
        <v>52</v>
      </c>
      <c r="EO3" s="7" t="s">
        <v>53</v>
      </c>
      <c r="EP3" s="7" t="s">
        <v>54</v>
      </c>
      <c r="EQ3" s="7" t="s">
        <v>55</v>
      </c>
      <c r="ER3" s="7" t="s">
        <v>56</v>
      </c>
      <c r="ES3" s="7" t="s">
        <v>57</v>
      </c>
      <c r="ET3" s="7" t="s">
        <v>58</v>
      </c>
      <c r="EU3" s="7" t="s">
        <v>59</v>
      </c>
      <c r="EV3" s="7" t="s">
        <v>60</v>
      </c>
      <c r="EW3" s="7" t="s">
        <v>61</v>
      </c>
      <c r="EX3" s="7" t="s">
        <v>62</v>
      </c>
      <c r="EY3" s="7" t="s">
        <v>63</v>
      </c>
      <c r="EZ3" s="7" t="s">
        <v>64</v>
      </c>
      <c r="FA3" s="7" t="s">
        <v>65</v>
      </c>
      <c r="FB3" s="7" t="s">
        <v>66</v>
      </c>
      <c r="FC3" s="7" t="s">
        <v>67</v>
      </c>
      <c r="FD3" s="7" t="s">
        <v>68</v>
      </c>
      <c r="FE3" s="7" t="s">
        <v>69</v>
      </c>
      <c r="FF3" s="17" t="s">
        <v>18</v>
      </c>
      <c r="FG3" s="17" t="s">
        <v>19</v>
      </c>
      <c r="FH3" s="17" t="s">
        <v>20</v>
      </c>
      <c r="FI3" s="17" t="s">
        <v>21</v>
      </c>
      <c r="FJ3" s="17" t="s">
        <v>22</v>
      </c>
      <c r="FK3" s="17" t="s">
        <v>23</v>
      </c>
      <c r="FL3" s="17" t="s">
        <v>24</v>
      </c>
      <c r="FM3" s="17" t="s">
        <v>25</v>
      </c>
      <c r="FN3" s="17" t="s">
        <v>26</v>
      </c>
      <c r="FO3" s="17" t="s">
        <v>27</v>
      </c>
      <c r="FP3" s="17" t="s">
        <v>28</v>
      </c>
      <c r="FQ3" s="17" t="s">
        <v>29</v>
      </c>
      <c r="FR3" s="17" t="s">
        <v>30</v>
      </c>
      <c r="FS3" s="17" t="s">
        <v>31</v>
      </c>
      <c r="FT3" s="17" t="s">
        <v>32</v>
      </c>
      <c r="FU3" s="17" t="s">
        <v>33</v>
      </c>
      <c r="FV3" s="17" t="s">
        <v>34</v>
      </c>
      <c r="FW3" s="17" t="s">
        <v>35</v>
      </c>
      <c r="FX3" s="17" t="s">
        <v>36</v>
      </c>
      <c r="FY3" s="17" t="s">
        <v>37</v>
      </c>
      <c r="FZ3" s="17" t="s">
        <v>38</v>
      </c>
      <c r="GA3" s="17" t="s">
        <v>39</v>
      </c>
      <c r="GB3" s="17" t="s">
        <v>40</v>
      </c>
      <c r="GC3" s="17" t="s">
        <v>41</v>
      </c>
      <c r="GD3" s="17" t="s">
        <v>42</v>
      </c>
      <c r="GE3" s="17" t="s">
        <v>43</v>
      </c>
      <c r="GF3" s="17" t="s">
        <v>44</v>
      </c>
      <c r="GG3" s="17" t="s">
        <v>45</v>
      </c>
      <c r="GH3" s="17" t="s">
        <v>46</v>
      </c>
      <c r="GI3" s="17" t="s">
        <v>47</v>
      </c>
      <c r="GJ3" s="17" t="s">
        <v>48</v>
      </c>
      <c r="GK3" s="17" t="s">
        <v>49</v>
      </c>
      <c r="GL3" s="17" t="s">
        <v>50</v>
      </c>
      <c r="GM3" s="17" t="s">
        <v>51</v>
      </c>
      <c r="GN3" s="17" t="s">
        <v>52</v>
      </c>
      <c r="GO3" s="17" t="s">
        <v>53</v>
      </c>
      <c r="GP3" s="17" t="s">
        <v>54</v>
      </c>
      <c r="GQ3" s="17" t="s">
        <v>55</v>
      </c>
      <c r="GR3" s="17" t="s">
        <v>56</v>
      </c>
      <c r="GS3" s="17" t="s">
        <v>57</v>
      </c>
      <c r="GT3" s="17" t="s">
        <v>58</v>
      </c>
      <c r="GU3" s="17" t="s">
        <v>59</v>
      </c>
      <c r="GV3" s="17" t="s">
        <v>60</v>
      </c>
      <c r="GW3" s="17" t="s">
        <v>61</v>
      </c>
      <c r="GX3" s="17" t="s">
        <v>62</v>
      </c>
      <c r="GY3" s="17" t="s">
        <v>63</v>
      </c>
      <c r="GZ3" s="17" t="s">
        <v>64</v>
      </c>
      <c r="HA3" s="17" t="s">
        <v>65</v>
      </c>
      <c r="HB3" s="17" t="s">
        <v>66</v>
      </c>
      <c r="HC3" s="17" t="s">
        <v>67</v>
      </c>
      <c r="HD3" s="17" t="s">
        <v>68</v>
      </c>
      <c r="HE3" s="17" t="s">
        <v>69</v>
      </c>
      <c r="HF3" s="31"/>
    </row>
    <row r="4" spans="1:214" x14ac:dyDescent="0.25">
      <c r="A4" s="29"/>
      <c r="B4" s="13" t="s">
        <v>7</v>
      </c>
      <c r="C4" s="13">
        <v>1975221</v>
      </c>
      <c r="D4" s="13" t="str">
        <f>VLOOKUP(C4,INVENTORY_DATA!$C:$E,2,0)</f>
        <v>PF_3</v>
      </c>
      <c r="E4" s="44">
        <f>VLOOKUP(C4,INVENTORY_DATA!$C:$E,3,0)</f>
        <v>23069.572748267899</v>
      </c>
      <c r="F4" s="45">
        <f>VLOOKUP(VLOOKUP(F$3,KEY!$E:$F,2,0)&amp;$C4,DEMAND_PLAN!$B:$I,5,0)/VLOOKUP(VLOOKUP(F$3,KEY!$E:$F,2,0),KEY!$B:$C,2,0)</f>
        <v>3181.25</v>
      </c>
      <c r="G4" s="45">
        <f>VLOOKUP(VLOOKUP(G$3,KEY!$E:$F,2,0)&amp;$C4,DEMAND_PLAN!$B:$I,5,0)/VLOOKUP(VLOOKUP(G$3,KEY!$E:$F,2,0),KEY!$B:$C,2,0)</f>
        <v>3181.25</v>
      </c>
      <c r="H4" s="45">
        <f>VLOOKUP(VLOOKUP(H$3,KEY!$E:$F,2,0)&amp;$C4,DEMAND_PLAN!$B:$I,5,0)/VLOOKUP(VLOOKUP(H$3,KEY!$E:$F,2,0),KEY!$B:$C,2,0)</f>
        <v>3181.25</v>
      </c>
      <c r="I4" s="45">
        <f>VLOOKUP(VLOOKUP(I$3,KEY!$E:$F,2,0)&amp;$C4,DEMAND_PLAN!$B:$I,5,0)/VLOOKUP(VLOOKUP(I$3,KEY!$E:$F,2,0),KEY!$B:$C,2,0)</f>
        <v>3181.25</v>
      </c>
      <c r="J4" s="45">
        <f>VLOOKUP(VLOOKUP(J$3,KEY!$E:$F,2,0)&amp;$C4,DEMAND_PLAN!$B:$I,5,0)/VLOOKUP(VLOOKUP(J$3,KEY!$E:$F,2,0),KEY!$B:$C,2,0)</f>
        <v>7850.75</v>
      </c>
      <c r="K4" s="45">
        <f>VLOOKUP(VLOOKUP(K$3,KEY!$E:$F,2,0)&amp;$C4,DEMAND_PLAN!$B:$I,5,0)/VLOOKUP(VLOOKUP(K$3,KEY!$E:$F,2,0),KEY!$B:$C,2,0)</f>
        <v>7850.75</v>
      </c>
      <c r="L4" s="45">
        <f>VLOOKUP(VLOOKUP(L$3,KEY!$E:$F,2,0)&amp;$C4,DEMAND_PLAN!$B:$I,5,0)/VLOOKUP(VLOOKUP(L$3,KEY!$E:$F,2,0),KEY!$B:$C,2,0)</f>
        <v>7850.75</v>
      </c>
      <c r="M4" s="45">
        <f>VLOOKUP(VLOOKUP(M$3,KEY!$E:$F,2,0)&amp;$C4,DEMAND_PLAN!$B:$I,5,0)/VLOOKUP(VLOOKUP(M$3,KEY!$E:$F,2,0),KEY!$B:$C,2,0)</f>
        <v>7850.75</v>
      </c>
      <c r="N4" s="45">
        <f>VLOOKUP(VLOOKUP(N$3,KEY!$E:$F,2,0)&amp;$C4,DEMAND_PLAN!$B:$I,5,0)/VLOOKUP(VLOOKUP(N$3,KEY!$E:$F,2,0),KEY!$B:$C,2,0)</f>
        <v>9064.2000000000007</v>
      </c>
      <c r="O4" s="45">
        <f>VLOOKUP(VLOOKUP(O$3,KEY!$E:$F,2,0)&amp;$C4,DEMAND_PLAN!$B:$I,5,0)/VLOOKUP(VLOOKUP(O$3,KEY!$E:$F,2,0),KEY!$B:$C,2,0)</f>
        <v>9064.2000000000007</v>
      </c>
      <c r="P4" s="45">
        <f>VLOOKUP(VLOOKUP(P$3,KEY!$E:$F,2,0)&amp;$C4,DEMAND_PLAN!$B:$I,5,0)/VLOOKUP(VLOOKUP(P$3,KEY!$E:$F,2,0),KEY!$B:$C,2,0)</f>
        <v>9064.2000000000007</v>
      </c>
      <c r="Q4" s="45">
        <f>VLOOKUP(VLOOKUP(Q$3,KEY!$E:$F,2,0)&amp;$C4,DEMAND_PLAN!$B:$I,5,0)/VLOOKUP(VLOOKUP(Q$3,KEY!$E:$F,2,0),KEY!$B:$C,2,0)</f>
        <v>9064.2000000000007</v>
      </c>
      <c r="R4" s="45">
        <f>VLOOKUP(VLOOKUP(R$3,KEY!$E:$F,2,0)&amp;$C4,DEMAND_PLAN!$B:$I,5,0)/VLOOKUP(VLOOKUP(R$3,KEY!$E:$F,2,0),KEY!$B:$C,2,0)</f>
        <v>9064.2000000000007</v>
      </c>
      <c r="S4" s="45">
        <f>VLOOKUP(VLOOKUP(S$3,KEY!$E:$F,2,0)&amp;$C4,DEMAND_PLAN!$B:$I,5,0)/VLOOKUP(VLOOKUP(S$3,KEY!$E:$F,2,0),KEY!$B:$C,2,0)</f>
        <v>11937</v>
      </c>
      <c r="T4" s="45">
        <f>VLOOKUP(VLOOKUP(T$3,KEY!$E:$F,2,0)&amp;$C4,DEMAND_PLAN!$B:$I,5,0)/VLOOKUP(VLOOKUP(T$3,KEY!$E:$F,2,0),KEY!$B:$C,2,0)</f>
        <v>11937</v>
      </c>
      <c r="U4" s="45">
        <f>VLOOKUP(VLOOKUP(U$3,KEY!$E:$F,2,0)&amp;$C4,DEMAND_PLAN!$B:$I,5,0)/VLOOKUP(VLOOKUP(U$3,KEY!$E:$F,2,0),KEY!$B:$C,2,0)</f>
        <v>11937</v>
      </c>
      <c r="V4" s="45">
        <f>VLOOKUP(VLOOKUP(V$3,KEY!$E:$F,2,0)&amp;$C4,DEMAND_PLAN!$B:$I,5,0)/VLOOKUP(VLOOKUP(V$3,KEY!$E:$F,2,0),KEY!$B:$C,2,0)</f>
        <v>11937</v>
      </c>
      <c r="W4" s="45">
        <f>VLOOKUP(VLOOKUP(W$3,KEY!$E:$F,2,0)&amp;$C4,DEMAND_PLAN!$B:$I,5,0)/VLOOKUP(VLOOKUP(W$3,KEY!$E:$F,2,0),KEY!$B:$C,2,0)</f>
        <v>6868</v>
      </c>
      <c r="X4" s="45">
        <f>VLOOKUP(VLOOKUP(X$3,KEY!$E:$F,2,0)&amp;$C4,DEMAND_PLAN!$B:$I,5,0)/VLOOKUP(VLOOKUP(X$3,KEY!$E:$F,2,0),KEY!$B:$C,2,0)</f>
        <v>6868</v>
      </c>
      <c r="Y4" s="45">
        <f>VLOOKUP(VLOOKUP(Y$3,KEY!$E:$F,2,0)&amp;$C4,DEMAND_PLAN!$B:$I,5,0)/VLOOKUP(VLOOKUP(Y$3,KEY!$E:$F,2,0),KEY!$B:$C,2,0)</f>
        <v>6868</v>
      </c>
      <c r="Z4" s="45">
        <f>VLOOKUP(VLOOKUP(Z$3,KEY!$E:$F,2,0)&amp;$C4,DEMAND_PLAN!$B:$I,5,0)/VLOOKUP(VLOOKUP(Z$3,KEY!$E:$F,2,0),KEY!$B:$C,2,0)</f>
        <v>6868</v>
      </c>
      <c r="AA4" s="45">
        <f>VLOOKUP(VLOOKUP(AA$3,KEY!$E:$F,2,0)&amp;$C4,DEMAND_PLAN!$B:$I,5,0)/VLOOKUP(VLOOKUP(AA$3,KEY!$E:$F,2,0),KEY!$B:$C,2,0)</f>
        <v>6426.6</v>
      </c>
      <c r="AB4" s="45">
        <f>VLOOKUP(VLOOKUP(AB$3,KEY!$E:$F,2,0)&amp;$C4,DEMAND_PLAN!$B:$I,5,0)/VLOOKUP(VLOOKUP(AB$3,KEY!$E:$F,2,0),KEY!$B:$C,2,0)</f>
        <v>6426.6</v>
      </c>
      <c r="AC4" s="45">
        <f>VLOOKUP(VLOOKUP(AC$3,KEY!$E:$F,2,0)&amp;$C4,DEMAND_PLAN!$B:$I,5,0)/VLOOKUP(VLOOKUP(AC$3,KEY!$E:$F,2,0),KEY!$B:$C,2,0)</f>
        <v>6426.6</v>
      </c>
      <c r="AD4" s="45">
        <f>VLOOKUP(VLOOKUP(AD$3,KEY!$E:$F,2,0)&amp;$C4,DEMAND_PLAN!$B:$I,5,0)/VLOOKUP(VLOOKUP(AD$3,KEY!$E:$F,2,0),KEY!$B:$C,2,0)</f>
        <v>6426.6</v>
      </c>
      <c r="AE4" s="45">
        <f>VLOOKUP(VLOOKUP(AE$3,KEY!$E:$F,2,0)&amp;$C4,DEMAND_PLAN!$B:$I,5,0)/VLOOKUP(VLOOKUP(AE$3,KEY!$E:$F,2,0),KEY!$B:$C,2,0)</f>
        <v>6426.6</v>
      </c>
      <c r="AF4" s="45">
        <f>VLOOKUP(VLOOKUP(AF$3,KEY!$E:$F,2,0)&amp;$C4,DEMAND_PLAN!$B:$I,5,0)/VLOOKUP(VLOOKUP(AF$3,KEY!$E:$F,2,0),KEY!$B:$C,2,0)</f>
        <v>11461.5</v>
      </c>
      <c r="AG4" s="45">
        <f>VLOOKUP(VLOOKUP(AG$3,KEY!$E:$F,2,0)&amp;$C4,DEMAND_PLAN!$B:$I,5,0)/VLOOKUP(VLOOKUP(AG$3,KEY!$E:$F,2,0),KEY!$B:$C,2,0)</f>
        <v>11461.5</v>
      </c>
      <c r="AH4" s="45">
        <f>VLOOKUP(VLOOKUP(AH$3,KEY!$E:$F,2,0)&amp;$C4,DEMAND_PLAN!$B:$I,5,0)/VLOOKUP(VLOOKUP(AH$3,KEY!$E:$F,2,0),KEY!$B:$C,2,0)</f>
        <v>11461.5</v>
      </c>
      <c r="AI4" s="45">
        <f>VLOOKUP(VLOOKUP(AI$3,KEY!$E:$F,2,0)&amp;$C4,DEMAND_PLAN!$B:$I,5,0)/VLOOKUP(VLOOKUP(AI$3,KEY!$E:$F,2,0),KEY!$B:$C,2,0)</f>
        <v>11461.5</v>
      </c>
      <c r="AJ4" s="45">
        <f>VLOOKUP(VLOOKUP(AJ$3,KEY!$E:$F,2,0)&amp;$C4,DEMAND_PLAN!$B:$I,5,0)/VLOOKUP(VLOOKUP(AJ$3,KEY!$E:$F,2,0),KEY!$B:$C,2,0)</f>
        <v>5482.5</v>
      </c>
      <c r="AK4" s="45">
        <f>VLOOKUP(VLOOKUP(AK$3,KEY!$E:$F,2,0)&amp;$C4,DEMAND_PLAN!$B:$I,5,0)/VLOOKUP(VLOOKUP(AK$3,KEY!$E:$F,2,0),KEY!$B:$C,2,0)</f>
        <v>5482.5</v>
      </c>
      <c r="AL4" s="45">
        <f>VLOOKUP(VLOOKUP(AL$3,KEY!$E:$F,2,0)&amp;$C4,DEMAND_PLAN!$B:$I,5,0)/VLOOKUP(VLOOKUP(AL$3,KEY!$E:$F,2,0),KEY!$B:$C,2,0)</f>
        <v>5482.5</v>
      </c>
      <c r="AM4" s="45">
        <f>VLOOKUP(VLOOKUP(AM$3,KEY!$E:$F,2,0)&amp;$C4,DEMAND_PLAN!$B:$I,5,0)/VLOOKUP(VLOOKUP(AM$3,KEY!$E:$F,2,0),KEY!$B:$C,2,0)</f>
        <v>5482.5</v>
      </c>
      <c r="AN4" s="45">
        <f>VLOOKUP(VLOOKUP(AN$3,KEY!$E:$F,2,0)&amp;$C4,DEMAND_PLAN!$B:$I,5,0)/VLOOKUP(VLOOKUP(AN$3,KEY!$E:$F,2,0),KEY!$B:$C,2,0)</f>
        <v>4244</v>
      </c>
      <c r="AO4" s="45">
        <f>VLOOKUP(VLOOKUP(AO$3,KEY!$E:$F,2,0)&amp;$C4,DEMAND_PLAN!$B:$I,5,0)/VLOOKUP(VLOOKUP(AO$3,KEY!$E:$F,2,0),KEY!$B:$C,2,0)</f>
        <v>4244</v>
      </c>
      <c r="AP4" s="45">
        <f>VLOOKUP(VLOOKUP(AP$3,KEY!$E:$F,2,0)&amp;$C4,DEMAND_PLAN!$B:$I,5,0)/VLOOKUP(VLOOKUP(AP$3,KEY!$E:$F,2,0),KEY!$B:$C,2,0)</f>
        <v>4244</v>
      </c>
      <c r="AQ4" s="45">
        <f>VLOOKUP(VLOOKUP(AQ$3,KEY!$E:$F,2,0)&amp;$C4,DEMAND_PLAN!$B:$I,5,0)/VLOOKUP(VLOOKUP(AQ$3,KEY!$E:$F,2,0),KEY!$B:$C,2,0)</f>
        <v>4244</v>
      </c>
      <c r="AR4" s="45">
        <f>VLOOKUP(VLOOKUP(AR$3,KEY!$E:$F,2,0)&amp;$C4,DEMAND_PLAN!$B:$I,5,0)/VLOOKUP(VLOOKUP(AR$3,KEY!$E:$F,2,0),KEY!$B:$C,2,0)</f>
        <v>4244</v>
      </c>
      <c r="AS4" s="45">
        <f>VLOOKUP(VLOOKUP(AS$3,KEY!$E:$F,2,0)&amp;$C4,DEMAND_PLAN!$B:$I,5,0)/VLOOKUP(VLOOKUP(AS$3,KEY!$E:$F,2,0),KEY!$B:$C,2,0)</f>
        <v>5954.25</v>
      </c>
      <c r="AT4" s="45">
        <f>VLOOKUP(VLOOKUP(AT$3,KEY!$E:$F,2,0)&amp;$C4,DEMAND_PLAN!$B:$I,5,0)/VLOOKUP(VLOOKUP(AT$3,KEY!$E:$F,2,0),KEY!$B:$C,2,0)</f>
        <v>5954.25</v>
      </c>
      <c r="AU4" s="45">
        <f>VLOOKUP(VLOOKUP(AU$3,KEY!$E:$F,2,0)&amp;$C4,DEMAND_PLAN!$B:$I,5,0)/VLOOKUP(VLOOKUP(AU$3,KEY!$E:$F,2,0),KEY!$B:$C,2,0)</f>
        <v>5954.25</v>
      </c>
      <c r="AV4" s="45">
        <f>VLOOKUP(VLOOKUP(AV$3,KEY!$E:$F,2,0)&amp;$C4,DEMAND_PLAN!$B:$I,5,0)/VLOOKUP(VLOOKUP(AV$3,KEY!$E:$F,2,0),KEY!$B:$C,2,0)</f>
        <v>5954.25</v>
      </c>
      <c r="AW4" s="45">
        <f>VLOOKUP(VLOOKUP(AW$3,KEY!$E:$F,2,0)&amp;$C4,DEMAND_PLAN!$B:$I,5,0)/VLOOKUP(VLOOKUP(AW$3,KEY!$E:$F,2,0),KEY!$B:$C,2,0)</f>
        <v>4810.5</v>
      </c>
      <c r="AX4" s="45">
        <f>VLOOKUP(VLOOKUP(AX$3,KEY!$E:$F,2,0)&amp;$C4,DEMAND_PLAN!$B:$I,5,0)/VLOOKUP(VLOOKUP(AX$3,KEY!$E:$F,2,0),KEY!$B:$C,2,0)</f>
        <v>4810.5</v>
      </c>
      <c r="AY4" s="45">
        <f>VLOOKUP(VLOOKUP(AY$3,KEY!$E:$F,2,0)&amp;$C4,DEMAND_PLAN!$B:$I,5,0)/VLOOKUP(VLOOKUP(AY$3,KEY!$E:$F,2,0),KEY!$B:$C,2,0)</f>
        <v>4810.5</v>
      </c>
      <c r="AZ4" s="45">
        <f>VLOOKUP(VLOOKUP(AZ$3,KEY!$E:$F,2,0)&amp;$C4,DEMAND_PLAN!$B:$I,5,0)/VLOOKUP(VLOOKUP(AZ$3,KEY!$E:$F,2,0),KEY!$B:$C,2,0)</f>
        <v>4810.5</v>
      </c>
      <c r="BA4" s="45">
        <f>VLOOKUP(VLOOKUP(BA$3,KEY!$E:$F,2,0)&amp;$C4,DEMAND_PLAN!$B:$I,5,0)/VLOOKUP(VLOOKUP(BA$3,KEY!$E:$F,2,0),KEY!$B:$C,2,0)</f>
        <v>2729.2</v>
      </c>
      <c r="BB4" s="45">
        <f>VLOOKUP(VLOOKUP(BB$3,KEY!$E:$F,2,0)&amp;$C4,DEMAND_PLAN!$B:$I,5,0)/VLOOKUP(VLOOKUP(BB$3,KEY!$E:$F,2,0),KEY!$B:$C,2,0)</f>
        <v>2729.2</v>
      </c>
      <c r="BC4" s="45">
        <f>VLOOKUP(VLOOKUP(BC$3,KEY!$E:$F,2,0)&amp;$C4,DEMAND_PLAN!$B:$I,5,0)/VLOOKUP(VLOOKUP(BC$3,KEY!$E:$F,2,0),KEY!$B:$C,2,0)</f>
        <v>2729.2</v>
      </c>
      <c r="BD4" s="45">
        <f>VLOOKUP(VLOOKUP(BD$3,KEY!$E:$F,2,0)&amp;$C4,DEMAND_PLAN!$B:$I,5,0)/VLOOKUP(VLOOKUP(BD$3,KEY!$E:$F,2,0),KEY!$B:$C,2,0)</f>
        <v>2729.2</v>
      </c>
      <c r="BE4" s="45">
        <f>VLOOKUP(VLOOKUP(BE$3,KEY!$E:$F,2,0)&amp;$C4,DEMAND_PLAN!$B:$I,5,0)/VLOOKUP(VLOOKUP(BE$3,KEY!$E:$F,2,0),KEY!$B:$C,2,0)</f>
        <v>2729.2</v>
      </c>
      <c r="BF4" s="46">
        <f>IF(FF4&gt;ASSUMPTIONS!$D$5,0,(ASSUMPTIONS!$D$5+2-FF4)*AVERAGE(G4:J4))</f>
        <v>20416.677251732101</v>
      </c>
      <c r="BG4" s="46">
        <f>IF(FG4&gt;ASSUMPTIONS!$D$5,0,(ASSUMPTIONS!$D$5+2-FG4)*AVERAGE(H4:K4))</f>
        <v>14855.000000000002</v>
      </c>
      <c r="BH4" s="46">
        <f>IF(FH4&gt;ASSUMPTIONS!$D$5,0,(ASSUMPTIONS!$D$5+2-FH4)*AVERAGE(I4:L4))</f>
        <v>14854.999999999998</v>
      </c>
      <c r="BI4" s="46">
        <f>IF(FI4&gt;ASSUMPTIONS!$D$5,0,(ASSUMPTIONS!$D$5+2-FI4)*AVERAGE(J4:M4))</f>
        <v>0</v>
      </c>
      <c r="BJ4" s="46">
        <f>IF(FJ4&gt;ASSUMPTIONS!$D$5,0,(ASSUMPTIONS!$D$5+2-FJ4)*AVERAGE(K4:N4))</f>
        <v>21069.875000000004</v>
      </c>
      <c r="BK4" s="46">
        <f>IF(FK4&gt;ASSUMPTIONS!$D$5,0,(ASSUMPTIONS!$D$5+2-FK4)*AVERAGE(L4:O4))</f>
        <v>0</v>
      </c>
      <c r="BL4" s="46">
        <f>IF(FL4&gt;ASSUMPTIONS!$D$5,0,(ASSUMPTIONS!$D$5+2-FL4)*AVERAGE(M4:P4))</f>
        <v>21768.750000000015</v>
      </c>
      <c r="BM4" s="46">
        <f>IF(FM4&gt;ASSUMPTIONS!$D$5,0,(ASSUMPTIONS!$D$5+2-FM4)*AVERAGE(N4:Q4))</f>
        <v>0</v>
      </c>
      <c r="BN4" s="46">
        <f>IF(FN4&gt;ASSUMPTIONS!$D$5,0,(ASSUMPTIONS!$D$5+2-FN4)*AVERAGE(O4:R4))</f>
        <v>18735.124999999989</v>
      </c>
      <c r="BO4" s="46">
        <f>IF(FO4&gt;ASSUMPTIONS!$D$5,0,(ASSUMPTIONS!$D$5+2-FO4)*AVERAGE(P4:S4))</f>
        <v>0</v>
      </c>
      <c r="BP4" s="46">
        <f>IF(FP4&gt;ASSUMPTIONS!$D$5,0,(ASSUMPTIONS!$D$5+2-FP4)*AVERAGE(Q4:T4))</f>
        <v>32492.399999999998</v>
      </c>
      <c r="BQ4" s="46">
        <f>IF(FQ4&gt;ASSUMPTIONS!$D$5,0,(ASSUMPTIONS!$D$5+2-FQ4)*AVERAGE(R4:U4))</f>
        <v>0</v>
      </c>
      <c r="BR4" s="46">
        <f>IF(FR4&gt;ASSUMPTIONS!$D$5,0,(ASSUMPTIONS!$D$5+2-FR4)*AVERAGE(S4:V4))</f>
        <v>32492.399999999991</v>
      </c>
      <c r="BS4" s="46">
        <f>IF(FS4&gt;ASSUMPTIONS!$D$5,0,(ASSUMPTIONS!$D$5+2-FS4)*AVERAGE(T4:W4))</f>
        <v>0</v>
      </c>
      <c r="BT4" s="46">
        <f>IF(FT4&gt;ASSUMPTIONS!$D$5,0,(ASSUMPTIONS!$D$5+2-FT4)*AVERAGE(U4:X4))</f>
        <v>0</v>
      </c>
      <c r="BU4" s="46">
        <f>IF(FU4&gt;ASSUMPTIONS!$D$5,0,(ASSUMPTIONS!$D$5+2-FU4)*AVERAGE(V4:Y4))</f>
        <v>0</v>
      </c>
      <c r="BV4" s="46">
        <f>IF(FV4&gt;ASSUMPTIONS!$D$5,0,(ASSUMPTIONS!$D$5+2-FV4)*AVERAGE(W4:Z4))</f>
        <v>0</v>
      </c>
      <c r="BW4" s="46">
        <f>IF(FW4&gt;ASSUMPTIONS!$D$5,0,(ASSUMPTIONS!$D$5+2-FW4)*AVERAGE(X4:AA4))</f>
        <v>0</v>
      </c>
      <c r="BX4" s="46">
        <f>IF(FX4&gt;ASSUMPTIONS!$D$5,0,(ASSUMPTIONS!$D$5+2-FX4)*AVERAGE(Y4:AB4))</f>
        <v>0</v>
      </c>
      <c r="BY4" s="46">
        <f>IF(FY4&gt;ASSUMPTIONS!$D$5,0,(ASSUMPTIONS!$D$5+2-FY4)*AVERAGE(Z4:AC4))</f>
        <v>16547.7</v>
      </c>
      <c r="BZ4" s="46">
        <f>IF(FZ4&gt;ASSUMPTIONS!$D$5,0,(ASSUMPTIONS!$D$5+2-FZ4)*AVERAGE(AA4:AD4))</f>
        <v>0</v>
      </c>
      <c r="CA4" s="46">
        <f>IF(GA4&gt;ASSUMPTIONS!$D$5,0,(ASSUMPTIONS!$D$5+2-GA4)*AVERAGE(AB4:AE4))</f>
        <v>0</v>
      </c>
      <c r="CB4" s="46">
        <f>IF(GB4&gt;ASSUMPTIONS!$D$5,0,(ASSUMPTIONS!$D$5+2-GB4)*AVERAGE(AC4:AF4))</f>
        <v>31646.350000000009</v>
      </c>
      <c r="CC4" s="46">
        <f>IF(GC4&gt;ASSUMPTIONS!$D$5,0,(ASSUMPTIONS!$D$5+2-GC4)*AVERAGE(AD4:AG4))</f>
        <v>19013.849999999988</v>
      </c>
      <c r="CD4" s="46">
        <f>IF(GD4&gt;ASSUMPTIONS!$D$5,0,(ASSUMPTIONS!$D$5+2-GD4)*AVERAGE(AE4:AH4))</f>
        <v>0</v>
      </c>
      <c r="CE4" s="46">
        <f>IF(GE4&gt;ASSUMPTIONS!$D$5,0,(ASSUMPTIONS!$D$5+2-GE4)*AVERAGE(AF4:AI4))</f>
        <v>38027.700000000012</v>
      </c>
      <c r="CF4" s="46">
        <f>IF(GF4&gt;ASSUMPTIONS!$D$5,0,(ASSUMPTIONS!$D$5+2-GF4)*AVERAGE(AG4:AJ4))</f>
        <v>0</v>
      </c>
      <c r="CG4" s="46">
        <f>IF(GG4&gt;ASSUMPTIONS!$D$5,0,(ASSUMPTIONS!$D$5+2-GG4)*AVERAGE(AH4:AK4))</f>
        <v>0</v>
      </c>
      <c r="CH4" s="46">
        <f>IF(GH4&gt;ASSUMPTIONS!$D$5,0,(ASSUMPTIONS!$D$5+2-GH4)*AVERAGE(AI4:AL4))</f>
        <v>0</v>
      </c>
      <c r="CI4" s="46">
        <f>IF(GI4&gt;ASSUMPTIONS!$D$5,0,(ASSUMPTIONS!$D$5+2-GI4)*AVERAGE(AJ4:AM4))</f>
        <v>0</v>
      </c>
      <c r="CJ4" s="46">
        <f>IF(GJ4&gt;ASSUMPTIONS!$D$5,0,(ASSUMPTIONS!$D$5+2-GJ4)*AVERAGE(AK4:AN4))</f>
        <v>0</v>
      </c>
      <c r="CK4" s="46">
        <f>IF(GK4&gt;ASSUMPTIONS!$D$5,0,(ASSUMPTIONS!$D$5+2-GK4)*AVERAGE(AL4:AO4))</f>
        <v>0</v>
      </c>
      <c r="CL4" s="46">
        <f>IF(GL4&gt;ASSUMPTIONS!$D$5,0,(ASSUMPTIONS!$D$5+2-GL4)*AVERAGE(AM4:AP4))</f>
        <v>0</v>
      </c>
      <c r="CM4" s="46">
        <f>IF(GM4&gt;ASSUMPTIONS!$D$5,0,(ASSUMPTIONS!$D$5+2-GM4)*AVERAGE(AN4:AQ4))</f>
        <v>0</v>
      </c>
      <c r="CN4" s="46">
        <f>IF(GN4&gt;ASSUMPTIONS!$D$5,0,(ASSUMPTIONS!$D$5+2-GN4)*AVERAGE(AO4:AR4))</f>
        <v>0</v>
      </c>
      <c r="CO4" s="46">
        <f>IF(GO4&gt;ASSUMPTIONS!$D$5,0,(ASSUMPTIONS!$D$5+2-GO4)*AVERAGE(AP4:AS4))</f>
        <v>10547.225000000006</v>
      </c>
      <c r="CP4" s="46">
        <f>IF(GP4&gt;ASSUMPTIONS!$D$5,0,(ASSUMPTIONS!$D$5+2-GP4)*AVERAGE(AQ4:AT4))</f>
        <v>0</v>
      </c>
      <c r="CQ4" s="46">
        <f>IF(GQ4&gt;ASSUMPTIONS!$D$5,0,(ASSUMPTIONS!$D$5+2-GQ4)*AVERAGE(AR4:AU4))</f>
        <v>17039.25</v>
      </c>
      <c r="CR4" s="46">
        <f>IF(GR4&gt;ASSUMPTIONS!$D$5,0,(ASSUMPTIONS!$D$5+2-GR4)*AVERAGE(AS4:AV4))</f>
        <v>0</v>
      </c>
      <c r="CS4" s="46">
        <f>IF(GS4&gt;ASSUMPTIONS!$D$5,0,(ASSUMPTIONS!$D$5+2-GS4)*AVERAGE(AT4:AW4))</f>
        <v>0</v>
      </c>
      <c r="CT4" s="46">
        <f>IF(GT4&gt;ASSUMPTIONS!$D$5,0,(ASSUMPTIONS!$D$5+2-GT4)*AVERAGE(AU4:AX4))</f>
        <v>12999.124999999998</v>
      </c>
      <c r="CU4" s="46">
        <f>IF(GU4&gt;ASSUMPTIONS!$D$5,0,(ASSUMPTIONS!$D$5+2-GU4)*AVERAGE(AV4:AY4))</f>
        <v>0</v>
      </c>
      <c r="CV4" s="46">
        <f>IF(GV4&gt;ASSUMPTIONS!$D$5,0,(ASSUMPTIONS!$D$5+2-GV4)*AVERAGE(AW4:AZ4))</f>
        <v>0</v>
      </c>
      <c r="CW4" s="46">
        <f>IF(GW4&gt;ASSUMPTIONS!$D$5,0,(ASSUMPTIONS!$D$5+2-GW4)*AVERAGE(AX4:BA4))</f>
        <v>0</v>
      </c>
      <c r="CX4" s="46">
        <f>IF(GX4&gt;ASSUMPTIONS!$D$5,0,(ASSUMPTIONS!$D$5+2-GX4)*AVERAGE(AY4:BB4))</f>
        <v>0</v>
      </c>
      <c r="CY4" s="46">
        <f>IF(GY4&gt;ASSUMPTIONS!$D$5,0,(ASSUMPTIONS!$D$5+2-GY4)*AVERAGE(AZ4:BC4))</f>
        <v>0</v>
      </c>
      <c r="CZ4" s="46">
        <f>IF(GZ4&gt;ASSUMPTIONS!$D$5,0,(ASSUMPTIONS!$D$5+2-GZ4)*AVERAGE(BA4:BD4))</f>
        <v>5762.4999999999982</v>
      </c>
      <c r="DA4" s="46">
        <f>IF(HA4&gt;ASSUMPTIONS!$D$5,0,(ASSUMPTIONS!$D$5+2-HA4)*AVERAGE($BB4:$BE4))</f>
        <v>0</v>
      </c>
      <c r="DB4" s="46">
        <f>IF(HB4&gt;ASSUMPTIONS!$D$5,0,(ASSUMPTIONS!$D$5+2-HB4)*AVERAGE($BB4:$BE4))</f>
        <v>7539.6999999999989</v>
      </c>
      <c r="DC4" s="46">
        <f>IF(HC4&gt;ASSUMPTIONS!$D$5,0,(ASSUMPTIONS!$D$5+2-HC4)*AVERAGE($BB4:$BE4))</f>
        <v>0</v>
      </c>
      <c r="DD4" s="46">
        <f>IF(HD4&gt;ASSUMPTIONS!$D$5,0,(ASSUMPTIONS!$D$5+2-HD4)*AVERAGE($BB4:$BE4))</f>
        <v>5458.4000000000042</v>
      </c>
      <c r="DE4" s="46">
        <f>IF(HE4&gt;ASSUMPTIONS!$D$5,0,(ASSUMPTIONS!$D$5+2-HE4)*AVERAGE($BB4:$BE4))</f>
        <v>0</v>
      </c>
      <c r="DF4" s="47">
        <f>E4-F4+BF4</f>
        <v>40305</v>
      </c>
      <c r="DG4" s="47">
        <f t="shared" ref="DG4:DG35" si="0">DF4-G4+BG4</f>
        <v>51978.75</v>
      </c>
      <c r="DH4" s="47">
        <f t="shared" ref="DH4:DH36" si="1">DG4-H4+BH4</f>
        <v>63652.5</v>
      </c>
      <c r="DI4" s="47">
        <f t="shared" ref="DI4:DI36" si="2">DH4-I4+BI4</f>
        <v>60471.25</v>
      </c>
      <c r="DJ4" s="47">
        <f t="shared" ref="DJ4:DJ36" si="3">DI4-J4+BJ4</f>
        <v>73690.375</v>
      </c>
      <c r="DK4" s="47">
        <f t="shared" ref="DK4:DK36" si="4">DJ4-K4+BK4</f>
        <v>65839.625</v>
      </c>
      <c r="DL4" s="47">
        <f t="shared" ref="DL4:DL36" si="5">DK4-L4+BL4</f>
        <v>79757.625000000015</v>
      </c>
      <c r="DM4" s="47">
        <f t="shared" ref="DM4:DM36" si="6">DL4-M4+BM4</f>
        <v>71906.875000000015</v>
      </c>
      <c r="DN4" s="47">
        <f t="shared" ref="DN4:DN36" si="7">DM4-N4+BN4</f>
        <v>81577.8</v>
      </c>
      <c r="DO4" s="47">
        <f t="shared" ref="DO4:DO36" si="8">DN4-O4+BO4</f>
        <v>72513.600000000006</v>
      </c>
      <c r="DP4" s="47">
        <f t="shared" ref="DP4:DP36" si="9">DO4-P4+BP4</f>
        <v>95941.8</v>
      </c>
      <c r="DQ4" s="47">
        <f t="shared" ref="DQ4:DQ36" si="10">DP4-Q4+BQ4</f>
        <v>86877.6</v>
      </c>
      <c r="DR4" s="47">
        <f t="shared" ref="DR4:DR36" si="11">DQ4-R4+BR4</f>
        <v>110305.8</v>
      </c>
      <c r="DS4" s="47">
        <f t="shared" ref="DS4:DS36" si="12">DR4-S4+BS4</f>
        <v>98368.8</v>
      </c>
      <c r="DT4" s="47">
        <f t="shared" ref="DT4:DT36" si="13">DS4-T4+BT4</f>
        <v>86431.8</v>
      </c>
      <c r="DU4" s="47">
        <f t="shared" ref="DU4:DU36" si="14">DT4-U4+BU4</f>
        <v>74494.8</v>
      </c>
      <c r="DV4" s="47">
        <f t="shared" ref="DV4:DV36" si="15">DU4-V4+BV4</f>
        <v>62557.8</v>
      </c>
      <c r="DW4" s="47">
        <f t="shared" ref="DW4:DW36" si="16">DV4-W4+BW4</f>
        <v>55689.8</v>
      </c>
      <c r="DX4" s="47">
        <f t="shared" ref="DX4:DX36" si="17">DW4-X4+BX4</f>
        <v>48821.8</v>
      </c>
      <c r="DY4" s="47">
        <f t="shared" ref="DY4:DY36" si="18">DX4-Y4+BY4</f>
        <v>58501.5</v>
      </c>
      <c r="DZ4" s="47">
        <f t="shared" ref="DZ4:DZ36" si="19">DY4-Z4+BZ4</f>
        <v>51633.5</v>
      </c>
      <c r="EA4" s="47">
        <f t="shared" ref="EA4:EA36" si="20">DZ4-AA4+CA4</f>
        <v>45206.9</v>
      </c>
      <c r="EB4" s="47">
        <f t="shared" ref="EB4:EB36" si="21">EA4-AB4+CB4</f>
        <v>70426.650000000009</v>
      </c>
      <c r="EC4" s="47">
        <f t="shared" ref="EC4:EC36" si="22">EB4-AC4+CC4</f>
        <v>83013.899999999994</v>
      </c>
      <c r="ED4" s="47">
        <f t="shared" ref="ED4:ED36" si="23">EC4-AD4+CD4</f>
        <v>76587.299999999988</v>
      </c>
      <c r="EE4" s="47">
        <f t="shared" ref="EE4:EE36" si="24">ED4-AE4+CE4</f>
        <v>108188.4</v>
      </c>
      <c r="EF4" s="47">
        <f t="shared" ref="EF4:EF36" si="25">EE4-AF4+CF4</f>
        <v>96726.9</v>
      </c>
      <c r="EG4" s="47">
        <f t="shared" ref="EG4:EG36" si="26">EF4-AG4+CG4</f>
        <v>85265.4</v>
      </c>
      <c r="EH4" s="47">
        <f t="shared" ref="EH4:EH36" si="27">EG4-AH4+CH4</f>
        <v>73803.899999999994</v>
      </c>
      <c r="EI4" s="47">
        <f t="shared" ref="EI4:EI36" si="28">EH4-AI4+CI4</f>
        <v>62342.399999999994</v>
      </c>
      <c r="EJ4" s="47">
        <f t="shared" ref="EJ4:EJ36" si="29">EI4-AJ4+CJ4</f>
        <v>56859.899999999994</v>
      </c>
      <c r="EK4" s="47">
        <f t="shared" ref="EK4:EK36" si="30">EJ4-AK4+CK4</f>
        <v>51377.399999999994</v>
      </c>
      <c r="EL4" s="47">
        <f t="shared" ref="EL4:EL36" si="31">EK4-AL4+CL4</f>
        <v>45894.899999999994</v>
      </c>
      <c r="EM4" s="47">
        <f t="shared" ref="EM4:EM36" si="32">EL4-AM4+CM4</f>
        <v>40412.399999999994</v>
      </c>
      <c r="EN4" s="47">
        <f t="shared" ref="EN4:EN36" si="33">EM4-AN4+CN4</f>
        <v>36168.399999999994</v>
      </c>
      <c r="EO4" s="47">
        <f t="shared" ref="EO4:EO36" si="34">EN4-AO4+CO4</f>
        <v>42471.625</v>
      </c>
      <c r="EP4" s="47">
        <f t="shared" ref="EP4:EP36" si="35">EO4-AP4+CP4</f>
        <v>38227.625</v>
      </c>
      <c r="EQ4" s="47">
        <f t="shared" ref="EQ4:EQ36" si="36">EP4-AQ4+CQ4</f>
        <v>51022.875</v>
      </c>
      <c r="ER4" s="47">
        <f t="shared" ref="ER4:ER36" si="37">EQ4-AR4+CR4</f>
        <v>46778.875</v>
      </c>
      <c r="ES4" s="47">
        <f t="shared" ref="ES4:ES36" si="38">ER4-AS4+CS4</f>
        <v>40824.625</v>
      </c>
      <c r="ET4" s="47">
        <f t="shared" ref="ET4:ET36" si="39">ES4-AT4+CT4</f>
        <v>47869.5</v>
      </c>
      <c r="EU4" s="47">
        <f t="shared" ref="EU4:EU36" si="40">ET4-AU4+CU4</f>
        <v>41915.25</v>
      </c>
      <c r="EV4" s="47">
        <f t="shared" ref="EV4:EV36" si="41">EU4-AV4+CV4</f>
        <v>35961</v>
      </c>
      <c r="EW4" s="47">
        <f t="shared" ref="EW4:EW36" si="42">EV4-AW4+CW4</f>
        <v>31150.5</v>
      </c>
      <c r="EX4" s="47">
        <f t="shared" ref="EX4:EX36" si="43">EW4-AX4+CX4</f>
        <v>26340</v>
      </c>
      <c r="EY4" s="47">
        <f t="shared" ref="EY4:EY36" si="44">EX4-AY4+CY4</f>
        <v>21529.5</v>
      </c>
      <c r="EZ4" s="47">
        <f t="shared" ref="EZ4:EZ36" si="45">EY4-AZ4+CZ4</f>
        <v>22481.5</v>
      </c>
      <c r="FA4" s="47">
        <f t="shared" ref="FA4:FA36" si="46">EZ4-BA4+DA4</f>
        <v>19752.3</v>
      </c>
      <c r="FB4" s="47">
        <f t="shared" ref="FB4:FB36" si="47">FA4-BB4+DB4</f>
        <v>24562.799999999996</v>
      </c>
      <c r="FC4" s="47">
        <f t="shared" ref="FC4:FC36" si="48">FB4-BC4+DC4</f>
        <v>21833.599999999995</v>
      </c>
      <c r="FD4" s="47">
        <f t="shared" ref="FD4:FD36" si="49">FC4-BD4+DD4</f>
        <v>24562.799999999999</v>
      </c>
      <c r="FE4" s="47">
        <f t="shared" ref="FE4:FE36" si="50">FD4-BE4+DE4</f>
        <v>21833.599999999999</v>
      </c>
      <c r="FF4" s="48">
        <f>E4/AVERAGE(G4:J4)</f>
        <v>5.3050269334026039</v>
      </c>
      <c r="FG4" s="48">
        <f>DF4/AVERAGE(H4:K4)</f>
        <v>7.3069253081943435</v>
      </c>
      <c r="FH4" s="48">
        <f t="shared" ref="FH4:GZ4" si="51">DG4/AVERAGE(I4:L4)</f>
        <v>7.7773205902706346</v>
      </c>
      <c r="FI4" s="48">
        <f t="shared" si="51"/>
        <v>8.1078240932394987</v>
      </c>
      <c r="FJ4" s="48">
        <f t="shared" si="51"/>
        <v>7.4160431316099693</v>
      </c>
      <c r="FK4" s="48">
        <f t="shared" si="51"/>
        <v>8.7130467426743792</v>
      </c>
      <c r="FL4" s="48">
        <f t="shared" si="51"/>
        <v>7.5152204341194535</v>
      </c>
      <c r="FM4" s="48">
        <f t="shared" si="51"/>
        <v>8.7991907724895757</v>
      </c>
      <c r="FN4" s="48">
        <f t="shared" si="51"/>
        <v>7.9330635908298595</v>
      </c>
      <c r="FO4" s="48">
        <f t="shared" si="51"/>
        <v>8.3392419038272809</v>
      </c>
      <c r="FP4" s="48">
        <f t="shared" si="51"/>
        <v>6.9056625335695108</v>
      </c>
      <c r="FQ4" s="48">
        <f t="shared" si="51"/>
        <v>8.5518772061183022</v>
      </c>
      <c r="FR4" s="48">
        <f t="shared" si="51"/>
        <v>7.2780095501382265</v>
      </c>
      <c r="FS4" s="48">
        <f t="shared" si="51"/>
        <v>10.338180369736873</v>
      </c>
      <c r="FT4" s="48">
        <f t="shared" si="51"/>
        <v>10.461983515022601</v>
      </c>
      <c r="FU4" s="48">
        <f t="shared" si="51"/>
        <v>10.624356965059464</v>
      </c>
      <c r="FV4" s="48">
        <f t="shared" si="51"/>
        <v>10.846651135701807</v>
      </c>
      <c r="FW4" s="48">
        <f t="shared" si="51"/>
        <v>9.2573305808972055</v>
      </c>
      <c r="FX4" s="48">
        <f t="shared" si="51"/>
        <v>8.3778075308771989</v>
      </c>
      <c r="FY4" s="48">
        <f t="shared" si="51"/>
        <v>7.4685900917094363</v>
      </c>
      <c r="FZ4" s="48">
        <f t="shared" si="51"/>
        <v>9.1030249276444763</v>
      </c>
      <c r="GA4" s="48">
        <f t="shared" si="51"/>
        <v>8.0343416425481582</v>
      </c>
      <c r="GB4" s="48">
        <f t="shared" si="51"/>
        <v>5.8822366002738979</v>
      </c>
      <c r="GC4" s="48">
        <f t="shared" si="51"/>
        <v>7.8741342009492357</v>
      </c>
      <c r="GD4" s="48">
        <f t="shared" si="51"/>
        <v>8.1364040665407202</v>
      </c>
      <c r="GE4" s="48">
        <f t="shared" si="51"/>
        <v>6.6821358460934421</v>
      </c>
      <c r="GF4" s="48">
        <f t="shared" si="51"/>
        <v>10.854932651064789</v>
      </c>
      <c r="GG4" s="48">
        <f t="shared" si="51"/>
        <v>11.417245042492917</v>
      </c>
      <c r="GH4" s="48">
        <f t="shared" si="51"/>
        <v>12.220488014618939</v>
      </c>
      <c r="GI4" s="48">
        <f t="shared" si="51"/>
        <v>13.46172366621067</v>
      </c>
      <c r="GJ4" s="48">
        <f t="shared" si="51"/>
        <v>12.051789382113427</v>
      </c>
      <c r="GK4" s="48">
        <f t="shared" si="51"/>
        <v>11.691749344574101</v>
      </c>
      <c r="GL4" s="48">
        <f t="shared" si="51"/>
        <v>11.282747261796919</v>
      </c>
      <c r="GM4" s="48">
        <f t="shared" si="51"/>
        <v>10.814066918001883</v>
      </c>
      <c r="GN4" s="48">
        <f t="shared" si="51"/>
        <v>9.522243166823749</v>
      </c>
      <c r="GO4" s="48">
        <f t="shared" si="51"/>
        <v>7.7422489798648728</v>
      </c>
      <c r="GP4" s="48">
        <f t="shared" si="51"/>
        <v>8.329198637021058</v>
      </c>
      <c r="GQ4" s="48">
        <f t="shared" si="51"/>
        <v>6.9169145170592694</v>
      </c>
      <c r="GR4" s="48">
        <f t="shared" si="51"/>
        <v>8.5691522861821383</v>
      </c>
      <c r="GS4" s="48">
        <f t="shared" si="51"/>
        <v>8.2526986647260543</v>
      </c>
      <c r="GT4" s="48">
        <f t="shared" si="51"/>
        <v>7.5848719199238257</v>
      </c>
      <c r="GU4" s="48">
        <f t="shared" si="51"/>
        <v>9.3927375740406909</v>
      </c>
      <c r="GV4" s="48">
        <f t="shared" si="51"/>
        <v>8.7132834424695975</v>
      </c>
      <c r="GW4" s="48">
        <f t="shared" si="51"/>
        <v>8.3821755522793353</v>
      </c>
      <c r="GX4" s="48">
        <f t="shared" si="51"/>
        <v>8.2630608644906296</v>
      </c>
      <c r="GY4" s="48">
        <f t="shared" si="51"/>
        <v>8.105800078473008</v>
      </c>
      <c r="GZ4" s="48">
        <f t="shared" si="51"/>
        <v>7.8885754067125902</v>
      </c>
      <c r="HA4" s="48">
        <f>EZ4/AVERAGE($BB4:$BE4)</f>
        <v>8.2373955737945188</v>
      </c>
      <c r="HB4" s="48">
        <f t="shared" ref="HB4:HE4" si="52">FA4/AVERAGE($BB4:$BE4)</f>
        <v>7.2373955737945188</v>
      </c>
      <c r="HC4" s="48">
        <f t="shared" si="52"/>
        <v>8.9999999999999982</v>
      </c>
      <c r="HD4" s="48">
        <f t="shared" si="52"/>
        <v>7.9999999999999982</v>
      </c>
      <c r="HE4" s="48">
        <f t="shared" si="52"/>
        <v>9</v>
      </c>
      <c r="HF4" s="31"/>
    </row>
    <row r="5" spans="1:214" x14ac:dyDescent="0.25">
      <c r="A5" s="29"/>
      <c r="B5" s="13" t="s">
        <v>7</v>
      </c>
      <c r="C5" s="13">
        <v>1885799</v>
      </c>
      <c r="D5" s="13" t="str">
        <f>VLOOKUP(C5,INVENTORY_DATA!$C:$E,2,0)</f>
        <v>PF_1</v>
      </c>
      <c r="E5" s="44">
        <f>VLOOKUP(C5,INVENTORY_DATA!$C:$E,3,0)</f>
        <v>128550.5334872979</v>
      </c>
      <c r="F5" s="45">
        <f>VLOOKUP(VLOOKUP(F$3,KEY!$E:$F,2,0)&amp;$C5,DEMAND_PLAN!$B:$I,5,0)/VLOOKUP(VLOOKUP(F$3,KEY!$E:$F,2,0),KEY!$B:$C,2,0)</f>
        <v>9485.75</v>
      </c>
      <c r="G5" s="45">
        <f>VLOOKUP(VLOOKUP(G$3,KEY!$E:$F,2,0)&amp;$C5,DEMAND_PLAN!$B:$I,5,0)/VLOOKUP(VLOOKUP(G$3,KEY!$E:$F,2,0),KEY!$B:$C,2,0)</f>
        <v>9485.75</v>
      </c>
      <c r="H5" s="45">
        <f>VLOOKUP(VLOOKUP(H$3,KEY!$E:$F,2,0)&amp;$C5,DEMAND_PLAN!$B:$I,5,0)/VLOOKUP(VLOOKUP(H$3,KEY!$E:$F,2,0),KEY!$B:$C,2,0)</f>
        <v>9485.75</v>
      </c>
      <c r="I5" s="45">
        <f>VLOOKUP(VLOOKUP(I$3,KEY!$E:$F,2,0)&amp;$C5,DEMAND_PLAN!$B:$I,5,0)/VLOOKUP(VLOOKUP(I$3,KEY!$E:$F,2,0),KEY!$B:$C,2,0)</f>
        <v>9485.75</v>
      </c>
      <c r="J5" s="45">
        <f>VLOOKUP(VLOOKUP(J$3,KEY!$E:$F,2,0)&amp;$C5,DEMAND_PLAN!$B:$I,5,0)/VLOOKUP(VLOOKUP(J$3,KEY!$E:$F,2,0),KEY!$B:$C,2,0)</f>
        <v>4907.5</v>
      </c>
      <c r="K5" s="45">
        <f>VLOOKUP(VLOOKUP(K$3,KEY!$E:$F,2,0)&amp;$C5,DEMAND_PLAN!$B:$I,5,0)/VLOOKUP(VLOOKUP(K$3,KEY!$E:$F,2,0),KEY!$B:$C,2,0)</f>
        <v>4907.5</v>
      </c>
      <c r="L5" s="45">
        <f>VLOOKUP(VLOOKUP(L$3,KEY!$E:$F,2,0)&amp;$C5,DEMAND_PLAN!$B:$I,5,0)/VLOOKUP(VLOOKUP(L$3,KEY!$E:$F,2,0),KEY!$B:$C,2,0)</f>
        <v>4907.5</v>
      </c>
      <c r="M5" s="45">
        <f>VLOOKUP(VLOOKUP(M$3,KEY!$E:$F,2,0)&amp;$C5,DEMAND_PLAN!$B:$I,5,0)/VLOOKUP(VLOOKUP(M$3,KEY!$E:$F,2,0),KEY!$B:$C,2,0)</f>
        <v>4907.5</v>
      </c>
      <c r="N5" s="45">
        <f>VLOOKUP(VLOOKUP(N$3,KEY!$E:$F,2,0)&amp;$C5,DEMAND_PLAN!$B:$I,5,0)/VLOOKUP(VLOOKUP(N$3,KEY!$E:$F,2,0),KEY!$B:$C,2,0)</f>
        <v>10454.4</v>
      </c>
      <c r="O5" s="45">
        <f>VLOOKUP(VLOOKUP(O$3,KEY!$E:$F,2,0)&amp;$C5,DEMAND_PLAN!$B:$I,5,0)/VLOOKUP(VLOOKUP(O$3,KEY!$E:$F,2,0),KEY!$B:$C,2,0)</f>
        <v>10454.4</v>
      </c>
      <c r="P5" s="45">
        <f>VLOOKUP(VLOOKUP(P$3,KEY!$E:$F,2,0)&amp;$C5,DEMAND_PLAN!$B:$I,5,0)/VLOOKUP(VLOOKUP(P$3,KEY!$E:$F,2,0),KEY!$B:$C,2,0)</f>
        <v>10454.4</v>
      </c>
      <c r="Q5" s="45">
        <f>VLOOKUP(VLOOKUP(Q$3,KEY!$E:$F,2,0)&amp;$C5,DEMAND_PLAN!$B:$I,5,0)/VLOOKUP(VLOOKUP(Q$3,KEY!$E:$F,2,0),KEY!$B:$C,2,0)</f>
        <v>10454.4</v>
      </c>
      <c r="R5" s="45">
        <f>VLOOKUP(VLOOKUP(R$3,KEY!$E:$F,2,0)&amp;$C5,DEMAND_PLAN!$B:$I,5,0)/VLOOKUP(VLOOKUP(R$3,KEY!$E:$F,2,0),KEY!$B:$C,2,0)</f>
        <v>10454.4</v>
      </c>
      <c r="S5" s="45">
        <f>VLOOKUP(VLOOKUP(S$3,KEY!$E:$F,2,0)&amp;$C5,DEMAND_PLAN!$B:$I,5,0)/VLOOKUP(VLOOKUP(S$3,KEY!$E:$F,2,0),KEY!$B:$C,2,0)</f>
        <v>6500.5</v>
      </c>
      <c r="T5" s="45">
        <f>VLOOKUP(VLOOKUP(T$3,KEY!$E:$F,2,0)&amp;$C5,DEMAND_PLAN!$B:$I,5,0)/VLOOKUP(VLOOKUP(T$3,KEY!$E:$F,2,0),KEY!$B:$C,2,0)</f>
        <v>6500.5</v>
      </c>
      <c r="U5" s="45">
        <f>VLOOKUP(VLOOKUP(U$3,KEY!$E:$F,2,0)&amp;$C5,DEMAND_PLAN!$B:$I,5,0)/VLOOKUP(VLOOKUP(U$3,KEY!$E:$F,2,0),KEY!$B:$C,2,0)</f>
        <v>6500.5</v>
      </c>
      <c r="V5" s="45">
        <f>VLOOKUP(VLOOKUP(V$3,KEY!$E:$F,2,0)&amp;$C5,DEMAND_PLAN!$B:$I,5,0)/VLOOKUP(VLOOKUP(V$3,KEY!$E:$F,2,0),KEY!$B:$C,2,0)</f>
        <v>6500.5</v>
      </c>
      <c r="W5" s="45">
        <f>VLOOKUP(VLOOKUP(W$3,KEY!$E:$F,2,0)&amp;$C5,DEMAND_PLAN!$B:$I,5,0)/VLOOKUP(VLOOKUP(W$3,KEY!$E:$F,2,0),KEY!$B:$C,2,0)</f>
        <v>10999</v>
      </c>
      <c r="X5" s="45">
        <f>VLOOKUP(VLOOKUP(X$3,KEY!$E:$F,2,0)&amp;$C5,DEMAND_PLAN!$B:$I,5,0)/VLOOKUP(VLOOKUP(X$3,KEY!$E:$F,2,0),KEY!$B:$C,2,0)</f>
        <v>10999</v>
      </c>
      <c r="Y5" s="45">
        <f>VLOOKUP(VLOOKUP(Y$3,KEY!$E:$F,2,0)&amp;$C5,DEMAND_PLAN!$B:$I,5,0)/VLOOKUP(VLOOKUP(Y$3,KEY!$E:$F,2,0),KEY!$B:$C,2,0)</f>
        <v>10999</v>
      </c>
      <c r="Z5" s="45">
        <f>VLOOKUP(VLOOKUP(Z$3,KEY!$E:$F,2,0)&amp;$C5,DEMAND_PLAN!$B:$I,5,0)/VLOOKUP(VLOOKUP(Z$3,KEY!$E:$F,2,0),KEY!$B:$C,2,0)</f>
        <v>10999</v>
      </c>
      <c r="AA5" s="45">
        <f>VLOOKUP(VLOOKUP(AA$3,KEY!$E:$F,2,0)&amp;$C5,DEMAND_PLAN!$B:$I,5,0)/VLOOKUP(VLOOKUP(AA$3,KEY!$E:$F,2,0),KEY!$B:$C,2,0)</f>
        <v>4105.6000000000004</v>
      </c>
      <c r="AB5" s="45">
        <f>VLOOKUP(VLOOKUP(AB$3,KEY!$E:$F,2,0)&amp;$C5,DEMAND_PLAN!$B:$I,5,0)/VLOOKUP(VLOOKUP(AB$3,KEY!$E:$F,2,0),KEY!$B:$C,2,0)</f>
        <v>4105.6000000000004</v>
      </c>
      <c r="AC5" s="45">
        <f>VLOOKUP(VLOOKUP(AC$3,KEY!$E:$F,2,0)&amp;$C5,DEMAND_PLAN!$B:$I,5,0)/VLOOKUP(VLOOKUP(AC$3,KEY!$E:$F,2,0),KEY!$B:$C,2,0)</f>
        <v>4105.6000000000004</v>
      </c>
      <c r="AD5" s="45">
        <f>VLOOKUP(VLOOKUP(AD$3,KEY!$E:$F,2,0)&amp;$C5,DEMAND_PLAN!$B:$I,5,0)/VLOOKUP(VLOOKUP(AD$3,KEY!$E:$F,2,0),KEY!$B:$C,2,0)</f>
        <v>4105.6000000000004</v>
      </c>
      <c r="AE5" s="45">
        <f>VLOOKUP(VLOOKUP(AE$3,KEY!$E:$F,2,0)&amp;$C5,DEMAND_PLAN!$B:$I,5,0)/VLOOKUP(VLOOKUP(AE$3,KEY!$E:$F,2,0),KEY!$B:$C,2,0)</f>
        <v>4105.6000000000004</v>
      </c>
      <c r="AF5" s="45">
        <f>VLOOKUP(VLOOKUP(AF$3,KEY!$E:$F,2,0)&amp;$C5,DEMAND_PLAN!$B:$I,5,0)/VLOOKUP(VLOOKUP(AF$3,KEY!$E:$F,2,0),KEY!$B:$C,2,0)</f>
        <v>4017</v>
      </c>
      <c r="AG5" s="45">
        <f>VLOOKUP(VLOOKUP(AG$3,KEY!$E:$F,2,0)&amp;$C5,DEMAND_PLAN!$B:$I,5,0)/VLOOKUP(VLOOKUP(AG$3,KEY!$E:$F,2,0),KEY!$B:$C,2,0)</f>
        <v>4017</v>
      </c>
      <c r="AH5" s="45">
        <f>VLOOKUP(VLOOKUP(AH$3,KEY!$E:$F,2,0)&amp;$C5,DEMAND_PLAN!$B:$I,5,0)/VLOOKUP(VLOOKUP(AH$3,KEY!$E:$F,2,0),KEY!$B:$C,2,0)</f>
        <v>4017</v>
      </c>
      <c r="AI5" s="45">
        <f>VLOOKUP(VLOOKUP(AI$3,KEY!$E:$F,2,0)&amp;$C5,DEMAND_PLAN!$B:$I,5,0)/VLOOKUP(VLOOKUP(AI$3,KEY!$E:$F,2,0),KEY!$B:$C,2,0)</f>
        <v>4017</v>
      </c>
      <c r="AJ5" s="45">
        <f>VLOOKUP(VLOOKUP(AJ$3,KEY!$E:$F,2,0)&amp;$C5,DEMAND_PLAN!$B:$I,5,0)/VLOOKUP(VLOOKUP(AJ$3,KEY!$E:$F,2,0),KEY!$B:$C,2,0)</f>
        <v>5042.75</v>
      </c>
      <c r="AK5" s="45">
        <f>VLOOKUP(VLOOKUP(AK$3,KEY!$E:$F,2,0)&amp;$C5,DEMAND_PLAN!$B:$I,5,0)/VLOOKUP(VLOOKUP(AK$3,KEY!$E:$F,2,0),KEY!$B:$C,2,0)</f>
        <v>5042.75</v>
      </c>
      <c r="AL5" s="45">
        <f>VLOOKUP(VLOOKUP(AL$3,KEY!$E:$F,2,0)&amp;$C5,DEMAND_PLAN!$B:$I,5,0)/VLOOKUP(VLOOKUP(AL$3,KEY!$E:$F,2,0),KEY!$B:$C,2,0)</f>
        <v>5042.75</v>
      </c>
      <c r="AM5" s="45">
        <f>VLOOKUP(VLOOKUP(AM$3,KEY!$E:$F,2,0)&amp;$C5,DEMAND_PLAN!$B:$I,5,0)/VLOOKUP(VLOOKUP(AM$3,KEY!$E:$F,2,0),KEY!$B:$C,2,0)</f>
        <v>5042.75</v>
      </c>
      <c r="AN5" s="45">
        <f>VLOOKUP(VLOOKUP(AN$3,KEY!$E:$F,2,0)&amp;$C5,DEMAND_PLAN!$B:$I,5,0)/VLOOKUP(VLOOKUP(AN$3,KEY!$E:$F,2,0),KEY!$B:$C,2,0)</f>
        <v>6286.4</v>
      </c>
      <c r="AO5" s="45">
        <f>VLOOKUP(VLOOKUP(AO$3,KEY!$E:$F,2,0)&amp;$C5,DEMAND_PLAN!$B:$I,5,0)/VLOOKUP(VLOOKUP(AO$3,KEY!$E:$F,2,0),KEY!$B:$C,2,0)</f>
        <v>6286.4</v>
      </c>
      <c r="AP5" s="45">
        <f>VLOOKUP(VLOOKUP(AP$3,KEY!$E:$F,2,0)&amp;$C5,DEMAND_PLAN!$B:$I,5,0)/VLOOKUP(VLOOKUP(AP$3,KEY!$E:$F,2,0),KEY!$B:$C,2,0)</f>
        <v>6286.4</v>
      </c>
      <c r="AQ5" s="45">
        <f>VLOOKUP(VLOOKUP(AQ$3,KEY!$E:$F,2,0)&amp;$C5,DEMAND_PLAN!$B:$I,5,0)/VLOOKUP(VLOOKUP(AQ$3,KEY!$E:$F,2,0),KEY!$B:$C,2,0)</f>
        <v>6286.4</v>
      </c>
      <c r="AR5" s="45">
        <f>VLOOKUP(VLOOKUP(AR$3,KEY!$E:$F,2,0)&amp;$C5,DEMAND_PLAN!$B:$I,5,0)/VLOOKUP(VLOOKUP(AR$3,KEY!$E:$F,2,0),KEY!$B:$C,2,0)</f>
        <v>6286.4</v>
      </c>
      <c r="AS5" s="45">
        <f>VLOOKUP(VLOOKUP(AS$3,KEY!$E:$F,2,0)&amp;$C5,DEMAND_PLAN!$B:$I,5,0)/VLOOKUP(VLOOKUP(AS$3,KEY!$E:$F,2,0),KEY!$B:$C,2,0)</f>
        <v>4607.5</v>
      </c>
      <c r="AT5" s="45">
        <f>VLOOKUP(VLOOKUP(AT$3,KEY!$E:$F,2,0)&amp;$C5,DEMAND_PLAN!$B:$I,5,0)/VLOOKUP(VLOOKUP(AT$3,KEY!$E:$F,2,0),KEY!$B:$C,2,0)</f>
        <v>4607.5</v>
      </c>
      <c r="AU5" s="45">
        <f>VLOOKUP(VLOOKUP(AU$3,KEY!$E:$F,2,0)&amp;$C5,DEMAND_PLAN!$B:$I,5,0)/VLOOKUP(VLOOKUP(AU$3,KEY!$E:$F,2,0),KEY!$B:$C,2,0)</f>
        <v>4607.5</v>
      </c>
      <c r="AV5" s="45">
        <f>VLOOKUP(VLOOKUP(AV$3,KEY!$E:$F,2,0)&amp;$C5,DEMAND_PLAN!$B:$I,5,0)/VLOOKUP(VLOOKUP(AV$3,KEY!$E:$F,2,0),KEY!$B:$C,2,0)</f>
        <v>4607.5</v>
      </c>
      <c r="AW5" s="45">
        <f>VLOOKUP(VLOOKUP(AW$3,KEY!$E:$F,2,0)&amp;$C5,DEMAND_PLAN!$B:$I,5,0)/VLOOKUP(VLOOKUP(AW$3,KEY!$E:$F,2,0),KEY!$B:$C,2,0)</f>
        <v>11232.5</v>
      </c>
      <c r="AX5" s="45">
        <f>VLOOKUP(VLOOKUP(AX$3,KEY!$E:$F,2,0)&amp;$C5,DEMAND_PLAN!$B:$I,5,0)/VLOOKUP(VLOOKUP(AX$3,KEY!$E:$F,2,0),KEY!$B:$C,2,0)</f>
        <v>11232.5</v>
      </c>
      <c r="AY5" s="45">
        <f>VLOOKUP(VLOOKUP(AY$3,KEY!$E:$F,2,0)&amp;$C5,DEMAND_PLAN!$B:$I,5,0)/VLOOKUP(VLOOKUP(AY$3,KEY!$E:$F,2,0),KEY!$B:$C,2,0)</f>
        <v>11232.5</v>
      </c>
      <c r="AZ5" s="45">
        <f>VLOOKUP(VLOOKUP(AZ$3,KEY!$E:$F,2,0)&amp;$C5,DEMAND_PLAN!$B:$I,5,0)/VLOOKUP(VLOOKUP(AZ$3,KEY!$E:$F,2,0),KEY!$B:$C,2,0)</f>
        <v>11232.5</v>
      </c>
      <c r="BA5" s="45">
        <f>VLOOKUP(VLOOKUP(BA$3,KEY!$E:$F,2,0)&amp;$C5,DEMAND_PLAN!$B:$I,5,0)/VLOOKUP(VLOOKUP(BA$3,KEY!$E:$F,2,0),KEY!$B:$C,2,0)</f>
        <v>10986</v>
      </c>
      <c r="BB5" s="45">
        <f>VLOOKUP(VLOOKUP(BB$3,KEY!$E:$F,2,0)&amp;$C5,DEMAND_PLAN!$B:$I,5,0)/VLOOKUP(VLOOKUP(BB$3,KEY!$E:$F,2,0),KEY!$B:$C,2,0)</f>
        <v>10986</v>
      </c>
      <c r="BC5" s="45">
        <f>VLOOKUP(VLOOKUP(BC$3,KEY!$E:$F,2,0)&amp;$C5,DEMAND_PLAN!$B:$I,5,0)/VLOOKUP(VLOOKUP(BC$3,KEY!$E:$F,2,0),KEY!$B:$C,2,0)</f>
        <v>10986</v>
      </c>
      <c r="BD5" s="45">
        <f>VLOOKUP(VLOOKUP(BD$3,KEY!$E:$F,2,0)&amp;$C5,DEMAND_PLAN!$B:$I,5,0)/VLOOKUP(VLOOKUP(BD$3,KEY!$E:$F,2,0),KEY!$B:$C,2,0)</f>
        <v>10986</v>
      </c>
      <c r="BE5" s="45">
        <f>VLOOKUP(VLOOKUP(BE$3,KEY!$E:$F,2,0)&amp;$C5,DEMAND_PLAN!$B:$I,5,0)/VLOOKUP(VLOOKUP(BE$3,KEY!$E:$F,2,0),KEY!$B:$C,2,0)</f>
        <v>10986</v>
      </c>
      <c r="BF5" s="46">
        <f>IF(FF5&gt;ASSUMPTIONS!$D$5,0,(ASSUMPTIONS!$D$5+2-FF5)*AVERAGE(G5:J5))</f>
        <v>0</v>
      </c>
      <c r="BG5" s="46">
        <f>IF(FG5&gt;ASSUMPTIONS!$D$5,0,(ASSUMPTIONS!$D$5+2-FG5)*AVERAGE(H5:K5))</f>
        <v>0</v>
      </c>
      <c r="BH5" s="46">
        <f>IF(FH5&gt;ASSUMPTIONS!$D$5,0,(ASSUMPTIONS!$D$5+2-FH5)*AVERAGE(I5:L5))</f>
        <v>0</v>
      </c>
      <c r="BI5" s="46">
        <f>IF(FI5&gt;ASSUMPTIONS!$D$5,0,(ASSUMPTIONS!$D$5+2-FI5)*AVERAGE(J5:M5))</f>
        <v>0</v>
      </c>
      <c r="BJ5" s="46">
        <f>IF(FJ5&gt;ASSUMPTIONS!$D$5,0,(ASSUMPTIONS!$D$5+2-FJ5)*AVERAGE(K5:N5))</f>
        <v>0</v>
      </c>
      <c r="BK5" s="46">
        <f>IF(FK5&gt;ASSUMPTIONS!$D$5,0,(ASSUMPTIONS!$D$5+2-FK5)*AVERAGE(L5:O5))</f>
        <v>0</v>
      </c>
      <c r="BL5" s="46">
        <f>IF(FL5&gt;ASSUMPTIONS!$D$5,0,(ASSUMPTIONS!$D$5+2-FL5)*AVERAGE(M5:P5))</f>
        <v>0</v>
      </c>
      <c r="BM5" s="46">
        <f>IF(FM5&gt;ASSUMPTIONS!$D$5,0,(ASSUMPTIONS!$D$5+2-FM5)*AVERAGE(N5:Q5))</f>
        <v>28658.9665127021</v>
      </c>
      <c r="BN5" s="46">
        <f>IF(FN5&gt;ASSUMPTIONS!$D$5,0,(ASSUMPTIONS!$D$5+2-FN5)*AVERAGE(O5:R5))</f>
        <v>0</v>
      </c>
      <c r="BO5" s="46">
        <f>IF(FO5&gt;ASSUMPTIONS!$D$5,0,(ASSUMPTIONS!$D$5+2-FO5)*AVERAGE(P5:S5))</f>
        <v>0</v>
      </c>
      <c r="BP5" s="46">
        <f>IF(FP5&gt;ASSUMPTIONS!$D$5,0,(ASSUMPTIONS!$D$5+2-FP5)*AVERAGE(Q5:T5))</f>
        <v>0</v>
      </c>
      <c r="BQ5" s="46">
        <f>IF(FQ5&gt;ASSUMPTIONS!$D$5,0,(ASSUMPTIONS!$D$5+2-FQ5)*AVERAGE(R5:U5))</f>
        <v>0</v>
      </c>
      <c r="BR5" s="46">
        <f>IF(FR5&gt;ASSUMPTIONS!$D$5,0,(ASSUMPTIONS!$D$5+2-FR5)*AVERAGE(S5:V5))</f>
        <v>0</v>
      </c>
      <c r="BS5" s="46">
        <f>IF(FS5&gt;ASSUMPTIONS!$D$5,0,(ASSUMPTIONS!$D$5+2-FS5)*AVERAGE(T5:W5))</f>
        <v>28886.749999999982</v>
      </c>
      <c r="BT5" s="46">
        <f>IF(FT5&gt;ASSUMPTIONS!$D$5,0,(ASSUMPTIONS!$D$5+2-FT5)*AVERAGE(U5:X5))</f>
        <v>17746.75</v>
      </c>
      <c r="BU5" s="46">
        <f>IF(FU5&gt;ASSUMPTIONS!$D$5,0,(ASSUMPTIONS!$D$5+2-FU5)*AVERAGE(V5:Y5))</f>
        <v>0</v>
      </c>
      <c r="BV5" s="46">
        <f>IF(FV5&gt;ASSUMPTIONS!$D$5,0,(ASSUMPTIONS!$D$5+2-FV5)*AVERAGE(W5:Z5))</f>
        <v>35493.5</v>
      </c>
      <c r="BW5" s="46">
        <f>IF(FW5&gt;ASSUMPTIONS!$D$5,0,(ASSUMPTIONS!$D$5+2-FW5)*AVERAGE(X5:AA5))</f>
        <v>0</v>
      </c>
      <c r="BX5" s="46">
        <f>IF(FX5&gt;ASSUMPTIONS!$D$5,0,(ASSUMPTIONS!$D$5+2-FX5)*AVERAGE(Y5:AB5))</f>
        <v>0</v>
      </c>
      <c r="BY5" s="46">
        <f>IF(FY5&gt;ASSUMPTIONS!$D$5,0,(ASSUMPTIONS!$D$5+2-FY5)*AVERAGE(Z5:AC5))</f>
        <v>0</v>
      </c>
      <c r="BZ5" s="46">
        <f>IF(FZ5&gt;ASSUMPTIONS!$D$5,0,(ASSUMPTIONS!$D$5+2-FZ5)*AVERAGE(AA5:AD5))</f>
        <v>0</v>
      </c>
      <c r="CA5" s="46">
        <f>IF(GA5&gt;ASSUMPTIONS!$D$5,0,(ASSUMPTIONS!$D$5+2-GA5)*AVERAGE(AB5:AE5))</f>
        <v>0</v>
      </c>
      <c r="CB5" s="46">
        <f>IF(GB5&gt;ASSUMPTIONS!$D$5,0,(ASSUMPTIONS!$D$5+2-GB5)*AVERAGE(AC5:AF5))</f>
        <v>0</v>
      </c>
      <c r="CC5" s="46">
        <f>IF(GC5&gt;ASSUMPTIONS!$D$5,0,(ASSUMPTIONS!$D$5+2-GC5)*AVERAGE(AD5:AG5))</f>
        <v>0</v>
      </c>
      <c r="CD5" s="46">
        <f>IF(GD5&gt;ASSUMPTIONS!$D$5,0,(ASSUMPTIONS!$D$5+2-GD5)*AVERAGE(AE5:AH5))</f>
        <v>0</v>
      </c>
      <c r="CE5" s="46">
        <f>IF(GE5&gt;ASSUMPTIONS!$D$5,0,(ASSUMPTIONS!$D$5+2-GE5)*AVERAGE(AF5:AI5))</f>
        <v>0</v>
      </c>
      <c r="CF5" s="46">
        <f>IF(GF5&gt;ASSUMPTIONS!$D$5,0,(ASSUMPTIONS!$D$5+2-GF5)*AVERAGE(AG5:AJ5))</f>
        <v>0</v>
      </c>
      <c r="CG5" s="46">
        <f>IF(GG5&gt;ASSUMPTIONS!$D$5,0,(ASSUMPTIONS!$D$5+2-GG5)*AVERAGE(AH5:AK5))</f>
        <v>10350.249999999991</v>
      </c>
      <c r="CH5" s="46">
        <f>IF(GH5&gt;ASSUMPTIONS!$D$5,0,(ASSUMPTIONS!$D$5+2-GH5)*AVERAGE(AI5:AL5))</f>
        <v>0</v>
      </c>
      <c r="CI5" s="46">
        <f>IF(GI5&gt;ASSUMPTIONS!$D$5,0,(ASSUMPTIONS!$D$5+2-GI5)*AVERAGE(AJ5:AM5))</f>
        <v>13162.750000000002</v>
      </c>
      <c r="CJ5" s="46">
        <f>IF(GJ5&gt;ASSUMPTIONS!$D$5,0,(ASSUMPTIONS!$D$5+2-GJ5)*AVERAGE(AK5:AN5))</f>
        <v>0</v>
      </c>
      <c r="CK5" s="46">
        <f>IF(GK5&gt;ASSUMPTIONS!$D$5,0,(ASSUMPTIONS!$D$5+2-GK5)*AVERAGE(AL5:AO5))</f>
        <v>15277.999999999998</v>
      </c>
      <c r="CL5" s="46">
        <f>IF(GL5&gt;ASSUMPTIONS!$D$5,0,(ASSUMPTIONS!$D$5+2-GL5)*AVERAGE(AM5:AP5))</f>
        <v>0</v>
      </c>
      <c r="CM5" s="46">
        <f>IF(GM5&gt;ASSUMPTIONS!$D$5,0,(ASSUMPTIONS!$D$5+2-GM5)*AVERAGE(AN5:AQ5))</f>
        <v>16303.749999999998</v>
      </c>
      <c r="CN5" s="46">
        <f>IF(GN5&gt;ASSUMPTIONS!$D$5,0,(ASSUMPTIONS!$D$5+2-GN5)*AVERAGE(AO5:AR5))</f>
        <v>0</v>
      </c>
      <c r="CO5" s="46">
        <f>IF(GO5&gt;ASSUMPTIONS!$D$5,0,(ASSUMPTIONS!$D$5+2-GO5)*AVERAGE(AP5:AS5))</f>
        <v>0</v>
      </c>
      <c r="CP5" s="46">
        <f>IF(GP5&gt;ASSUMPTIONS!$D$5,0,(ASSUMPTIONS!$D$5+2-GP5)*AVERAGE(AQ5:AT5))</f>
        <v>0</v>
      </c>
      <c r="CQ5" s="46">
        <f>IF(GQ5&gt;ASSUMPTIONS!$D$5,0,(ASSUMPTIONS!$D$5+2-GQ5)*AVERAGE(AR5:AU5))</f>
        <v>11310.20000000001</v>
      </c>
      <c r="CR5" s="46">
        <f>IF(GR5&gt;ASSUMPTIONS!$D$5,0,(ASSUMPTIONS!$D$5+2-GR5)*AVERAGE(AS5:AV5))</f>
        <v>0</v>
      </c>
      <c r="CS5" s="46">
        <f>IF(GS5&gt;ASSUMPTIONS!$D$5,0,(ASSUMPTIONS!$D$5+2-GS5)*AVERAGE(AT5:AW5))</f>
        <v>24938.049999999996</v>
      </c>
      <c r="CT5" s="46">
        <f>IF(GT5&gt;ASSUMPTIONS!$D$5,0,(ASSUMPTIONS!$D$5+2-GT5)*AVERAGE(AU5:AX5))</f>
        <v>21169.999999999996</v>
      </c>
      <c r="CU5" s="46">
        <f>IF(GU5&gt;ASSUMPTIONS!$D$5,0,(ASSUMPTIONS!$D$5+2-GU5)*AVERAGE(AV5:AY5))</f>
        <v>21170</v>
      </c>
      <c r="CV5" s="46">
        <f>IF(GV5&gt;ASSUMPTIONS!$D$5,0,(ASSUMPTIONS!$D$5+2-GV5)*AVERAGE(AW5:AZ5))</f>
        <v>0</v>
      </c>
      <c r="CW5" s="46">
        <f>IF(GW5&gt;ASSUMPTIONS!$D$5,0,(ASSUMPTIONS!$D$5+2-GW5)*AVERAGE(AX5:BA5))</f>
        <v>25161.25</v>
      </c>
      <c r="CX5" s="46">
        <f>IF(GX5&gt;ASSUMPTIONS!$D$5,0,(ASSUMPTIONS!$D$5+2-GX5)*AVERAGE(AY5:BB5))</f>
        <v>0</v>
      </c>
      <c r="CY5" s="46">
        <f>IF(GY5&gt;ASSUMPTIONS!$D$5,0,(ASSUMPTIONS!$D$5+2-GY5)*AVERAGE(AZ5:BC5))</f>
        <v>0</v>
      </c>
      <c r="CZ5" s="46">
        <f>IF(GZ5&gt;ASSUMPTIONS!$D$5,0,(ASSUMPTIONS!$D$5+2-GZ5)*AVERAGE(BA5:BD5))</f>
        <v>31848.75</v>
      </c>
      <c r="DA5" s="46">
        <f>IF(HA5&gt;ASSUMPTIONS!$D$5,0,(ASSUMPTIONS!$D$5+2-HA5)*AVERAGE($BB5:$BE5))</f>
        <v>0</v>
      </c>
      <c r="DB5" s="46">
        <f>IF(HB5&gt;ASSUMPTIONS!$D$5,0,(ASSUMPTIONS!$D$5+2-HB5)*AVERAGE($BB5:$BE5))</f>
        <v>22218.500000000004</v>
      </c>
      <c r="DC5" s="46">
        <f>IF(HC5&gt;ASSUMPTIONS!$D$5,0,(ASSUMPTIONS!$D$5+2-HC5)*AVERAGE($BB5:$BE5))</f>
        <v>0</v>
      </c>
      <c r="DD5" s="46">
        <f>IF(HD5&gt;ASSUMPTIONS!$D$5,0,(ASSUMPTIONS!$D$5+2-HD5)*AVERAGE($BB5:$BE5))</f>
        <v>21972</v>
      </c>
      <c r="DE5" s="46">
        <f>IF(HE5&gt;ASSUMPTIONS!$D$5,0,(ASSUMPTIONS!$D$5+2-HE5)*AVERAGE($BB5:$BE5))</f>
        <v>0</v>
      </c>
      <c r="DF5" s="47">
        <f t="shared" ref="DF5:DF20" si="53">E5-F5+BF5</f>
        <v>119064.7834872979</v>
      </c>
      <c r="DG5" s="47">
        <f t="shared" si="0"/>
        <v>109579.0334872979</v>
      </c>
      <c r="DH5" s="47">
        <f t="shared" si="1"/>
        <v>100093.2834872979</v>
      </c>
      <c r="DI5" s="47">
        <f t="shared" si="2"/>
        <v>90607.5334872979</v>
      </c>
      <c r="DJ5" s="47">
        <f t="shared" si="3"/>
        <v>85700.0334872979</v>
      </c>
      <c r="DK5" s="47">
        <f t="shared" si="4"/>
        <v>80792.5334872979</v>
      </c>
      <c r="DL5" s="47">
        <f t="shared" si="5"/>
        <v>75885.0334872979</v>
      </c>
      <c r="DM5" s="47">
        <f t="shared" si="6"/>
        <v>99636.5</v>
      </c>
      <c r="DN5" s="47">
        <f t="shared" si="7"/>
        <v>89182.1</v>
      </c>
      <c r="DO5" s="47">
        <f t="shared" si="8"/>
        <v>78727.700000000012</v>
      </c>
      <c r="DP5" s="47">
        <f t="shared" si="9"/>
        <v>68273.300000000017</v>
      </c>
      <c r="DQ5" s="47">
        <f t="shared" si="10"/>
        <v>57818.900000000016</v>
      </c>
      <c r="DR5" s="47">
        <f t="shared" si="11"/>
        <v>47364.500000000015</v>
      </c>
      <c r="DS5" s="47">
        <f t="shared" si="12"/>
        <v>69750.75</v>
      </c>
      <c r="DT5" s="47">
        <f t="shared" si="13"/>
        <v>80997</v>
      </c>
      <c r="DU5" s="47">
        <f t="shared" si="14"/>
        <v>74496.5</v>
      </c>
      <c r="DV5" s="47">
        <f t="shared" si="15"/>
        <v>103489.5</v>
      </c>
      <c r="DW5" s="47">
        <f t="shared" si="16"/>
        <v>92490.5</v>
      </c>
      <c r="DX5" s="47">
        <f t="shared" si="17"/>
        <v>81491.5</v>
      </c>
      <c r="DY5" s="47">
        <f t="shared" si="18"/>
        <v>70492.5</v>
      </c>
      <c r="DZ5" s="47">
        <f t="shared" si="19"/>
        <v>59493.5</v>
      </c>
      <c r="EA5" s="47">
        <f t="shared" si="20"/>
        <v>55387.9</v>
      </c>
      <c r="EB5" s="47">
        <f t="shared" si="21"/>
        <v>51282.3</v>
      </c>
      <c r="EC5" s="47">
        <f t="shared" si="22"/>
        <v>47176.700000000004</v>
      </c>
      <c r="ED5" s="47">
        <f t="shared" si="23"/>
        <v>43071.100000000006</v>
      </c>
      <c r="EE5" s="47">
        <f t="shared" si="24"/>
        <v>38965.500000000007</v>
      </c>
      <c r="EF5" s="47">
        <f t="shared" si="25"/>
        <v>34948.500000000007</v>
      </c>
      <c r="EG5" s="47">
        <f t="shared" si="26"/>
        <v>41281.75</v>
      </c>
      <c r="EH5" s="47">
        <f t="shared" si="27"/>
        <v>37264.75</v>
      </c>
      <c r="EI5" s="47">
        <f t="shared" si="28"/>
        <v>46410.5</v>
      </c>
      <c r="EJ5" s="47">
        <f t="shared" si="29"/>
        <v>41367.75</v>
      </c>
      <c r="EK5" s="47">
        <f t="shared" si="30"/>
        <v>51603</v>
      </c>
      <c r="EL5" s="47">
        <f t="shared" si="31"/>
        <v>46560.25</v>
      </c>
      <c r="EM5" s="47">
        <f t="shared" si="32"/>
        <v>57821.25</v>
      </c>
      <c r="EN5" s="47">
        <f t="shared" si="33"/>
        <v>51534.85</v>
      </c>
      <c r="EO5" s="47">
        <f t="shared" si="34"/>
        <v>45248.45</v>
      </c>
      <c r="EP5" s="47">
        <f t="shared" si="35"/>
        <v>38962.049999999996</v>
      </c>
      <c r="EQ5" s="47">
        <f t="shared" si="36"/>
        <v>43985.850000000006</v>
      </c>
      <c r="ER5" s="47">
        <f t="shared" si="37"/>
        <v>37699.450000000004</v>
      </c>
      <c r="ES5" s="47">
        <f t="shared" si="38"/>
        <v>58030</v>
      </c>
      <c r="ET5" s="47">
        <f t="shared" si="39"/>
        <v>74592.5</v>
      </c>
      <c r="EU5" s="47">
        <f t="shared" si="40"/>
        <v>91155</v>
      </c>
      <c r="EV5" s="47">
        <f t="shared" si="41"/>
        <v>86547.5</v>
      </c>
      <c r="EW5" s="47">
        <f t="shared" si="42"/>
        <v>100476.25</v>
      </c>
      <c r="EX5" s="47">
        <f t="shared" si="43"/>
        <v>89243.75</v>
      </c>
      <c r="EY5" s="47">
        <f t="shared" si="44"/>
        <v>78011.25</v>
      </c>
      <c r="EZ5" s="47">
        <f t="shared" si="45"/>
        <v>98627.5</v>
      </c>
      <c r="FA5" s="47">
        <f t="shared" si="46"/>
        <v>87641.5</v>
      </c>
      <c r="FB5" s="47">
        <f t="shared" si="47"/>
        <v>98874</v>
      </c>
      <c r="FC5" s="47">
        <f t="shared" si="48"/>
        <v>87888</v>
      </c>
      <c r="FD5" s="47">
        <f t="shared" si="49"/>
        <v>98874</v>
      </c>
      <c r="FE5" s="47">
        <f t="shared" si="50"/>
        <v>87888</v>
      </c>
      <c r="FF5" s="48">
        <f t="shared" ref="FF5:FF36" si="54">E5/AVERAGE(G5:J5)</f>
        <v>15.411538643304434</v>
      </c>
      <c r="FG5" s="48">
        <f t="shared" ref="FG5:FG36" si="55">DF5/AVERAGE(H5:K5)</f>
        <v>16.544530733128084</v>
      </c>
      <c r="FH5" s="48">
        <f t="shared" ref="FH5:FH36" si="56">DG5/AVERAGE(I5:L5)</f>
        <v>18.106064418088529</v>
      </c>
      <c r="FI5" s="48">
        <f t="shared" ref="FI5:FI36" si="57">DH5/AVERAGE(J5:M5)</f>
        <v>20.395982371329168</v>
      </c>
      <c r="FJ5" s="48">
        <f t="shared" ref="FJ5:FJ36" si="58">DI5/AVERAGE(K5:N5)</f>
        <v>14.395343904499425</v>
      </c>
      <c r="FK5" s="48">
        <f t="shared" ref="FK5:FK36" si="59">DJ5/AVERAGE(L5:O5)</f>
        <v>11.15747837016227</v>
      </c>
      <c r="FL5" s="48">
        <f t="shared" ref="FL5:FL36" si="60">DK5/AVERAGE(M5:P5)</f>
        <v>8.9099502890540201</v>
      </c>
      <c r="FM5" s="48">
        <f t="shared" ref="FM5:FM36" si="61">DL5/AVERAGE(N5:Q5)</f>
        <v>7.2586694107072525</v>
      </c>
      <c r="FN5" s="48">
        <f t="shared" ref="FN5:FN36" si="62">DM5/AVERAGE(O5:R5)</f>
        <v>9.5305804254667894</v>
      </c>
      <c r="FO5" s="48">
        <f t="shared" ref="FO5:FO36" si="63">DN5/AVERAGE(P5:S5)</f>
        <v>9.4213824850714545</v>
      </c>
      <c r="FP5" s="48">
        <f t="shared" ref="FP5:FP36" si="64">DO5/AVERAGE(Q5:T5)</f>
        <v>9.2867194734265617</v>
      </c>
      <c r="FQ5" s="48">
        <f t="shared" ref="FQ5:FQ36" si="65">DP5/AVERAGE(R5:U5)</f>
        <v>9.1165079333286609</v>
      </c>
      <c r="FR5" s="48">
        <f t="shared" ref="FR5:FR36" si="66">DQ5/AVERAGE(S5:V5)</f>
        <v>8.8945311899084718</v>
      </c>
      <c r="FS5" s="48">
        <f t="shared" ref="FS5:FS36" si="67">DR5/AVERAGE(T5:W5)</f>
        <v>6.2116358748217264</v>
      </c>
      <c r="FT5" s="48">
        <f t="shared" ref="FT5:FT36" si="68">DS5/AVERAGE(U5:X5)</f>
        <v>7.9717420497728506</v>
      </c>
      <c r="FU5" s="48">
        <f t="shared" ref="FU5:FU36" si="69">DT5/AVERAGE(V5:Y5)</f>
        <v>8.202747009304387</v>
      </c>
      <c r="FV5" s="48">
        <f t="shared" ref="FV5:FV36" si="70">DU5/AVERAGE(W5:Z5)</f>
        <v>6.7730248204382217</v>
      </c>
      <c r="FW5" s="48">
        <f t="shared" ref="FW5:FW36" si="71">DV5/AVERAGE(X5:AA5)</f>
        <v>11.157115673834179</v>
      </c>
      <c r="FX5" s="48">
        <f t="shared" ref="FX5:FX36" si="72">DW5/AVERAGE(Y5:AB5)</f>
        <v>12.246666578393338</v>
      </c>
      <c r="FY5" s="48">
        <f t="shared" ref="FY5:FY36" si="73">DX5/AVERAGE(Z5:AC5)</f>
        <v>13.980476758249768</v>
      </c>
      <c r="FZ5" s="48">
        <f t="shared" ref="FZ5:FZ36" si="74">DY5/AVERAGE(AA5:AD5)</f>
        <v>17.169841192517534</v>
      </c>
      <c r="GA5" s="48">
        <f t="shared" ref="GA5:GA36" si="75">DZ5/AVERAGE(AB5:AE5)</f>
        <v>14.490817420109117</v>
      </c>
      <c r="GB5" s="48">
        <f t="shared" ref="GB5:GB36" si="76">EA5/AVERAGE(AC5:AF5)</f>
        <v>13.563996130722796</v>
      </c>
      <c r="GC5" s="48">
        <f t="shared" ref="GC5:GC36" si="77">EB5/AVERAGE(AD5:AG5)</f>
        <v>12.627065225420433</v>
      </c>
      <c r="GD5" s="48">
        <f t="shared" ref="GD5:GD36" si="78">EC5/AVERAGE(AE5:AH5)</f>
        <v>11.67985838604657</v>
      </c>
      <c r="GE5" s="48">
        <f t="shared" ref="GE5:GE36" si="79">ED5/AVERAGE(AF5:AI5)</f>
        <v>10.722205626089123</v>
      </c>
      <c r="GF5" s="48">
        <f t="shared" ref="GF5:GF36" si="80">EE5/AVERAGE(AG5:AJ5)</f>
        <v>9.1180694698354685</v>
      </c>
      <c r="GG5" s="48">
        <f t="shared" ref="GG5:GG36" si="81">EF5/AVERAGE(AH5:AK5)</f>
        <v>7.7151135516984484</v>
      </c>
      <c r="GH5" s="48">
        <f t="shared" ref="GH5:GH36" si="82">EG5/AVERAGE(AI5:AL5)</f>
        <v>8.6249591935336447</v>
      </c>
      <c r="GI5" s="48">
        <f t="shared" ref="GI5:GI36" si="83">EH5/AVERAGE(AJ5:AM5)</f>
        <v>7.3897674879777897</v>
      </c>
      <c r="GJ5" s="48">
        <f t="shared" ref="GJ5:GJ36" si="84">EI5/AVERAGE(AK5:AN5)</f>
        <v>8.6689252451008993</v>
      </c>
      <c r="GK5" s="48">
        <f t="shared" ref="GK5:GK36" si="85">EJ5/AVERAGE(AL5:AO5)</f>
        <v>7.3028868008632601</v>
      </c>
      <c r="GL5" s="48">
        <f t="shared" ref="GL5:GL36" si="86">EK5/AVERAGE(AM5:AP5)</f>
        <v>8.6357807626574417</v>
      </c>
      <c r="GM5" s="48">
        <f t="shared" ref="GM5:GM36" si="87">EL5/AVERAGE(AN5:AQ5)</f>
        <v>7.4065045176889797</v>
      </c>
      <c r="GN5" s="48">
        <f t="shared" ref="GN5:GN36" si="88">EM5/AVERAGE(AO5:AR5)</f>
        <v>9.1978318274370068</v>
      </c>
      <c r="GO5" s="48">
        <f t="shared" ref="GO5:GO36" si="89">EN5/AVERAGE(AP5:AS5)</f>
        <v>8.784336954066827</v>
      </c>
      <c r="GP5" s="48">
        <f t="shared" ref="GP5:GP36" si="90">EO5/AVERAGE(AQ5:AT5)</f>
        <v>8.307116826848052</v>
      </c>
      <c r="GQ5" s="48">
        <f t="shared" ref="GQ5:GQ36" si="91">EP5/AVERAGE(AR5:AU5)</f>
        <v>7.7502101059729753</v>
      </c>
      <c r="GR5" s="48">
        <f t="shared" ref="GR5:GR36" si="92">EQ5/AVERAGE(AS5:AV5)</f>
        <v>9.546576234400435</v>
      </c>
      <c r="GS5" s="48">
        <f t="shared" ref="GS5:GS36" si="93">ER5/AVERAGE(AT5:AW5)</f>
        <v>6.0186709239672727</v>
      </c>
      <c r="GT5" s="48">
        <f t="shared" ref="GT5:GT36" si="94">ES5/AVERAGE(AU5:AX5)</f>
        <v>7.3270202020202024</v>
      </c>
      <c r="GU5" s="48">
        <f t="shared" ref="GU5:GU36" si="95">ET5/AVERAGE(AV5:AY5)</f>
        <v>7.7893225427489883</v>
      </c>
      <c r="GV5" s="48">
        <f t="shared" ref="GV5:GV36" si="96">EU5/AVERAGE(AW5:AZ5)</f>
        <v>8.1152904518139319</v>
      </c>
      <c r="GW5" s="48">
        <f t="shared" ref="GW5:GW36" si="97">EV5/AVERAGE(AX5:BA5)</f>
        <v>7.7476025826087929</v>
      </c>
      <c r="GX5" s="48">
        <f t="shared" ref="GX5:GX36" si="98">EW5/AVERAGE(AY5:BB5)</f>
        <v>9.044377433220065</v>
      </c>
      <c r="GY5" s="48">
        <f t="shared" ref="GY5:GY36" si="99">EX5/AVERAGE(AZ5:BC5)</f>
        <v>8.0780937079236494</v>
      </c>
      <c r="GZ5" s="48">
        <f t="shared" ref="GZ5:GZ36" si="100">EY5/AVERAGE(BA5:BD5)</f>
        <v>7.1009694156198799</v>
      </c>
      <c r="HA5" s="48">
        <f t="shared" ref="HA5:HA36" si="101">EZ5/AVERAGE($BB5:$BE5)</f>
        <v>8.9775623520844707</v>
      </c>
      <c r="HB5" s="48">
        <f t="shared" ref="HB5:HB36" si="102">FA5/AVERAGE($BB5:$BE5)</f>
        <v>7.9775623520844707</v>
      </c>
      <c r="HC5" s="48">
        <f t="shared" ref="HC5:HC36" si="103">FB5/AVERAGE($BB5:$BE5)</f>
        <v>9</v>
      </c>
      <c r="HD5" s="48">
        <f t="shared" ref="HD5:HD36" si="104">FC5/AVERAGE($BB5:$BE5)</f>
        <v>8</v>
      </c>
      <c r="HE5" s="48">
        <f t="shared" ref="HE5:HE36" si="105">FD5/AVERAGE($BB5:$BE5)</f>
        <v>9</v>
      </c>
      <c r="HF5" s="31"/>
    </row>
    <row r="6" spans="1:214" x14ac:dyDescent="0.25">
      <c r="A6" s="29"/>
      <c r="B6" s="13" t="s">
        <v>7</v>
      </c>
      <c r="C6" s="13">
        <v>1280204</v>
      </c>
      <c r="D6" s="13" t="str">
        <f>VLOOKUP(C6,INVENTORY_DATA!$C:$E,2,0)</f>
        <v>PF_4</v>
      </c>
      <c r="E6" s="44">
        <f>VLOOKUP(C6,INVENTORY_DATA!$C:$E,3,0)</f>
        <v>162250.94688221707</v>
      </c>
      <c r="F6" s="45">
        <f>VLOOKUP(VLOOKUP(F$3,KEY!$E:$F,2,0)&amp;$C6,DEMAND_PLAN!$B:$I,5,0)/VLOOKUP(VLOOKUP(F$3,KEY!$E:$F,2,0),KEY!$B:$C,2,0)</f>
        <v>12456.5</v>
      </c>
      <c r="G6" s="45">
        <f>VLOOKUP(VLOOKUP(G$3,KEY!$E:$F,2,0)&amp;$C6,DEMAND_PLAN!$B:$I,5,0)/VLOOKUP(VLOOKUP(G$3,KEY!$E:$F,2,0),KEY!$B:$C,2,0)</f>
        <v>12456.5</v>
      </c>
      <c r="H6" s="45">
        <f>VLOOKUP(VLOOKUP(H$3,KEY!$E:$F,2,0)&amp;$C6,DEMAND_PLAN!$B:$I,5,0)/VLOOKUP(VLOOKUP(H$3,KEY!$E:$F,2,0),KEY!$B:$C,2,0)</f>
        <v>12456.5</v>
      </c>
      <c r="I6" s="45">
        <f>VLOOKUP(VLOOKUP(I$3,KEY!$E:$F,2,0)&amp;$C6,DEMAND_PLAN!$B:$I,5,0)/VLOOKUP(VLOOKUP(I$3,KEY!$E:$F,2,0),KEY!$B:$C,2,0)</f>
        <v>12456.5</v>
      </c>
      <c r="J6" s="45">
        <f>VLOOKUP(VLOOKUP(J$3,KEY!$E:$F,2,0)&amp;$C6,DEMAND_PLAN!$B:$I,5,0)/VLOOKUP(VLOOKUP(J$3,KEY!$E:$F,2,0),KEY!$B:$C,2,0)</f>
        <v>4225.75</v>
      </c>
      <c r="K6" s="45">
        <f>VLOOKUP(VLOOKUP(K$3,KEY!$E:$F,2,0)&amp;$C6,DEMAND_PLAN!$B:$I,5,0)/VLOOKUP(VLOOKUP(K$3,KEY!$E:$F,2,0),KEY!$B:$C,2,0)</f>
        <v>4225.75</v>
      </c>
      <c r="L6" s="45">
        <f>VLOOKUP(VLOOKUP(L$3,KEY!$E:$F,2,0)&amp;$C6,DEMAND_PLAN!$B:$I,5,0)/VLOOKUP(VLOOKUP(L$3,KEY!$E:$F,2,0),KEY!$B:$C,2,0)</f>
        <v>4225.75</v>
      </c>
      <c r="M6" s="45">
        <f>VLOOKUP(VLOOKUP(M$3,KEY!$E:$F,2,0)&amp;$C6,DEMAND_PLAN!$B:$I,5,0)/VLOOKUP(VLOOKUP(M$3,KEY!$E:$F,2,0),KEY!$B:$C,2,0)</f>
        <v>4225.75</v>
      </c>
      <c r="N6" s="45">
        <f>VLOOKUP(VLOOKUP(N$3,KEY!$E:$F,2,0)&amp;$C6,DEMAND_PLAN!$B:$I,5,0)/VLOOKUP(VLOOKUP(N$3,KEY!$E:$F,2,0),KEY!$B:$C,2,0)</f>
        <v>6026</v>
      </c>
      <c r="O6" s="45">
        <f>VLOOKUP(VLOOKUP(O$3,KEY!$E:$F,2,0)&amp;$C6,DEMAND_PLAN!$B:$I,5,0)/VLOOKUP(VLOOKUP(O$3,KEY!$E:$F,2,0),KEY!$B:$C,2,0)</f>
        <v>6026</v>
      </c>
      <c r="P6" s="45">
        <f>VLOOKUP(VLOOKUP(P$3,KEY!$E:$F,2,0)&amp;$C6,DEMAND_PLAN!$B:$I,5,0)/VLOOKUP(VLOOKUP(P$3,KEY!$E:$F,2,0),KEY!$B:$C,2,0)</f>
        <v>6026</v>
      </c>
      <c r="Q6" s="45">
        <f>VLOOKUP(VLOOKUP(Q$3,KEY!$E:$F,2,0)&amp;$C6,DEMAND_PLAN!$B:$I,5,0)/VLOOKUP(VLOOKUP(Q$3,KEY!$E:$F,2,0),KEY!$B:$C,2,0)</f>
        <v>6026</v>
      </c>
      <c r="R6" s="45">
        <f>VLOOKUP(VLOOKUP(R$3,KEY!$E:$F,2,0)&amp;$C6,DEMAND_PLAN!$B:$I,5,0)/VLOOKUP(VLOOKUP(R$3,KEY!$E:$F,2,0),KEY!$B:$C,2,0)</f>
        <v>6026</v>
      </c>
      <c r="S6" s="45">
        <f>VLOOKUP(VLOOKUP(S$3,KEY!$E:$F,2,0)&amp;$C6,DEMAND_PLAN!$B:$I,5,0)/VLOOKUP(VLOOKUP(S$3,KEY!$E:$F,2,0),KEY!$B:$C,2,0)</f>
        <v>10023</v>
      </c>
      <c r="T6" s="45">
        <f>VLOOKUP(VLOOKUP(T$3,KEY!$E:$F,2,0)&amp;$C6,DEMAND_PLAN!$B:$I,5,0)/VLOOKUP(VLOOKUP(T$3,KEY!$E:$F,2,0),KEY!$B:$C,2,0)</f>
        <v>10023</v>
      </c>
      <c r="U6" s="45">
        <f>VLOOKUP(VLOOKUP(U$3,KEY!$E:$F,2,0)&amp;$C6,DEMAND_PLAN!$B:$I,5,0)/VLOOKUP(VLOOKUP(U$3,KEY!$E:$F,2,0),KEY!$B:$C,2,0)</f>
        <v>10023</v>
      </c>
      <c r="V6" s="45">
        <f>VLOOKUP(VLOOKUP(V$3,KEY!$E:$F,2,0)&amp;$C6,DEMAND_PLAN!$B:$I,5,0)/VLOOKUP(VLOOKUP(V$3,KEY!$E:$F,2,0),KEY!$B:$C,2,0)</f>
        <v>10023</v>
      </c>
      <c r="W6" s="45">
        <f>VLOOKUP(VLOOKUP(W$3,KEY!$E:$F,2,0)&amp;$C6,DEMAND_PLAN!$B:$I,5,0)/VLOOKUP(VLOOKUP(W$3,KEY!$E:$F,2,0),KEY!$B:$C,2,0)</f>
        <v>9249.75</v>
      </c>
      <c r="X6" s="45">
        <f>VLOOKUP(VLOOKUP(X$3,KEY!$E:$F,2,0)&amp;$C6,DEMAND_PLAN!$B:$I,5,0)/VLOOKUP(VLOOKUP(X$3,KEY!$E:$F,2,0),KEY!$B:$C,2,0)</f>
        <v>9249.75</v>
      </c>
      <c r="Y6" s="45">
        <f>VLOOKUP(VLOOKUP(Y$3,KEY!$E:$F,2,0)&amp;$C6,DEMAND_PLAN!$B:$I,5,0)/VLOOKUP(VLOOKUP(Y$3,KEY!$E:$F,2,0),KEY!$B:$C,2,0)</f>
        <v>9249.75</v>
      </c>
      <c r="Z6" s="45">
        <f>VLOOKUP(VLOOKUP(Z$3,KEY!$E:$F,2,0)&amp;$C6,DEMAND_PLAN!$B:$I,5,0)/VLOOKUP(VLOOKUP(Z$3,KEY!$E:$F,2,0),KEY!$B:$C,2,0)</f>
        <v>9249.75</v>
      </c>
      <c r="AA6" s="45">
        <f>VLOOKUP(VLOOKUP(AA$3,KEY!$E:$F,2,0)&amp;$C6,DEMAND_PLAN!$B:$I,5,0)/VLOOKUP(VLOOKUP(AA$3,KEY!$E:$F,2,0),KEY!$B:$C,2,0)</f>
        <v>11739</v>
      </c>
      <c r="AB6" s="45">
        <f>VLOOKUP(VLOOKUP(AB$3,KEY!$E:$F,2,0)&amp;$C6,DEMAND_PLAN!$B:$I,5,0)/VLOOKUP(VLOOKUP(AB$3,KEY!$E:$F,2,0),KEY!$B:$C,2,0)</f>
        <v>11739</v>
      </c>
      <c r="AC6" s="45">
        <f>VLOOKUP(VLOOKUP(AC$3,KEY!$E:$F,2,0)&amp;$C6,DEMAND_PLAN!$B:$I,5,0)/VLOOKUP(VLOOKUP(AC$3,KEY!$E:$F,2,0),KEY!$B:$C,2,0)</f>
        <v>11739</v>
      </c>
      <c r="AD6" s="45">
        <f>VLOOKUP(VLOOKUP(AD$3,KEY!$E:$F,2,0)&amp;$C6,DEMAND_PLAN!$B:$I,5,0)/VLOOKUP(VLOOKUP(AD$3,KEY!$E:$F,2,0),KEY!$B:$C,2,0)</f>
        <v>11739</v>
      </c>
      <c r="AE6" s="45">
        <f>VLOOKUP(VLOOKUP(AE$3,KEY!$E:$F,2,0)&amp;$C6,DEMAND_PLAN!$B:$I,5,0)/VLOOKUP(VLOOKUP(AE$3,KEY!$E:$F,2,0),KEY!$B:$C,2,0)</f>
        <v>11739</v>
      </c>
      <c r="AF6" s="45">
        <f>VLOOKUP(VLOOKUP(AF$3,KEY!$E:$F,2,0)&amp;$C6,DEMAND_PLAN!$B:$I,5,0)/VLOOKUP(VLOOKUP(AF$3,KEY!$E:$F,2,0),KEY!$B:$C,2,0)</f>
        <v>9226.25</v>
      </c>
      <c r="AG6" s="45">
        <f>VLOOKUP(VLOOKUP(AG$3,KEY!$E:$F,2,0)&amp;$C6,DEMAND_PLAN!$B:$I,5,0)/VLOOKUP(VLOOKUP(AG$3,KEY!$E:$F,2,0),KEY!$B:$C,2,0)</f>
        <v>9226.25</v>
      </c>
      <c r="AH6" s="45">
        <f>VLOOKUP(VLOOKUP(AH$3,KEY!$E:$F,2,0)&amp;$C6,DEMAND_PLAN!$B:$I,5,0)/VLOOKUP(VLOOKUP(AH$3,KEY!$E:$F,2,0),KEY!$B:$C,2,0)</f>
        <v>9226.25</v>
      </c>
      <c r="AI6" s="45">
        <f>VLOOKUP(VLOOKUP(AI$3,KEY!$E:$F,2,0)&amp;$C6,DEMAND_PLAN!$B:$I,5,0)/VLOOKUP(VLOOKUP(AI$3,KEY!$E:$F,2,0),KEY!$B:$C,2,0)</f>
        <v>9226.25</v>
      </c>
      <c r="AJ6" s="45">
        <f>VLOOKUP(VLOOKUP(AJ$3,KEY!$E:$F,2,0)&amp;$C6,DEMAND_PLAN!$B:$I,5,0)/VLOOKUP(VLOOKUP(AJ$3,KEY!$E:$F,2,0),KEY!$B:$C,2,0)</f>
        <v>6019</v>
      </c>
      <c r="AK6" s="45">
        <f>VLOOKUP(VLOOKUP(AK$3,KEY!$E:$F,2,0)&amp;$C6,DEMAND_PLAN!$B:$I,5,0)/VLOOKUP(VLOOKUP(AK$3,KEY!$E:$F,2,0),KEY!$B:$C,2,0)</f>
        <v>6019</v>
      </c>
      <c r="AL6" s="45">
        <f>VLOOKUP(VLOOKUP(AL$3,KEY!$E:$F,2,0)&amp;$C6,DEMAND_PLAN!$B:$I,5,0)/VLOOKUP(VLOOKUP(AL$3,KEY!$E:$F,2,0),KEY!$B:$C,2,0)</f>
        <v>6019</v>
      </c>
      <c r="AM6" s="45">
        <f>VLOOKUP(VLOOKUP(AM$3,KEY!$E:$F,2,0)&amp;$C6,DEMAND_PLAN!$B:$I,5,0)/VLOOKUP(VLOOKUP(AM$3,KEY!$E:$F,2,0),KEY!$B:$C,2,0)</f>
        <v>6019</v>
      </c>
      <c r="AN6" s="45">
        <f>VLOOKUP(VLOOKUP(AN$3,KEY!$E:$F,2,0)&amp;$C6,DEMAND_PLAN!$B:$I,5,0)/VLOOKUP(VLOOKUP(AN$3,KEY!$E:$F,2,0),KEY!$B:$C,2,0)</f>
        <v>6205.4</v>
      </c>
      <c r="AO6" s="45">
        <f>VLOOKUP(VLOOKUP(AO$3,KEY!$E:$F,2,0)&amp;$C6,DEMAND_PLAN!$B:$I,5,0)/VLOOKUP(VLOOKUP(AO$3,KEY!$E:$F,2,0),KEY!$B:$C,2,0)</f>
        <v>6205.4</v>
      </c>
      <c r="AP6" s="45">
        <f>VLOOKUP(VLOOKUP(AP$3,KEY!$E:$F,2,0)&amp;$C6,DEMAND_PLAN!$B:$I,5,0)/VLOOKUP(VLOOKUP(AP$3,KEY!$E:$F,2,0),KEY!$B:$C,2,0)</f>
        <v>6205.4</v>
      </c>
      <c r="AQ6" s="45">
        <f>VLOOKUP(VLOOKUP(AQ$3,KEY!$E:$F,2,0)&amp;$C6,DEMAND_PLAN!$B:$I,5,0)/VLOOKUP(VLOOKUP(AQ$3,KEY!$E:$F,2,0),KEY!$B:$C,2,0)</f>
        <v>6205.4</v>
      </c>
      <c r="AR6" s="45">
        <f>VLOOKUP(VLOOKUP(AR$3,KEY!$E:$F,2,0)&amp;$C6,DEMAND_PLAN!$B:$I,5,0)/VLOOKUP(VLOOKUP(AR$3,KEY!$E:$F,2,0),KEY!$B:$C,2,0)</f>
        <v>6205.4</v>
      </c>
      <c r="AS6" s="45">
        <f>VLOOKUP(VLOOKUP(AS$3,KEY!$E:$F,2,0)&amp;$C6,DEMAND_PLAN!$B:$I,5,0)/VLOOKUP(VLOOKUP(AS$3,KEY!$E:$F,2,0),KEY!$B:$C,2,0)</f>
        <v>7160.5</v>
      </c>
      <c r="AT6" s="45">
        <f>VLOOKUP(VLOOKUP(AT$3,KEY!$E:$F,2,0)&amp;$C6,DEMAND_PLAN!$B:$I,5,0)/VLOOKUP(VLOOKUP(AT$3,KEY!$E:$F,2,0),KEY!$B:$C,2,0)</f>
        <v>7160.5</v>
      </c>
      <c r="AU6" s="45">
        <f>VLOOKUP(VLOOKUP(AU$3,KEY!$E:$F,2,0)&amp;$C6,DEMAND_PLAN!$B:$I,5,0)/VLOOKUP(VLOOKUP(AU$3,KEY!$E:$F,2,0),KEY!$B:$C,2,0)</f>
        <v>7160.5</v>
      </c>
      <c r="AV6" s="45">
        <f>VLOOKUP(VLOOKUP(AV$3,KEY!$E:$F,2,0)&amp;$C6,DEMAND_PLAN!$B:$I,5,0)/VLOOKUP(VLOOKUP(AV$3,KEY!$E:$F,2,0),KEY!$B:$C,2,0)</f>
        <v>7160.5</v>
      </c>
      <c r="AW6" s="45">
        <f>VLOOKUP(VLOOKUP(AW$3,KEY!$E:$F,2,0)&amp;$C6,DEMAND_PLAN!$B:$I,5,0)/VLOOKUP(VLOOKUP(AW$3,KEY!$E:$F,2,0),KEY!$B:$C,2,0)</f>
        <v>2685</v>
      </c>
      <c r="AX6" s="45">
        <f>VLOOKUP(VLOOKUP(AX$3,KEY!$E:$F,2,0)&amp;$C6,DEMAND_PLAN!$B:$I,5,0)/VLOOKUP(VLOOKUP(AX$3,KEY!$E:$F,2,0),KEY!$B:$C,2,0)</f>
        <v>2685</v>
      </c>
      <c r="AY6" s="45">
        <f>VLOOKUP(VLOOKUP(AY$3,KEY!$E:$F,2,0)&amp;$C6,DEMAND_PLAN!$B:$I,5,0)/VLOOKUP(VLOOKUP(AY$3,KEY!$E:$F,2,0),KEY!$B:$C,2,0)</f>
        <v>2685</v>
      </c>
      <c r="AZ6" s="45">
        <f>VLOOKUP(VLOOKUP(AZ$3,KEY!$E:$F,2,0)&amp;$C6,DEMAND_PLAN!$B:$I,5,0)/VLOOKUP(VLOOKUP(AZ$3,KEY!$E:$F,2,0),KEY!$B:$C,2,0)</f>
        <v>2685</v>
      </c>
      <c r="BA6" s="45">
        <f>VLOOKUP(VLOOKUP(BA$3,KEY!$E:$F,2,0)&amp;$C6,DEMAND_PLAN!$B:$I,5,0)/VLOOKUP(VLOOKUP(BA$3,KEY!$E:$F,2,0),KEY!$B:$C,2,0)</f>
        <v>11778.6</v>
      </c>
      <c r="BB6" s="45">
        <f>VLOOKUP(VLOOKUP(BB$3,KEY!$E:$F,2,0)&amp;$C6,DEMAND_PLAN!$B:$I,5,0)/VLOOKUP(VLOOKUP(BB$3,KEY!$E:$F,2,0),KEY!$B:$C,2,0)</f>
        <v>11778.6</v>
      </c>
      <c r="BC6" s="45">
        <f>VLOOKUP(VLOOKUP(BC$3,KEY!$E:$F,2,0)&amp;$C6,DEMAND_PLAN!$B:$I,5,0)/VLOOKUP(VLOOKUP(BC$3,KEY!$E:$F,2,0),KEY!$B:$C,2,0)</f>
        <v>11778.6</v>
      </c>
      <c r="BD6" s="45">
        <f>VLOOKUP(VLOOKUP(BD$3,KEY!$E:$F,2,0)&amp;$C6,DEMAND_PLAN!$B:$I,5,0)/VLOOKUP(VLOOKUP(BD$3,KEY!$E:$F,2,0),KEY!$B:$C,2,0)</f>
        <v>11778.6</v>
      </c>
      <c r="BE6" s="45">
        <f>VLOOKUP(VLOOKUP(BE$3,KEY!$E:$F,2,0)&amp;$C6,DEMAND_PLAN!$B:$I,5,0)/VLOOKUP(VLOOKUP(BE$3,KEY!$E:$F,2,0),KEY!$B:$C,2,0)</f>
        <v>11778.6</v>
      </c>
      <c r="BF6" s="46">
        <f>IF(FF6&gt;ASSUMPTIONS!$D$5,0,(ASSUMPTIONS!$D$5+2-FF6)*AVERAGE(G6:J6))</f>
        <v>0</v>
      </c>
      <c r="BG6" s="46">
        <f>IF(FG6&gt;ASSUMPTIONS!$D$5,0,(ASSUMPTIONS!$D$5+2-FG6)*AVERAGE(H6:K6))</f>
        <v>0</v>
      </c>
      <c r="BH6" s="46">
        <f>IF(FH6&gt;ASSUMPTIONS!$D$5,0,(ASSUMPTIONS!$D$5+2-FH6)*AVERAGE(I6:L6))</f>
        <v>0</v>
      </c>
      <c r="BI6" s="46">
        <f>IF(FI6&gt;ASSUMPTIONS!$D$5,0,(ASSUMPTIONS!$D$5+2-FI6)*AVERAGE(J6:M6))</f>
        <v>0</v>
      </c>
      <c r="BJ6" s="46">
        <f>IF(FJ6&gt;ASSUMPTIONS!$D$5,0,(ASSUMPTIONS!$D$5+2-FJ6)*AVERAGE(K6:N6))</f>
        <v>0</v>
      </c>
      <c r="BK6" s="46">
        <f>IF(FK6&gt;ASSUMPTIONS!$D$5,0,(ASSUMPTIONS!$D$5+2-FK6)*AVERAGE(L6:O6))</f>
        <v>0</v>
      </c>
      <c r="BL6" s="46">
        <f>IF(FL6&gt;ASSUMPTIONS!$D$5,0,(ASSUMPTIONS!$D$5+2-FL6)*AVERAGE(M6:P6))</f>
        <v>0</v>
      </c>
      <c r="BM6" s="46">
        <f>IF(FM6&gt;ASSUMPTIONS!$D$5,0,(ASSUMPTIONS!$D$5+2-FM6)*AVERAGE(N6:Q6))</f>
        <v>0</v>
      </c>
      <c r="BN6" s="46">
        <f>IF(FN6&gt;ASSUMPTIONS!$D$5,0,(ASSUMPTIONS!$D$5+2-FN6)*AVERAGE(O6:R6))</f>
        <v>0</v>
      </c>
      <c r="BO6" s="46">
        <f>IF(FO6&gt;ASSUMPTIONS!$D$5,0,(ASSUMPTIONS!$D$5+2-FO6)*AVERAGE(P6:S6))</f>
        <v>0</v>
      </c>
      <c r="BP6" s="46">
        <f>IF(FP6&gt;ASSUMPTIONS!$D$5,0,(ASSUMPTIONS!$D$5+2-FP6)*AVERAGE(Q6:T6))</f>
        <v>0</v>
      </c>
      <c r="BQ6" s="46">
        <f>IF(FQ6&gt;ASSUMPTIONS!$D$5,0,(ASSUMPTIONS!$D$5+2-FQ6)*AVERAGE(R6:U6))</f>
        <v>0</v>
      </c>
      <c r="BR6" s="46">
        <f>IF(FR6&gt;ASSUMPTIONS!$D$5,0,(ASSUMPTIONS!$D$5+2-FR6)*AVERAGE(S6:V6))</f>
        <v>28812.053117782925</v>
      </c>
      <c r="BS6" s="46">
        <f>IF(FS6&gt;ASSUMPTIONS!$D$5,0,(ASSUMPTIONS!$D$5+2-FS6)*AVERAGE(T6:W6))</f>
        <v>0</v>
      </c>
      <c r="BT6" s="46">
        <f>IF(FT6&gt;ASSUMPTIONS!$D$5,0,(ASSUMPTIONS!$D$5+2-FT6)*AVERAGE(U6:X6))</f>
        <v>0</v>
      </c>
      <c r="BU6" s="46">
        <f>IF(FU6&gt;ASSUMPTIONS!$D$5,0,(ASSUMPTIONS!$D$5+2-FU6)*AVERAGE(V6:Y6))</f>
        <v>20272.624999999996</v>
      </c>
      <c r="BV6" s="46">
        <f>IF(FV6&gt;ASSUMPTIONS!$D$5,0,(ASSUMPTIONS!$D$5+2-FV6)*AVERAGE(W6:Z6))</f>
        <v>0</v>
      </c>
      <c r="BW6" s="46">
        <f>IF(FW6&gt;ASSUMPTIONS!$D$5,0,(ASSUMPTIONS!$D$5+2-FW6)*AVERAGE(X6:AA6))</f>
        <v>24336.000000000004</v>
      </c>
      <c r="BX6" s="46">
        <f>IF(FX6&gt;ASSUMPTIONS!$D$5,0,(ASSUMPTIONS!$D$5+2-FX6)*AVERAGE(Y6:AB6))</f>
        <v>0</v>
      </c>
      <c r="BY6" s="46">
        <f>IF(FY6&gt;ASSUMPTIONS!$D$5,0,(ASSUMPTIONS!$D$5+2-FY6)*AVERAGE(Z6:AC6))</f>
        <v>30945.750000000004</v>
      </c>
      <c r="BZ6" s="46">
        <f>IF(FZ6&gt;ASSUMPTIONS!$D$5,0,(ASSUMPTIONS!$D$5+2-FZ6)*AVERAGE(AA6:AD6))</f>
        <v>0</v>
      </c>
      <c r="CA6" s="46">
        <f>IF(GA6&gt;ASSUMPTIONS!$D$5,0,(ASSUMPTIONS!$D$5+2-GA6)*AVERAGE(AB6:AE6))</f>
        <v>24722.624999999996</v>
      </c>
      <c r="CB6" s="46">
        <f>IF(GB6&gt;ASSUMPTIONS!$D$5,0,(ASSUMPTIONS!$D$5+2-GB6)*AVERAGE(AC6:AF6))</f>
        <v>0</v>
      </c>
      <c r="CC6" s="46">
        <f>IF(GC6&gt;ASSUMPTIONS!$D$5,0,(ASSUMPTIONS!$D$5+2-GC6)*AVERAGE(AD6:AG6))</f>
        <v>0</v>
      </c>
      <c r="CD6" s="46">
        <f>IF(GD6&gt;ASSUMPTIONS!$D$5,0,(ASSUMPTIONS!$D$5+2-GD6)*AVERAGE(AE6:AH6))</f>
        <v>0</v>
      </c>
      <c r="CE6" s="46">
        <f>IF(GE6&gt;ASSUMPTIONS!$D$5,0,(ASSUMPTIONS!$D$5+2-GE6)*AVERAGE(AF6:AI6))</f>
        <v>21828.5</v>
      </c>
      <c r="CF6" s="46">
        <f>IF(GF6&gt;ASSUMPTIONS!$D$5,0,(ASSUMPTIONS!$D$5+2-GF6)*AVERAGE(AG6:AJ6))</f>
        <v>0</v>
      </c>
      <c r="CG6" s="46">
        <f>IF(GG6&gt;ASSUMPTIONS!$D$5,0,(ASSUMPTIONS!$D$5+2-GG6)*AVERAGE(AH6:AK6))</f>
        <v>0</v>
      </c>
      <c r="CH6" s="46">
        <f>IF(GH6&gt;ASSUMPTIONS!$D$5,0,(ASSUMPTIONS!$D$5+2-GH6)*AVERAGE(AI6:AL6))</f>
        <v>0</v>
      </c>
      <c r="CI6" s="46">
        <f>IF(GI6&gt;ASSUMPTIONS!$D$5,0,(ASSUMPTIONS!$D$5+2-GI6)*AVERAGE(AJ6:AM6))</f>
        <v>0</v>
      </c>
      <c r="CJ6" s="46">
        <f>IF(GJ6&gt;ASSUMPTIONS!$D$5,0,(ASSUMPTIONS!$D$5+2-GJ6)*AVERAGE(AK6:AN6))</f>
        <v>17037.500000000007</v>
      </c>
      <c r="CK6" s="46">
        <f>IF(GK6&gt;ASSUMPTIONS!$D$5,0,(ASSUMPTIONS!$D$5+2-GK6)*AVERAGE(AL6:AO6))</f>
        <v>0</v>
      </c>
      <c r="CL6" s="46">
        <f>IF(GL6&gt;ASSUMPTIONS!$D$5,0,(ASSUMPTIONS!$D$5+2-GL6)*AVERAGE(AM6:AP6))</f>
        <v>12969.999999999984</v>
      </c>
      <c r="CM6" s="46">
        <f>IF(GM6&gt;ASSUMPTIONS!$D$5,0,(ASSUMPTIONS!$D$5+2-GM6)*AVERAGE(AN6:AQ6))</f>
        <v>0</v>
      </c>
      <c r="CN6" s="46">
        <f>IF(GN6&gt;ASSUMPTIONS!$D$5,0,(ASSUMPTIONS!$D$5+2-GN6)*AVERAGE(AO6:AR6))</f>
        <v>12504.000000000005</v>
      </c>
      <c r="CO6" s="46">
        <f>IF(GO6&gt;ASSUMPTIONS!$D$5,0,(ASSUMPTIONS!$D$5+2-GO6)*AVERAGE(AP6:AS6))</f>
        <v>0</v>
      </c>
      <c r="CP6" s="46">
        <f>IF(GP6&gt;ASSUMPTIONS!$D$5,0,(ASSUMPTIONS!$D$5+2-GP6)*AVERAGE(AQ6:AT6))</f>
        <v>17186.3</v>
      </c>
      <c r="CQ6" s="46">
        <f>IF(GQ6&gt;ASSUMPTIONS!$D$5,0,(ASSUMPTIONS!$D$5+2-GQ6)*AVERAGE(AR6:AU6))</f>
        <v>0</v>
      </c>
      <c r="CR6" s="46">
        <f>IF(GR6&gt;ASSUMPTIONS!$D$5,0,(ASSUMPTIONS!$D$5+2-GR6)*AVERAGE(AS6:AV6))</f>
        <v>17186.300000000007</v>
      </c>
      <c r="CS6" s="46">
        <f>IF(GS6&gt;ASSUMPTIONS!$D$5,0,(ASSUMPTIONS!$D$5+2-GS6)*AVERAGE(AT6:AW6))</f>
        <v>0</v>
      </c>
      <c r="CT6" s="46">
        <f>IF(GT6&gt;ASSUMPTIONS!$D$5,0,(ASSUMPTIONS!$D$5+2-GT6)*AVERAGE(AU6:AX6))</f>
        <v>0</v>
      </c>
      <c r="CU6" s="46">
        <f>IF(GU6&gt;ASSUMPTIONS!$D$5,0,(ASSUMPTIONS!$D$5+2-GU6)*AVERAGE(AV6:AY6))</f>
        <v>0</v>
      </c>
      <c r="CV6" s="46">
        <f>IF(GV6&gt;ASSUMPTIONS!$D$5,0,(ASSUMPTIONS!$D$5+2-GV6)*AVERAGE(AW6:AZ6))</f>
        <v>0</v>
      </c>
      <c r="CW6" s="46">
        <f>IF(GW6&gt;ASSUMPTIONS!$D$5,0,(ASSUMPTIONS!$D$5+2-GW6)*AVERAGE(AX6:BA6))</f>
        <v>12826.400000000003</v>
      </c>
      <c r="CX6" s="46">
        <f>IF(GX6&gt;ASSUMPTIONS!$D$5,0,(ASSUMPTIONS!$D$5+2-GX6)*AVERAGE(AY6:BB6))</f>
        <v>25419.000000000004</v>
      </c>
      <c r="CY6" s="46">
        <f>IF(GY6&gt;ASSUMPTIONS!$D$5,0,(ASSUMPTIONS!$D$5+2-GY6)*AVERAGE(AZ6:BC6))</f>
        <v>25419.000000000007</v>
      </c>
      <c r="CZ6" s="46">
        <f>IF(GZ6&gt;ASSUMPTIONS!$D$5,0,(ASSUMPTIONS!$D$5+2-GZ6)*AVERAGE(BA6:BD6))</f>
        <v>25419.000000000007</v>
      </c>
      <c r="DA6" s="46">
        <f>IF(HA6&gt;ASSUMPTIONS!$D$5,0,(ASSUMPTIONS!$D$5+2-HA6)*AVERAGE($BB6:$BE6))</f>
        <v>0</v>
      </c>
      <c r="DB6" s="46">
        <f>IF(HB6&gt;ASSUMPTIONS!$D$5,0,(ASSUMPTIONS!$D$5+2-HB6)*AVERAGE($BB6:$BE6))</f>
        <v>0</v>
      </c>
      <c r="DC6" s="46">
        <f>IF(HC6&gt;ASSUMPTIONS!$D$5,0,(ASSUMPTIONS!$D$5+2-HC6)*AVERAGE($BB6:$BE6))</f>
        <v>26242.200000000015</v>
      </c>
      <c r="DD6" s="46">
        <f>IF(HD6&gt;ASSUMPTIONS!$D$5,0,(ASSUMPTIONS!$D$5+2-HD6)*AVERAGE($BB6:$BE6))</f>
        <v>0</v>
      </c>
      <c r="DE6" s="46">
        <f>IF(HE6&gt;ASSUMPTIONS!$D$5,0,(ASSUMPTIONS!$D$5+2-HE6)*AVERAGE($BB6:$BE6))</f>
        <v>23557.200000000012</v>
      </c>
      <c r="DF6" s="47">
        <f t="shared" si="53"/>
        <v>149794.44688221707</v>
      </c>
      <c r="DG6" s="47">
        <f t="shared" si="0"/>
        <v>137337.94688221707</v>
      </c>
      <c r="DH6" s="47">
        <f t="shared" si="1"/>
        <v>124881.44688221707</v>
      </c>
      <c r="DI6" s="47">
        <f t="shared" si="2"/>
        <v>112424.94688221707</v>
      </c>
      <c r="DJ6" s="47">
        <f t="shared" si="3"/>
        <v>108199.19688221707</v>
      </c>
      <c r="DK6" s="47">
        <f t="shared" si="4"/>
        <v>103973.44688221707</v>
      </c>
      <c r="DL6" s="47">
        <f t="shared" si="5"/>
        <v>99747.696882217075</v>
      </c>
      <c r="DM6" s="47">
        <f t="shared" si="6"/>
        <v>95521.946882217075</v>
      </c>
      <c r="DN6" s="47">
        <f t="shared" si="7"/>
        <v>89495.946882217075</v>
      </c>
      <c r="DO6" s="47">
        <f t="shared" si="8"/>
        <v>83469.946882217075</v>
      </c>
      <c r="DP6" s="47">
        <f t="shared" si="9"/>
        <v>77443.946882217075</v>
      </c>
      <c r="DQ6" s="47">
        <f t="shared" si="10"/>
        <v>71417.946882217075</v>
      </c>
      <c r="DR6" s="47">
        <f t="shared" si="11"/>
        <v>94204</v>
      </c>
      <c r="DS6" s="47">
        <f t="shared" si="12"/>
        <v>84181</v>
      </c>
      <c r="DT6" s="47">
        <f t="shared" si="13"/>
        <v>74158</v>
      </c>
      <c r="DU6" s="47">
        <f t="shared" si="14"/>
        <v>84407.625</v>
      </c>
      <c r="DV6" s="47">
        <f t="shared" si="15"/>
        <v>74384.625</v>
      </c>
      <c r="DW6" s="47">
        <f t="shared" si="16"/>
        <v>89470.875</v>
      </c>
      <c r="DX6" s="47">
        <f t="shared" si="17"/>
        <v>80221.125</v>
      </c>
      <c r="DY6" s="47">
        <f t="shared" si="18"/>
        <v>101917.125</v>
      </c>
      <c r="DZ6" s="47">
        <f t="shared" si="19"/>
        <v>92667.375</v>
      </c>
      <c r="EA6" s="47">
        <f t="shared" si="20"/>
        <v>105651</v>
      </c>
      <c r="EB6" s="47">
        <f t="shared" si="21"/>
        <v>93912</v>
      </c>
      <c r="EC6" s="47">
        <f t="shared" si="22"/>
        <v>82173</v>
      </c>
      <c r="ED6" s="47">
        <f t="shared" si="23"/>
        <v>70434</v>
      </c>
      <c r="EE6" s="47">
        <f t="shared" si="24"/>
        <v>80523.5</v>
      </c>
      <c r="EF6" s="47">
        <f t="shared" si="25"/>
        <v>71297.25</v>
      </c>
      <c r="EG6" s="47">
        <f t="shared" si="26"/>
        <v>62071</v>
      </c>
      <c r="EH6" s="47">
        <f t="shared" si="27"/>
        <v>52844.75</v>
      </c>
      <c r="EI6" s="47">
        <f t="shared" si="28"/>
        <v>43618.5</v>
      </c>
      <c r="EJ6" s="47">
        <f t="shared" si="29"/>
        <v>54637.000000000007</v>
      </c>
      <c r="EK6" s="47">
        <f t="shared" si="30"/>
        <v>48618.000000000007</v>
      </c>
      <c r="EL6" s="47">
        <f t="shared" si="31"/>
        <v>55568.999999999993</v>
      </c>
      <c r="EM6" s="47">
        <f t="shared" si="32"/>
        <v>49549.999999999993</v>
      </c>
      <c r="EN6" s="47">
        <f t="shared" si="33"/>
        <v>55848.6</v>
      </c>
      <c r="EO6" s="47">
        <f t="shared" si="34"/>
        <v>49643.199999999997</v>
      </c>
      <c r="EP6" s="47">
        <f t="shared" si="35"/>
        <v>60624.099999999991</v>
      </c>
      <c r="EQ6" s="47">
        <f t="shared" si="36"/>
        <v>54418.69999999999</v>
      </c>
      <c r="ER6" s="47">
        <f t="shared" si="37"/>
        <v>65399.599999999991</v>
      </c>
      <c r="ES6" s="47">
        <f t="shared" si="38"/>
        <v>58239.099999999991</v>
      </c>
      <c r="ET6" s="47">
        <f t="shared" si="39"/>
        <v>51078.599999999991</v>
      </c>
      <c r="EU6" s="47">
        <f t="shared" si="40"/>
        <v>43918.099999999991</v>
      </c>
      <c r="EV6" s="47">
        <f t="shared" si="41"/>
        <v>36757.599999999991</v>
      </c>
      <c r="EW6" s="47">
        <f t="shared" si="42"/>
        <v>46898.999999999993</v>
      </c>
      <c r="EX6" s="47">
        <f t="shared" si="43"/>
        <v>69633</v>
      </c>
      <c r="EY6" s="47">
        <f t="shared" si="44"/>
        <v>92367</v>
      </c>
      <c r="EZ6" s="47">
        <f t="shared" si="45"/>
        <v>115101</v>
      </c>
      <c r="FA6" s="47">
        <f t="shared" si="46"/>
        <v>103322.4</v>
      </c>
      <c r="FB6" s="47">
        <f t="shared" si="47"/>
        <v>91543.799999999988</v>
      </c>
      <c r="FC6" s="47">
        <f t="shared" si="48"/>
        <v>106007.4</v>
      </c>
      <c r="FD6" s="47">
        <f t="shared" si="49"/>
        <v>94228.799999999988</v>
      </c>
      <c r="FE6" s="47">
        <f t="shared" si="50"/>
        <v>106007.4</v>
      </c>
      <c r="FF6" s="48">
        <f t="shared" si="54"/>
        <v>15.602834158440405</v>
      </c>
      <c r="FG6" s="48">
        <f t="shared" si="55"/>
        <v>17.958542388732585</v>
      </c>
      <c r="FH6" s="48">
        <f t="shared" si="56"/>
        <v>21.857135824493692</v>
      </c>
      <c r="FI6" s="48">
        <f t="shared" si="57"/>
        <v>29.5524929023764</v>
      </c>
      <c r="FJ6" s="48">
        <f t="shared" si="58"/>
        <v>24.043938220836928</v>
      </c>
      <c r="FK6" s="48">
        <f t="shared" si="59"/>
        <v>21.108434536975068</v>
      </c>
      <c r="FL6" s="48">
        <f t="shared" si="60"/>
        <v>18.646809954777485</v>
      </c>
      <c r="FM6" s="48">
        <f t="shared" si="61"/>
        <v>16.552886970165464</v>
      </c>
      <c r="FN6" s="48">
        <f t="shared" si="62"/>
        <v>15.851634066083152</v>
      </c>
      <c r="FO6" s="48">
        <f t="shared" si="63"/>
        <v>12.739183215147799</v>
      </c>
      <c r="FP6" s="48">
        <f t="shared" si="64"/>
        <v>10.401887579564717</v>
      </c>
      <c r="FQ6" s="48">
        <f t="shared" si="65"/>
        <v>8.5822354212181278</v>
      </c>
      <c r="FR6" s="48">
        <f t="shared" si="66"/>
        <v>7.1254062538378804</v>
      </c>
      <c r="FS6" s="48">
        <f t="shared" si="67"/>
        <v>9.5836210459386422</v>
      </c>
      <c r="FT6" s="48">
        <f t="shared" si="68"/>
        <v>8.7357538493468763</v>
      </c>
      <c r="FU6" s="48">
        <f t="shared" si="69"/>
        <v>7.8531726333485565</v>
      </c>
      <c r="FV6" s="48">
        <f t="shared" si="70"/>
        <v>9.1253952809535388</v>
      </c>
      <c r="FW6" s="48">
        <f t="shared" si="71"/>
        <v>7.534861636056295</v>
      </c>
      <c r="FX6" s="48">
        <f t="shared" si="72"/>
        <v>8.5256030016080047</v>
      </c>
      <c r="FY6" s="48">
        <f t="shared" si="73"/>
        <v>7.2162795796859447</v>
      </c>
      <c r="FZ6" s="48">
        <f t="shared" si="74"/>
        <v>8.6819256325070278</v>
      </c>
      <c r="GA6" s="48">
        <f t="shared" si="75"/>
        <v>7.8939752108356762</v>
      </c>
      <c r="GB6" s="48">
        <f t="shared" si="76"/>
        <v>9.5088455502241622</v>
      </c>
      <c r="GC6" s="48">
        <f t="shared" si="77"/>
        <v>8.9588247218611752</v>
      </c>
      <c r="GD6" s="48">
        <f t="shared" si="78"/>
        <v>8.338679909431665</v>
      </c>
      <c r="GE6" s="48">
        <f t="shared" si="79"/>
        <v>7.6340875220159869</v>
      </c>
      <c r="GF6" s="48">
        <f t="shared" si="80"/>
        <v>9.5583236269483862</v>
      </c>
      <c r="GG6" s="48">
        <f t="shared" si="81"/>
        <v>9.3533723618832099</v>
      </c>
      <c r="GH6" s="48">
        <f t="shared" si="82"/>
        <v>9.1002354924724873</v>
      </c>
      <c r="GI6" s="48">
        <f t="shared" si="83"/>
        <v>8.779656089051338</v>
      </c>
      <c r="GJ6" s="48">
        <f t="shared" si="84"/>
        <v>7.1911270113426529</v>
      </c>
      <c r="GK6" s="48">
        <f t="shared" si="85"/>
        <v>8.9390072314387616</v>
      </c>
      <c r="GL6" s="48">
        <f t="shared" si="86"/>
        <v>7.8940702734298913</v>
      </c>
      <c r="GM6" s="48">
        <f t="shared" si="87"/>
        <v>8.9549424694620807</v>
      </c>
      <c r="GN6" s="48">
        <f t="shared" si="88"/>
        <v>7.984980823154026</v>
      </c>
      <c r="GO6" s="48">
        <f t="shared" si="89"/>
        <v>8.6665244193399467</v>
      </c>
      <c r="GP6" s="48">
        <f t="shared" si="90"/>
        <v>7.4283362886150579</v>
      </c>
      <c r="GQ6" s="48">
        <f t="shared" si="91"/>
        <v>8.7585247897019869</v>
      </c>
      <c r="GR6" s="48">
        <f t="shared" si="92"/>
        <v>7.5998463794427753</v>
      </c>
      <c r="GS6" s="48">
        <f t="shared" si="93"/>
        <v>10.824836033351954</v>
      </c>
      <c r="GT6" s="48">
        <f t="shared" si="94"/>
        <v>11.830602813468079</v>
      </c>
      <c r="GU6" s="48">
        <f t="shared" si="95"/>
        <v>13.428043771154412</v>
      </c>
      <c r="GV6" s="48">
        <f t="shared" si="96"/>
        <v>16.356834264432027</v>
      </c>
      <c r="GW6" s="48">
        <f t="shared" si="97"/>
        <v>7.4131978057437875</v>
      </c>
      <c r="GX6" s="48">
        <f t="shared" si="98"/>
        <v>6.4851074421305892</v>
      </c>
      <c r="GY6" s="48">
        <f t="shared" si="99"/>
        <v>7.3257795732862006</v>
      </c>
      <c r="GZ6" s="48">
        <f t="shared" si="100"/>
        <v>7.8419336763282557</v>
      </c>
      <c r="HA6" s="48">
        <f t="shared" si="101"/>
        <v>9.7720442157811629</v>
      </c>
      <c r="HB6" s="48">
        <f t="shared" si="102"/>
        <v>8.7720442157811611</v>
      </c>
      <c r="HC6" s="48">
        <f t="shared" si="103"/>
        <v>7.7720442157811611</v>
      </c>
      <c r="HD6" s="48">
        <f t="shared" si="104"/>
        <v>9</v>
      </c>
      <c r="HE6" s="48">
        <f t="shared" si="105"/>
        <v>7.9999999999999991</v>
      </c>
      <c r="HF6" s="31"/>
    </row>
    <row r="7" spans="1:214" x14ac:dyDescent="0.25">
      <c r="A7" s="29"/>
      <c r="B7" s="13" t="s">
        <v>7</v>
      </c>
      <c r="C7" s="13">
        <v>1591858</v>
      </c>
      <c r="D7" s="13" t="str">
        <f>VLOOKUP(C7,INVENTORY_DATA!$C:$E,2,0)</f>
        <v>PF_2</v>
      </c>
      <c r="E7" s="44">
        <f>VLOOKUP(C7,INVENTORY_DATA!$C:$E,3,0)</f>
        <v>30240.117782909929</v>
      </c>
      <c r="F7" s="45">
        <f>VLOOKUP(VLOOKUP(F$3,KEY!$E:$F,2,0)&amp;$C7,DEMAND_PLAN!$B:$I,5,0)/VLOOKUP(VLOOKUP(F$3,KEY!$E:$F,2,0),KEY!$B:$C,2,0)</f>
        <v>7323.25</v>
      </c>
      <c r="G7" s="45">
        <f>VLOOKUP(VLOOKUP(G$3,KEY!$E:$F,2,0)&amp;$C7,DEMAND_PLAN!$B:$I,5,0)/VLOOKUP(VLOOKUP(G$3,KEY!$E:$F,2,0),KEY!$B:$C,2,0)</f>
        <v>7323.25</v>
      </c>
      <c r="H7" s="45">
        <f>VLOOKUP(VLOOKUP(H$3,KEY!$E:$F,2,0)&amp;$C7,DEMAND_PLAN!$B:$I,5,0)/VLOOKUP(VLOOKUP(H$3,KEY!$E:$F,2,0),KEY!$B:$C,2,0)</f>
        <v>7323.25</v>
      </c>
      <c r="I7" s="45">
        <f>VLOOKUP(VLOOKUP(I$3,KEY!$E:$F,2,0)&amp;$C7,DEMAND_PLAN!$B:$I,5,0)/VLOOKUP(VLOOKUP(I$3,KEY!$E:$F,2,0),KEY!$B:$C,2,0)</f>
        <v>7323.25</v>
      </c>
      <c r="J7" s="45">
        <f>VLOOKUP(VLOOKUP(J$3,KEY!$E:$F,2,0)&amp;$C7,DEMAND_PLAN!$B:$I,5,0)/VLOOKUP(VLOOKUP(J$3,KEY!$E:$F,2,0),KEY!$B:$C,2,0)</f>
        <v>11480</v>
      </c>
      <c r="K7" s="45">
        <f>VLOOKUP(VLOOKUP(K$3,KEY!$E:$F,2,0)&amp;$C7,DEMAND_PLAN!$B:$I,5,0)/VLOOKUP(VLOOKUP(K$3,KEY!$E:$F,2,0),KEY!$B:$C,2,0)</f>
        <v>11480</v>
      </c>
      <c r="L7" s="45">
        <f>VLOOKUP(VLOOKUP(L$3,KEY!$E:$F,2,0)&amp;$C7,DEMAND_PLAN!$B:$I,5,0)/VLOOKUP(VLOOKUP(L$3,KEY!$E:$F,2,0),KEY!$B:$C,2,0)</f>
        <v>11480</v>
      </c>
      <c r="M7" s="45">
        <f>VLOOKUP(VLOOKUP(M$3,KEY!$E:$F,2,0)&amp;$C7,DEMAND_PLAN!$B:$I,5,0)/VLOOKUP(VLOOKUP(M$3,KEY!$E:$F,2,0),KEY!$B:$C,2,0)</f>
        <v>11480</v>
      </c>
      <c r="N7" s="45">
        <f>VLOOKUP(VLOOKUP(N$3,KEY!$E:$F,2,0)&amp;$C7,DEMAND_PLAN!$B:$I,5,0)/VLOOKUP(VLOOKUP(N$3,KEY!$E:$F,2,0),KEY!$B:$C,2,0)</f>
        <v>9127.7999999999993</v>
      </c>
      <c r="O7" s="45">
        <f>VLOOKUP(VLOOKUP(O$3,KEY!$E:$F,2,0)&amp;$C7,DEMAND_PLAN!$B:$I,5,0)/VLOOKUP(VLOOKUP(O$3,KEY!$E:$F,2,0),KEY!$B:$C,2,0)</f>
        <v>9127.7999999999993</v>
      </c>
      <c r="P7" s="45">
        <f>VLOOKUP(VLOOKUP(P$3,KEY!$E:$F,2,0)&amp;$C7,DEMAND_PLAN!$B:$I,5,0)/VLOOKUP(VLOOKUP(P$3,KEY!$E:$F,2,0),KEY!$B:$C,2,0)</f>
        <v>9127.7999999999993</v>
      </c>
      <c r="Q7" s="45">
        <f>VLOOKUP(VLOOKUP(Q$3,KEY!$E:$F,2,0)&amp;$C7,DEMAND_PLAN!$B:$I,5,0)/VLOOKUP(VLOOKUP(Q$3,KEY!$E:$F,2,0),KEY!$B:$C,2,0)</f>
        <v>9127.7999999999993</v>
      </c>
      <c r="R7" s="45">
        <f>VLOOKUP(VLOOKUP(R$3,KEY!$E:$F,2,0)&amp;$C7,DEMAND_PLAN!$B:$I,5,0)/VLOOKUP(VLOOKUP(R$3,KEY!$E:$F,2,0),KEY!$B:$C,2,0)</f>
        <v>9127.7999999999993</v>
      </c>
      <c r="S7" s="45">
        <f>VLOOKUP(VLOOKUP(S$3,KEY!$E:$F,2,0)&amp;$C7,DEMAND_PLAN!$B:$I,5,0)/VLOOKUP(VLOOKUP(S$3,KEY!$E:$F,2,0),KEY!$B:$C,2,0)</f>
        <v>8627.75</v>
      </c>
      <c r="T7" s="45">
        <f>VLOOKUP(VLOOKUP(T$3,KEY!$E:$F,2,0)&amp;$C7,DEMAND_PLAN!$B:$I,5,0)/VLOOKUP(VLOOKUP(T$3,KEY!$E:$F,2,0),KEY!$B:$C,2,0)</f>
        <v>8627.75</v>
      </c>
      <c r="U7" s="45">
        <f>VLOOKUP(VLOOKUP(U$3,KEY!$E:$F,2,0)&amp;$C7,DEMAND_PLAN!$B:$I,5,0)/VLOOKUP(VLOOKUP(U$3,KEY!$E:$F,2,0),KEY!$B:$C,2,0)</f>
        <v>8627.75</v>
      </c>
      <c r="V7" s="45">
        <f>VLOOKUP(VLOOKUP(V$3,KEY!$E:$F,2,0)&amp;$C7,DEMAND_PLAN!$B:$I,5,0)/VLOOKUP(VLOOKUP(V$3,KEY!$E:$F,2,0),KEY!$B:$C,2,0)</f>
        <v>8627.75</v>
      </c>
      <c r="W7" s="45">
        <f>VLOOKUP(VLOOKUP(W$3,KEY!$E:$F,2,0)&amp;$C7,DEMAND_PLAN!$B:$I,5,0)/VLOOKUP(VLOOKUP(W$3,KEY!$E:$F,2,0),KEY!$B:$C,2,0)</f>
        <v>12062.75</v>
      </c>
      <c r="X7" s="45">
        <f>VLOOKUP(VLOOKUP(X$3,KEY!$E:$F,2,0)&amp;$C7,DEMAND_PLAN!$B:$I,5,0)/VLOOKUP(VLOOKUP(X$3,KEY!$E:$F,2,0),KEY!$B:$C,2,0)</f>
        <v>12062.75</v>
      </c>
      <c r="Y7" s="45">
        <f>VLOOKUP(VLOOKUP(Y$3,KEY!$E:$F,2,0)&amp;$C7,DEMAND_PLAN!$B:$I,5,0)/VLOOKUP(VLOOKUP(Y$3,KEY!$E:$F,2,0),KEY!$B:$C,2,0)</f>
        <v>12062.75</v>
      </c>
      <c r="Z7" s="45">
        <f>VLOOKUP(VLOOKUP(Z$3,KEY!$E:$F,2,0)&amp;$C7,DEMAND_PLAN!$B:$I,5,0)/VLOOKUP(VLOOKUP(Z$3,KEY!$E:$F,2,0),KEY!$B:$C,2,0)</f>
        <v>12062.75</v>
      </c>
      <c r="AA7" s="45">
        <f>VLOOKUP(VLOOKUP(AA$3,KEY!$E:$F,2,0)&amp;$C7,DEMAND_PLAN!$B:$I,5,0)/VLOOKUP(VLOOKUP(AA$3,KEY!$E:$F,2,0),KEY!$B:$C,2,0)</f>
        <v>12242.8</v>
      </c>
      <c r="AB7" s="45">
        <f>VLOOKUP(VLOOKUP(AB$3,KEY!$E:$F,2,0)&amp;$C7,DEMAND_PLAN!$B:$I,5,0)/VLOOKUP(VLOOKUP(AB$3,KEY!$E:$F,2,0),KEY!$B:$C,2,0)</f>
        <v>12242.8</v>
      </c>
      <c r="AC7" s="45">
        <f>VLOOKUP(VLOOKUP(AC$3,KEY!$E:$F,2,0)&amp;$C7,DEMAND_PLAN!$B:$I,5,0)/VLOOKUP(VLOOKUP(AC$3,KEY!$E:$F,2,0),KEY!$B:$C,2,0)</f>
        <v>12242.8</v>
      </c>
      <c r="AD7" s="45">
        <f>VLOOKUP(VLOOKUP(AD$3,KEY!$E:$F,2,0)&amp;$C7,DEMAND_PLAN!$B:$I,5,0)/VLOOKUP(VLOOKUP(AD$3,KEY!$E:$F,2,0),KEY!$B:$C,2,0)</f>
        <v>12242.8</v>
      </c>
      <c r="AE7" s="45">
        <f>VLOOKUP(VLOOKUP(AE$3,KEY!$E:$F,2,0)&amp;$C7,DEMAND_PLAN!$B:$I,5,0)/VLOOKUP(VLOOKUP(AE$3,KEY!$E:$F,2,0),KEY!$B:$C,2,0)</f>
        <v>12242.8</v>
      </c>
      <c r="AF7" s="45">
        <f>VLOOKUP(VLOOKUP(AF$3,KEY!$E:$F,2,0)&amp;$C7,DEMAND_PLAN!$B:$I,5,0)/VLOOKUP(VLOOKUP(AF$3,KEY!$E:$F,2,0),KEY!$B:$C,2,0)</f>
        <v>11984.75</v>
      </c>
      <c r="AG7" s="45">
        <f>VLOOKUP(VLOOKUP(AG$3,KEY!$E:$F,2,0)&amp;$C7,DEMAND_PLAN!$B:$I,5,0)/VLOOKUP(VLOOKUP(AG$3,KEY!$E:$F,2,0),KEY!$B:$C,2,0)</f>
        <v>11984.75</v>
      </c>
      <c r="AH7" s="45">
        <f>VLOOKUP(VLOOKUP(AH$3,KEY!$E:$F,2,0)&amp;$C7,DEMAND_PLAN!$B:$I,5,0)/VLOOKUP(VLOOKUP(AH$3,KEY!$E:$F,2,0),KEY!$B:$C,2,0)</f>
        <v>11984.75</v>
      </c>
      <c r="AI7" s="45">
        <f>VLOOKUP(VLOOKUP(AI$3,KEY!$E:$F,2,0)&amp;$C7,DEMAND_PLAN!$B:$I,5,0)/VLOOKUP(VLOOKUP(AI$3,KEY!$E:$F,2,0),KEY!$B:$C,2,0)</f>
        <v>11984.75</v>
      </c>
      <c r="AJ7" s="45">
        <f>VLOOKUP(VLOOKUP(AJ$3,KEY!$E:$F,2,0)&amp;$C7,DEMAND_PLAN!$B:$I,5,0)/VLOOKUP(VLOOKUP(AJ$3,KEY!$E:$F,2,0),KEY!$B:$C,2,0)</f>
        <v>8286</v>
      </c>
      <c r="AK7" s="45">
        <f>VLOOKUP(VLOOKUP(AK$3,KEY!$E:$F,2,0)&amp;$C7,DEMAND_PLAN!$B:$I,5,0)/VLOOKUP(VLOOKUP(AK$3,KEY!$E:$F,2,0),KEY!$B:$C,2,0)</f>
        <v>8286</v>
      </c>
      <c r="AL7" s="45">
        <f>VLOOKUP(VLOOKUP(AL$3,KEY!$E:$F,2,0)&amp;$C7,DEMAND_PLAN!$B:$I,5,0)/VLOOKUP(VLOOKUP(AL$3,KEY!$E:$F,2,0),KEY!$B:$C,2,0)</f>
        <v>8286</v>
      </c>
      <c r="AM7" s="45">
        <f>VLOOKUP(VLOOKUP(AM$3,KEY!$E:$F,2,0)&amp;$C7,DEMAND_PLAN!$B:$I,5,0)/VLOOKUP(VLOOKUP(AM$3,KEY!$E:$F,2,0),KEY!$B:$C,2,0)</f>
        <v>8286</v>
      </c>
      <c r="AN7" s="45">
        <f>VLOOKUP(VLOOKUP(AN$3,KEY!$E:$F,2,0)&amp;$C7,DEMAND_PLAN!$B:$I,5,0)/VLOOKUP(VLOOKUP(AN$3,KEY!$E:$F,2,0),KEY!$B:$C,2,0)</f>
        <v>7745.6</v>
      </c>
      <c r="AO7" s="45">
        <f>VLOOKUP(VLOOKUP(AO$3,KEY!$E:$F,2,0)&amp;$C7,DEMAND_PLAN!$B:$I,5,0)/VLOOKUP(VLOOKUP(AO$3,KEY!$E:$F,2,0),KEY!$B:$C,2,0)</f>
        <v>7745.6</v>
      </c>
      <c r="AP7" s="45">
        <f>VLOOKUP(VLOOKUP(AP$3,KEY!$E:$F,2,0)&amp;$C7,DEMAND_PLAN!$B:$I,5,0)/VLOOKUP(VLOOKUP(AP$3,KEY!$E:$F,2,0),KEY!$B:$C,2,0)</f>
        <v>7745.6</v>
      </c>
      <c r="AQ7" s="45">
        <f>VLOOKUP(VLOOKUP(AQ$3,KEY!$E:$F,2,0)&amp;$C7,DEMAND_PLAN!$B:$I,5,0)/VLOOKUP(VLOOKUP(AQ$3,KEY!$E:$F,2,0),KEY!$B:$C,2,0)</f>
        <v>7745.6</v>
      </c>
      <c r="AR7" s="45">
        <f>VLOOKUP(VLOOKUP(AR$3,KEY!$E:$F,2,0)&amp;$C7,DEMAND_PLAN!$B:$I,5,0)/VLOOKUP(VLOOKUP(AR$3,KEY!$E:$F,2,0),KEY!$B:$C,2,0)</f>
        <v>7745.6</v>
      </c>
      <c r="AS7" s="45">
        <f>VLOOKUP(VLOOKUP(AS$3,KEY!$E:$F,2,0)&amp;$C7,DEMAND_PLAN!$B:$I,5,0)/VLOOKUP(VLOOKUP(AS$3,KEY!$E:$F,2,0),KEY!$B:$C,2,0)</f>
        <v>10444.5</v>
      </c>
      <c r="AT7" s="45">
        <f>VLOOKUP(VLOOKUP(AT$3,KEY!$E:$F,2,0)&amp;$C7,DEMAND_PLAN!$B:$I,5,0)/VLOOKUP(VLOOKUP(AT$3,KEY!$E:$F,2,0),KEY!$B:$C,2,0)</f>
        <v>10444.5</v>
      </c>
      <c r="AU7" s="45">
        <f>VLOOKUP(VLOOKUP(AU$3,KEY!$E:$F,2,0)&amp;$C7,DEMAND_PLAN!$B:$I,5,0)/VLOOKUP(VLOOKUP(AU$3,KEY!$E:$F,2,0),KEY!$B:$C,2,0)</f>
        <v>10444.5</v>
      </c>
      <c r="AV7" s="45">
        <f>VLOOKUP(VLOOKUP(AV$3,KEY!$E:$F,2,0)&amp;$C7,DEMAND_PLAN!$B:$I,5,0)/VLOOKUP(VLOOKUP(AV$3,KEY!$E:$F,2,0),KEY!$B:$C,2,0)</f>
        <v>10444.5</v>
      </c>
      <c r="AW7" s="45">
        <f>VLOOKUP(VLOOKUP(AW$3,KEY!$E:$F,2,0)&amp;$C7,DEMAND_PLAN!$B:$I,5,0)/VLOOKUP(VLOOKUP(AW$3,KEY!$E:$F,2,0),KEY!$B:$C,2,0)</f>
        <v>11748.75</v>
      </c>
      <c r="AX7" s="45">
        <f>VLOOKUP(VLOOKUP(AX$3,KEY!$E:$F,2,0)&amp;$C7,DEMAND_PLAN!$B:$I,5,0)/VLOOKUP(VLOOKUP(AX$3,KEY!$E:$F,2,0),KEY!$B:$C,2,0)</f>
        <v>11748.75</v>
      </c>
      <c r="AY7" s="45">
        <f>VLOOKUP(VLOOKUP(AY$3,KEY!$E:$F,2,0)&amp;$C7,DEMAND_PLAN!$B:$I,5,0)/VLOOKUP(VLOOKUP(AY$3,KEY!$E:$F,2,0),KEY!$B:$C,2,0)</f>
        <v>11748.75</v>
      </c>
      <c r="AZ7" s="45">
        <f>VLOOKUP(VLOOKUP(AZ$3,KEY!$E:$F,2,0)&amp;$C7,DEMAND_PLAN!$B:$I,5,0)/VLOOKUP(VLOOKUP(AZ$3,KEY!$E:$F,2,0),KEY!$B:$C,2,0)</f>
        <v>11748.75</v>
      </c>
      <c r="BA7" s="45">
        <f>VLOOKUP(VLOOKUP(BA$3,KEY!$E:$F,2,0)&amp;$C7,DEMAND_PLAN!$B:$I,5,0)/VLOOKUP(VLOOKUP(BA$3,KEY!$E:$F,2,0),KEY!$B:$C,2,0)</f>
        <v>2586.4</v>
      </c>
      <c r="BB7" s="45">
        <f>VLOOKUP(VLOOKUP(BB$3,KEY!$E:$F,2,0)&amp;$C7,DEMAND_PLAN!$B:$I,5,0)/VLOOKUP(VLOOKUP(BB$3,KEY!$E:$F,2,0),KEY!$B:$C,2,0)</f>
        <v>2586.4</v>
      </c>
      <c r="BC7" s="45">
        <f>VLOOKUP(VLOOKUP(BC$3,KEY!$E:$F,2,0)&amp;$C7,DEMAND_PLAN!$B:$I,5,0)/VLOOKUP(VLOOKUP(BC$3,KEY!$E:$F,2,0),KEY!$B:$C,2,0)</f>
        <v>2586.4</v>
      </c>
      <c r="BD7" s="45">
        <f>VLOOKUP(VLOOKUP(BD$3,KEY!$E:$F,2,0)&amp;$C7,DEMAND_PLAN!$B:$I,5,0)/VLOOKUP(VLOOKUP(BD$3,KEY!$E:$F,2,0),KEY!$B:$C,2,0)</f>
        <v>2586.4</v>
      </c>
      <c r="BE7" s="45">
        <f>VLOOKUP(VLOOKUP(BE$3,KEY!$E:$F,2,0)&amp;$C7,DEMAND_PLAN!$B:$I,5,0)/VLOOKUP(VLOOKUP(BE$3,KEY!$E:$F,2,0),KEY!$B:$C,2,0)</f>
        <v>2586.4</v>
      </c>
      <c r="BF7" s="46">
        <f>IF(FF7&gt;ASSUMPTIONS!$D$5,0,(ASSUMPTIONS!$D$5+2-FF7)*AVERAGE(G7:J7))</f>
        <v>53384.257217090068</v>
      </c>
      <c r="BG7" s="46">
        <f>IF(FG7&gt;ASSUMPTIONS!$D$5,0,(ASSUMPTIONS!$D$5+2-FG7)*AVERAGE(H7:K7))</f>
        <v>0</v>
      </c>
      <c r="BH7" s="46">
        <f>IF(FH7&gt;ASSUMPTIONS!$D$5,0,(ASSUMPTIONS!$D$5+2-FH7)*AVERAGE(I7:L7))</f>
        <v>35430.25</v>
      </c>
      <c r="BI7" s="46">
        <f>IF(FI7&gt;ASSUMPTIONS!$D$5,0,(ASSUMPTIONS!$D$5+2-FI7)*AVERAGE(J7:M7))</f>
        <v>0</v>
      </c>
      <c r="BJ7" s="46">
        <f>IF(FJ7&gt;ASSUMPTIONS!$D$5,0,(ASSUMPTIONS!$D$5+2-FJ7)*AVERAGE(K7:N7))</f>
        <v>0</v>
      </c>
      <c r="BK7" s="46">
        <f>IF(FK7&gt;ASSUMPTIONS!$D$5,0,(ASSUMPTIONS!$D$5+2-FK7)*AVERAGE(L7:O7))</f>
        <v>24757.374999999993</v>
      </c>
      <c r="BL7" s="46">
        <f>IF(FL7&gt;ASSUMPTIONS!$D$5,0,(ASSUMPTIONS!$D$5+2-FL7)*AVERAGE(M7:P7))</f>
        <v>0</v>
      </c>
      <c r="BM7" s="46">
        <f>IF(FM7&gt;ASSUMPTIONS!$D$5,0,(ASSUMPTIONS!$D$5+2-FM7)*AVERAGE(N7:Q7))</f>
        <v>0</v>
      </c>
      <c r="BN7" s="46">
        <f>IF(FN7&gt;ASSUMPTIONS!$D$5,0,(ASSUMPTIONS!$D$5+2-FN7)*AVERAGE(O7:R7))</f>
        <v>22678.999999999996</v>
      </c>
      <c r="BO7" s="46">
        <f>IF(FO7&gt;ASSUMPTIONS!$D$5,0,(ASSUMPTIONS!$D$5+2-FO7)*AVERAGE(P7:S7))</f>
        <v>0</v>
      </c>
      <c r="BP7" s="46">
        <f>IF(FP7&gt;ASSUMPTIONS!$D$5,0,(ASSUMPTIONS!$D$5+2-FP7)*AVERAGE(Q7:T7))</f>
        <v>0</v>
      </c>
      <c r="BQ7" s="46">
        <f>IF(FQ7&gt;ASSUMPTIONS!$D$5,0,(ASSUMPTIONS!$D$5+2-FQ7)*AVERAGE(R7:U7))</f>
        <v>23633.025000000016</v>
      </c>
      <c r="BR7" s="46">
        <f>IF(FR7&gt;ASSUMPTIONS!$D$5,0,(ASSUMPTIONS!$D$5+2-FR7)*AVERAGE(S7:V7))</f>
        <v>0</v>
      </c>
      <c r="BS7" s="46">
        <f>IF(FS7&gt;ASSUMPTIONS!$D$5,0,(ASSUMPTIONS!$D$5+2-FS7)*AVERAGE(T7:W7))</f>
        <v>25592.974999999991</v>
      </c>
      <c r="BT7" s="46">
        <f>IF(FT7&gt;ASSUMPTIONS!$D$5,0,(ASSUMPTIONS!$D$5+2-FT7)*AVERAGE(U7:X7))</f>
        <v>0</v>
      </c>
      <c r="BU7" s="46">
        <f>IF(FU7&gt;ASSUMPTIONS!$D$5,0,(ASSUMPTIONS!$D$5+2-FU7)*AVERAGE(V7:Y7))</f>
        <v>34430.5</v>
      </c>
      <c r="BV7" s="46">
        <f>IF(FV7&gt;ASSUMPTIONS!$D$5,0,(ASSUMPTIONS!$D$5+2-FV7)*AVERAGE(W7:Z7))</f>
        <v>0</v>
      </c>
      <c r="BW7" s="46">
        <f>IF(FW7&gt;ASSUMPTIONS!$D$5,0,(ASSUMPTIONS!$D$5+2-FW7)*AVERAGE(X7:AA7))</f>
        <v>26293.125000000007</v>
      </c>
      <c r="BX7" s="46">
        <f>IF(FX7&gt;ASSUMPTIONS!$D$5,0,(ASSUMPTIONS!$D$5+2-FX7)*AVERAGE(Y7:AB7))</f>
        <v>0</v>
      </c>
      <c r="BY7" s="46">
        <f>IF(FY7&gt;ASSUMPTIONS!$D$5,0,(ASSUMPTIONS!$D$5+2-FY7)*AVERAGE(Z7:AC7))</f>
        <v>25025.749999999989</v>
      </c>
      <c r="BZ7" s="46">
        <f>IF(FZ7&gt;ASSUMPTIONS!$D$5,0,(ASSUMPTIONS!$D$5+2-FZ7)*AVERAGE(AA7:AD7))</f>
        <v>0</v>
      </c>
      <c r="CA7" s="46">
        <f>IF(GA7&gt;ASSUMPTIONS!$D$5,0,(ASSUMPTIONS!$D$5+2-GA7)*AVERAGE(AB7:AE7))</f>
        <v>24575.625000000007</v>
      </c>
      <c r="CB7" s="46">
        <f>IF(GB7&gt;ASSUMPTIONS!$D$5,0,(ASSUMPTIONS!$D$5+2-GB7)*AVERAGE(AC7:AF7))</f>
        <v>0</v>
      </c>
      <c r="CC7" s="46">
        <f>IF(GC7&gt;ASSUMPTIONS!$D$5,0,(ASSUMPTIONS!$D$5+2-GC7)*AVERAGE(AD7:AG7))</f>
        <v>0</v>
      </c>
      <c r="CD7" s="46">
        <f>IF(GD7&gt;ASSUMPTIONS!$D$5,0,(ASSUMPTIONS!$D$5+2-GD7)*AVERAGE(AE7:AH7))</f>
        <v>34793.025000000023</v>
      </c>
      <c r="CE7" s="46">
        <f>IF(GE7&gt;ASSUMPTIONS!$D$5,0,(ASSUMPTIONS!$D$5+2-GE7)*AVERAGE(AF7:AI7))</f>
        <v>0</v>
      </c>
      <c r="CF7" s="46">
        <f>IF(GF7&gt;ASSUMPTIONS!$D$5,0,(ASSUMPTIONS!$D$5+2-GF7)*AVERAGE(AG7:AJ7))</f>
        <v>0</v>
      </c>
      <c r="CG7" s="46">
        <f>IF(GG7&gt;ASSUMPTIONS!$D$5,0,(ASSUMPTIONS!$D$5+2-GG7)*AVERAGE(AH7:AK7))</f>
        <v>0</v>
      </c>
      <c r="CH7" s="46">
        <f>IF(GH7&gt;ASSUMPTIONS!$D$5,0,(ASSUMPTIONS!$D$5+2-GH7)*AVERAGE(AI7:AL7))</f>
        <v>20069.350000000002</v>
      </c>
      <c r="CI7" s="46">
        <f>IF(GI7&gt;ASSUMPTIONS!$D$5,0,(ASSUMPTIONS!$D$5+2-GI7)*AVERAGE(AJ7:AM7))</f>
        <v>0</v>
      </c>
      <c r="CJ7" s="46">
        <f>IF(GJ7&gt;ASSUMPTIONS!$D$5,0,(ASSUMPTIONS!$D$5+2-GJ7)*AVERAGE(AK7:AN7))</f>
        <v>0</v>
      </c>
      <c r="CK7" s="46">
        <f>IF(GK7&gt;ASSUMPTIONS!$D$5,0,(ASSUMPTIONS!$D$5+2-GK7)*AVERAGE(AL7:AO7))</f>
        <v>20306.624999999989</v>
      </c>
      <c r="CL7" s="46">
        <f>IF(GL7&gt;ASSUMPTIONS!$D$5,0,(ASSUMPTIONS!$D$5+2-GL7)*AVERAGE(AM7:AP7))</f>
        <v>0</v>
      </c>
      <c r="CM7" s="46">
        <f>IF(GM7&gt;ASSUMPTIONS!$D$5,0,(ASSUMPTIONS!$D$5+2-GM7)*AVERAGE(AN7:AQ7))</f>
        <v>0</v>
      </c>
      <c r="CN7" s="46">
        <f>IF(GN7&gt;ASSUMPTIONS!$D$5,0,(ASSUMPTIONS!$D$5+2-GN7)*AVERAGE(AO7:AR7))</f>
        <v>22156.000000000022</v>
      </c>
      <c r="CO7" s="46">
        <f>IF(GO7&gt;ASSUMPTIONS!$D$5,0,(ASSUMPTIONS!$D$5+2-GO7)*AVERAGE(AP7:AS7))</f>
        <v>0</v>
      </c>
      <c r="CP7" s="46">
        <f>IF(GP7&gt;ASSUMPTIONS!$D$5,0,(ASSUMPTIONS!$D$5+2-GP7)*AVERAGE(AQ7:AT7))</f>
        <v>28985.699999999983</v>
      </c>
      <c r="CQ7" s="46">
        <f>IF(GQ7&gt;ASSUMPTIONS!$D$5,0,(ASSUMPTIONS!$D$5+2-GQ7)*AVERAGE(AR7:AU7))</f>
        <v>0</v>
      </c>
      <c r="CR7" s="46">
        <f>IF(GR7&gt;ASSUMPTIONS!$D$5,0,(ASSUMPTIONS!$D$5+2-GR7)*AVERAGE(AS7:AV7))</f>
        <v>28985.700000000012</v>
      </c>
      <c r="CS7" s="46">
        <f>IF(GS7&gt;ASSUMPTIONS!$D$5,0,(ASSUMPTIONS!$D$5+2-GS7)*AVERAGE(AT7:AW7))</f>
        <v>0</v>
      </c>
      <c r="CT7" s="46">
        <f>IF(GT7&gt;ASSUMPTIONS!$D$5,0,(ASSUMPTIONS!$D$5+2-GT7)*AVERAGE(AU7:AX7))</f>
        <v>24711.350000000002</v>
      </c>
      <c r="CU7" s="46">
        <f>IF(GU7&gt;ASSUMPTIONS!$D$5,0,(ASSUMPTIONS!$D$5+2-GU7)*AVERAGE(AV7:AY7))</f>
        <v>0</v>
      </c>
      <c r="CV7" s="46">
        <f>IF(GV7&gt;ASSUMPTIONS!$D$5,0,(ASSUMPTIONS!$D$5+2-GV7)*AVERAGE(AW7:AZ7))</f>
        <v>27410.249999999996</v>
      </c>
      <c r="CW7" s="46">
        <f>IF(GW7&gt;ASSUMPTIONS!$D$5,0,(ASSUMPTIONS!$D$5+2-GW7)*AVERAGE(AX7:BA7))</f>
        <v>0</v>
      </c>
      <c r="CX7" s="46">
        <f>IF(GX7&gt;ASSUMPTIONS!$D$5,0,(ASSUMPTIONS!$D$5+2-GX7)*AVERAGE(AY7:BB7))</f>
        <v>0</v>
      </c>
      <c r="CY7" s="46">
        <f>IF(GY7&gt;ASSUMPTIONS!$D$5,0,(ASSUMPTIONS!$D$5+2-GY7)*AVERAGE(AZ7:BC7))</f>
        <v>0</v>
      </c>
      <c r="CZ7" s="46">
        <f>IF(GZ7&gt;ASSUMPTIONS!$D$5,0,(ASSUMPTIONS!$D$5+2-GZ7)*AVERAGE(BA7:BD7))</f>
        <v>0</v>
      </c>
      <c r="DA7" s="46">
        <f>IF(HA7&gt;ASSUMPTIONS!$D$5,0,(ASSUMPTIONS!$D$5+2-HA7)*AVERAGE($BB7:$BE7))</f>
        <v>0</v>
      </c>
      <c r="DB7" s="46">
        <f>IF(HB7&gt;ASSUMPTIONS!$D$5,0,(ASSUMPTIONS!$D$5+2-HB7)*AVERAGE($BB7:$BE7))</f>
        <v>0</v>
      </c>
      <c r="DC7" s="46">
        <f>IF(HC7&gt;ASSUMPTIONS!$D$5,0,(ASSUMPTIONS!$D$5+2-HC7)*AVERAGE($BB7:$BE7))</f>
        <v>0</v>
      </c>
      <c r="DD7" s="46">
        <f>IF(HD7&gt;ASSUMPTIONS!$D$5,0,(ASSUMPTIONS!$D$5+2-HD7)*AVERAGE($BB7:$BE7))</f>
        <v>0</v>
      </c>
      <c r="DE7" s="46">
        <f>IF(HE7&gt;ASSUMPTIONS!$D$5,0,(ASSUMPTIONS!$D$5+2-HE7)*AVERAGE($BB7:$BE7))</f>
        <v>0</v>
      </c>
      <c r="DF7" s="47">
        <f t="shared" si="53"/>
        <v>76301.125</v>
      </c>
      <c r="DG7" s="47">
        <f t="shared" si="0"/>
        <v>68977.875</v>
      </c>
      <c r="DH7" s="47">
        <f t="shared" si="1"/>
        <v>97084.875</v>
      </c>
      <c r="DI7" s="47">
        <f t="shared" si="2"/>
        <v>89761.625</v>
      </c>
      <c r="DJ7" s="47">
        <f t="shared" si="3"/>
        <v>78281.625</v>
      </c>
      <c r="DK7" s="47">
        <f t="shared" si="4"/>
        <v>91559</v>
      </c>
      <c r="DL7" s="47">
        <f t="shared" si="5"/>
        <v>80079</v>
      </c>
      <c r="DM7" s="47">
        <f t="shared" si="6"/>
        <v>68599</v>
      </c>
      <c r="DN7" s="47">
        <f t="shared" si="7"/>
        <v>82150.2</v>
      </c>
      <c r="DO7" s="47">
        <f t="shared" si="8"/>
        <v>73022.399999999994</v>
      </c>
      <c r="DP7" s="47">
        <f t="shared" si="9"/>
        <v>63894.599999999991</v>
      </c>
      <c r="DQ7" s="47">
        <f t="shared" si="10"/>
        <v>78399.825000000012</v>
      </c>
      <c r="DR7" s="47">
        <f t="shared" si="11"/>
        <v>69272.025000000009</v>
      </c>
      <c r="DS7" s="47">
        <f t="shared" si="12"/>
        <v>86237.25</v>
      </c>
      <c r="DT7" s="47">
        <f t="shared" si="13"/>
        <v>77609.5</v>
      </c>
      <c r="DU7" s="47">
        <f t="shared" si="14"/>
        <v>103412.25</v>
      </c>
      <c r="DV7" s="47">
        <f t="shared" si="15"/>
        <v>94784.5</v>
      </c>
      <c r="DW7" s="47">
        <f t="shared" si="16"/>
        <v>109014.875</v>
      </c>
      <c r="DX7" s="47">
        <f t="shared" si="17"/>
        <v>96952.125</v>
      </c>
      <c r="DY7" s="47">
        <f t="shared" si="18"/>
        <v>109915.12499999999</v>
      </c>
      <c r="DZ7" s="47">
        <f t="shared" si="19"/>
        <v>97852.374999999985</v>
      </c>
      <c r="EA7" s="47">
        <f t="shared" si="20"/>
        <v>110185.19999999998</v>
      </c>
      <c r="EB7" s="47">
        <f t="shared" si="21"/>
        <v>97942.39999999998</v>
      </c>
      <c r="EC7" s="47">
        <f t="shared" si="22"/>
        <v>85699.599999999977</v>
      </c>
      <c r="ED7" s="47">
        <f t="shared" si="23"/>
        <v>108249.825</v>
      </c>
      <c r="EE7" s="47">
        <f t="shared" si="24"/>
        <v>96007.024999999994</v>
      </c>
      <c r="EF7" s="47">
        <f t="shared" si="25"/>
        <v>84022.274999999994</v>
      </c>
      <c r="EG7" s="47">
        <f t="shared" si="26"/>
        <v>72037.524999999994</v>
      </c>
      <c r="EH7" s="47">
        <f t="shared" si="27"/>
        <v>80122.125</v>
      </c>
      <c r="EI7" s="47">
        <f t="shared" si="28"/>
        <v>68137.375</v>
      </c>
      <c r="EJ7" s="47">
        <f t="shared" si="29"/>
        <v>59851.375</v>
      </c>
      <c r="EK7" s="47">
        <f t="shared" si="30"/>
        <v>71871.999999999985</v>
      </c>
      <c r="EL7" s="47">
        <f t="shared" si="31"/>
        <v>63585.999999999985</v>
      </c>
      <c r="EM7" s="47">
        <f t="shared" si="32"/>
        <v>55299.999999999985</v>
      </c>
      <c r="EN7" s="47">
        <f t="shared" si="33"/>
        <v>69710.400000000009</v>
      </c>
      <c r="EO7" s="47">
        <f t="shared" si="34"/>
        <v>61964.80000000001</v>
      </c>
      <c r="EP7" s="47">
        <f t="shared" si="35"/>
        <v>83204.899999999994</v>
      </c>
      <c r="EQ7" s="47">
        <f t="shared" si="36"/>
        <v>75459.299999999988</v>
      </c>
      <c r="ER7" s="47">
        <f t="shared" si="37"/>
        <v>96699.4</v>
      </c>
      <c r="ES7" s="47">
        <f t="shared" si="38"/>
        <v>86254.9</v>
      </c>
      <c r="ET7" s="47">
        <f t="shared" si="39"/>
        <v>100521.75</v>
      </c>
      <c r="EU7" s="47">
        <f t="shared" si="40"/>
        <v>90077.25</v>
      </c>
      <c r="EV7" s="47">
        <f t="shared" si="41"/>
        <v>107043</v>
      </c>
      <c r="EW7" s="47">
        <f t="shared" si="42"/>
        <v>95294.25</v>
      </c>
      <c r="EX7" s="47">
        <f t="shared" si="43"/>
        <v>83545.5</v>
      </c>
      <c r="EY7" s="47">
        <f t="shared" si="44"/>
        <v>71796.75</v>
      </c>
      <c r="EZ7" s="47">
        <f t="shared" si="45"/>
        <v>60048</v>
      </c>
      <c r="FA7" s="47">
        <f t="shared" si="46"/>
        <v>57461.599999999999</v>
      </c>
      <c r="FB7" s="47">
        <f t="shared" si="47"/>
        <v>54875.199999999997</v>
      </c>
      <c r="FC7" s="47">
        <f t="shared" si="48"/>
        <v>52288.799999999996</v>
      </c>
      <c r="FD7" s="47">
        <f t="shared" si="49"/>
        <v>49702.399999999994</v>
      </c>
      <c r="FE7" s="47">
        <f t="shared" si="50"/>
        <v>47115.999999999993</v>
      </c>
      <c r="FF7" s="48">
        <f t="shared" si="54"/>
        <v>3.616184609201555</v>
      </c>
      <c r="FG7" s="48">
        <f t="shared" si="55"/>
        <v>8.1157379708295103</v>
      </c>
      <c r="FH7" s="48">
        <f t="shared" si="56"/>
        <v>6.6065619893087826</v>
      </c>
      <c r="FI7" s="48">
        <f t="shared" si="57"/>
        <v>8.4568706445993023</v>
      </c>
      <c r="FJ7" s="48">
        <f t="shared" si="58"/>
        <v>8.241097783225225</v>
      </c>
      <c r="FK7" s="48">
        <f t="shared" si="59"/>
        <v>7.597281126563729</v>
      </c>
      <c r="FL7" s="48">
        <f t="shared" si="60"/>
        <v>9.4236736878399743</v>
      </c>
      <c r="FM7" s="48">
        <f t="shared" si="61"/>
        <v>8.7730888056267666</v>
      </c>
      <c r="FN7" s="48">
        <f t="shared" si="62"/>
        <v>7.5153925370845114</v>
      </c>
      <c r="FO7" s="48">
        <f t="shared" si="63"/>
        <v>9.1249737928391639</v>
      </c>
      <c r="FP7" s="48">
        <f t="shared" si="64"/>
        <v>8.2253042006583854</v>
      </c>
      <c r="FQ7" s="48">
        <f t="shared" si="65"/>
        <v>7.2999353061390604</v>
      </c>
      <c r="FR7" s="48">
        <f t="shared" si="66"/>
        <v>9.0869374981889841</v>
      </c>
      <c r="FS7" s="48">
        <f t="shared" si="67"/>
        <v>7.3021688715543149</v>
      </c>
      <c r="FT7" s="48">
        <f t="shared" si="68"/>
        <v>8.3359271163094171</v>
      </c>
      <c r="FU7" s="48">
        <f t="shared" si="69"/>
        <v>6.9269457336665479</v>
      </c>
      <c r="FV7" s="48">
        <f t="shared" si="70"/>
        <v>8.5728585936042769</v>
      </c>
      <c r="FW7" s="48">
        <f t="shared" si="71"/>
        <v>7.8284076021477951</v>
      </c>
      <c r="FX7" s="48">
        <f t="shared" si="72"/>
        <v>8.9703689075128921</v>
      </c>
      <c r="FY7" s="48">
        <f t="shared" si="73"/>
        <v>7.9483369422528476</v>
      </c>
      <c r="FZ7" s="48">
        <f t="shared" si="74"/>
        <v>8.977940095403012</v>
      </c>
      <c r="GA7" s="48">
        <f t="shared" si="75"/>
        <v>7.9926466984676701</v>
      </c>
      <c r="GB7" s="48">
        <f t="shared" si="76"/>
        <v>9.047676038195025</v>
      </c>
      <c r="GC7" s="48">
        <f t="shared" si="77"/>
        <v>8.0852087809126374</v>
      </c>
      <c r="GD7" s="48">
        <f t="shared" si="78"/>
        <v>7.1124353046503863</v>
      </c>
      <c r="GE7" s="48">
        <f t="shared" si="79"/>
        <v>9.0322972944783988</v>
      </c>
      <c r="GF7" s="48">
        <f t="shared" si="80"/>
        <v>8.6805137855233632</v>
      </c>
      <c r="GG7" s="48">
        <f t="shared" si="81"/>
        <v>8.2900016032953889</v>
      </c>
      <c r="GH7" s="48">
        <f t="shared" si="82"/>
        <v>7.8210801310977054</v>
      </c>
      <c r="GI7" s="48">
        <f t="shared" si="83"/>
        <v>9.6695782041998548</v>
      </c>
      <c r="GJ7" s="48">
        <f t="shared" si="84"/>
        <v>8.3594909764565877</v>
      </c>
      <c r="GK7" s="48">
        <f t="shared" si="85"/>
        <v>7.4666751914967948</v>
      </c>
      <c r="GL7" s="48">
        <f t="shared" si="86"/>
        <v>9.1200020302764955</v>
      </c>
      <c r="GM7" s="48">
        <f t="shared" si="87"/>
        <v>8.2093059285271615</v>
      </c>
      <c r="GN7" s="48">
        <f t="shared" si="88"/>
        <v>7.1395372856847734</v>
      </c>
      <c r="GO7" s="48">
        <f t="shared" si="89"/>
        <v>8.2788253422522295</v>
      </c>
      <c r="GP7" s="48">
        <f t="shared" si="90"/>
        <v>6.8130246672640631</v>
      </c>
      <c r="GQ7" s="48">
        <f t="shared" si="91"/>
        <v>8.5165625615738332</v>
      </c>
      <c r="GR7" s="48">
        <f t="shared" si="92"/>
        <v>7.2247881660203923</v>
      </c>
      <c r="GS7" s="48">
        <f t="shared" si="93"/>
        <v>8.9781197592976216</v>
      </c>
      <c r="GT7" s="48">
        <f t="shared" si="94"/>
        <v>7.7730751467225394</v>
      </c>
      <c r="GU7" s="48">
        <f t="shared" si="95"/>
        <v>8.8001838446512703</v>
      </c>
      <c r="GV7" s="48">
        <f t="shared" si="96"/>
        <v>7.6669645706990108</v>
      </c>
      <c r="GW7" s="48">
        <f t="shared" si="97"/>
        <v>11.31752599936827</v>
      </c>
      <c r="GX7" s="48">
        <f t="shared" si="98"/>
        <v>13.295187005367923</v>
      </c>
      <c r="GY7" s="48">
        <f t="shared" si="99"/>
        <v>17.130554466256065</v>
      </c>
      <c r="GZ7" s="48">
        <f t="shared" si="100"/>
        <v>27.759337302814721</v>
      </c>
      <c r="HA7" s="48">
        <f t="shared" si="101"/>
        <v>23.216826476956385</v>
      </c>
      <c r="HB7" s="48">
        <f t="shared" si="102"/>
        <v>22.216826476956385</v>
      </c>
      <c r="HC7" s="48">
        <f t="shared" si="103"/>
        <v>21.216826476956385</v>
      </c>
      <c r="HD7" s="48">
        <f t="shared" si="104"/>
        <v>20.216826476956385</v>
      </c>
      <c r="HE7" s="48">
        <f t="shared" si="105"/>
        <v>19.216826476956385</v>
      </c>
      <c r="HF7" s="31"/>
    </row>
    <row r="8" spans="1:214" x14ac:dyDescent="0.25">
      <c r="A8" s="29"/>
      <c r="B8" s="13" t="s">
        <v>7</v>
      </c>
      <c r="C8" s="13">
        <v>1321497</v>
      </c>
      <c r="D8" s="13" t="str">
        <f>VLOOKUP(C8,INVENTORY_DATA!$C:$E,2,0)</f>
        <v>PF_0</v>
      </c>
      <c r="E8" s="44">
        <f>VLOOKUP(C8,INVENTORY_DATA!$C:$E,3,0)</f>
        <v>104462.00230946881</v>
      </c>
      <c r="F8" s="45">
        <f>VLOOKUP(VLOOKUP(F$3,KEY!$E:$F,2,0)&amp;$C8,DEMAND_PLAN!$B:$I,5,0)/VLOOKUP(VLOOKUP(F$3,KEY!$E:$F,2,0),KEY!$B:$C,2,0)</f>
        <v>8457.75</v>
      </c>
      <c r="G8" s="45">
        <f>VLOOKUP(VLOOKUP(G$3,KEY!$E:$F,2,0)&amp;$C8,DEMAND_PLAN!$B:$I,5,0)/VLOOKUP(VLOOKUP(G$3,KEY!$E:$F,2,0),KEY!$B:$C,2,0)</f>
        <v>8457.75</v>
      </c>
      <c r="H8" s="45">
        <f>VLOOKUP(VLOOKUP(H$3,KEY!$E:$F,2,0)&amp;$C8,DEMAND_PLAN!$B:$I,5,0)/VLOOKUP(VLOOKUP(H$3,KEY!$E:$F,2,0),KEY!$B:$C,2,0)</f>
        <v>8457.75</v>
      </c>
      <c r="I8" s="45">
        <f>VLOOKUP(VLOOKUP(I$3,KEY!$E:$F,2,0)&amp;$C8,DEMAND_PLAN!$B:$I,5,0)/VLOOKUP(VLOOKUP(I$3,KEY!$E:$F,2,0),KEY!$B:$C,2,0)</f>
        <v>8457.75</v>
      </c>
      <c r="J8" s="45">
        <f>VLOOKUP(VLOOKUP(J$3,KEY!$E:$F,2,0)&amp;$C8,DEMAND_PLAN!$B:$I,5,0)/VLOOKUP(VLOOKUP(J$3,KEY!$E:$F,2,0),KEY!$B:$C,2,0)</f>
        <v>4125.5</v>
      </c>
      <c r="K8" s="45">
        <f>VLOOKUP(VLOOKUP(K$3,KEY!$E:$F,2,0)&amp;$C8,DEMAND_PLAN!$B:$I,5,0)/VLOOKUP(VLOOKUP(K$3,KEY!$E:$F,2,0),KEY!$B:$C,2,0)</f>
        <v>4125.5</v>
      </c>
      <c r="L8" s="45">
        <f>VLOOKUP(VLOOKUP(L$3,KEY!$E:$F,2,0)&amp;$C8,DEMAND_PLAN!$B:$I,5,0)/VLOOKUP(VLOOKUP(L$3,KEY!$E:$F,2,0),KEY!$B:$C,2,0)</f>
        <v>4125.5</v>
      </c>
      <c r="M8" s="45">
        <f>VLOOKUP(VLOOKUP(M$3,KEY!$E:$F,2,0)&amp;$C8,DEMAND_PLAN!$B:$I,5,0)/VLOOKUP(VLOOKUP(M$3,KEY!$E:$F,2,0),KEY!$B:$C,2,0)</f>
        <v>4125.5</v>
      </c>
      <c r="N8" s="45">
        <f>VLOOKUP(VLOOKUP(N$3,KEY!$E:$F,2,0)&amp;$C8,DEMAND_PLAN!$B:$I,5,0)/VLOOKUP(VLOOKUP(N$3,KEY!$E:$F,2,0),KEY!$B:$C,2,0)</f>
        <v>4821.8</v>
      </c>
      <c r="O8" s="45">
        <f>VLOOKUP(VLOOKUP(O$3,KEY!$E:$F,2,0)&amp;$C8,DEMAND_PLAN!$B:$I,5,0)/VLOOKUP(VLOOKUP(O$3,KEY!$E:$F,2,0),KEY!$B:$C,2,0)</f>
        <v>4821.8</v>
      </c>
      <c r="P8" s="45">
        <f>VLOOKUP(VLOOKUP(P$3,KEY!$E:$F,2,0)&amp;$C8,DEMAND_PLAN!$B:$I,5,0)/VLOOKUP(VLOOKUP(P$3,KEY!$E:$F,2,0),KEY!$B:$C,2,0)</f>
        <v>4821.8</v>
      </c>
      <c r="Q8" s="45">
        <f>VLOOKUP(VLOOKUP(Q$3,KEY!$E:$F,2,0)&amp;$C8,DEMAND_PLAN!$B:$I,5,0)/VLOOKUP(VLOOKUP(Q$3,KEY!$E:$F,2,0),KEY!$B:$C,2,0)</f>
        <v>4821.8</v>
      </c>
      <c r="R8" s="45">
        <f>VLOOKUP(VLOOKUP(R$3,KEY!$E:$F,2,0)&amp;$C8,DEMAND_PLAN!$B:$I,5,0)/VLOOKUP(VLOOKUP(R$3,KEY!$E:$F,2,0),KEY!$B:$C,2,0)</f>
        <v>4821.8</v>
      </c>
      <c r="S8" s="45">
        <f>VLOOKUP(VLOOKUP(S$3,KEY!$E:$F,2,0)&amp;$C8,DEMAND_PLAN!$B:$I,5,0)/VLOOKUP(VLOOKUP(S$3,KEY!$E:$F,2,0),KEY!$B:$C,2,0)</f>
        <v>9421.5</v>
      </c>
      <c r="T8" s="45">
        <f>VLOOKUP(VLOOKUP(T$3,KEY!$E:$F,2,0)&amp;$C8,DEMAND_PLAN!$B:$I,5,0)/VLOOKUP(VLOOKUP(T$3,KEY!$E:$F,2,0),KEY!$B:$C,2,0)</f>
        <v>9421.5</v>
      </c>
      <c r="U8" s="45">
        <f>VLOOKUP(VLOOKUP(U$3,KEY!$E:$F,2,0)&amp;$C8,DEMAND_PLAN!$B:$I,5,0)/VLOOKUP(VLOOKUP(U$3,KEY!$E:$F,2,0),KEY!$B:$C,2,0)</f>
        <v>9421.5</v>
      </c>
      <c r="V8" s="45">
        <f>VLOOKUP(VLOOKUP(V$3,KEY!$E:$F,2,0)&amp;$C8,DEMAND_PLAN!$B:$I,5,0)/VLOOKUP(VLOOKUP(V$3,KEY!$E:$F,2,0),KEY!$B:$C,2,0)</f>
        <v>9421.5</v>
      </c>
      <c r="W8" s="45">
        <f>VLOOKUP(VLOOKUP(W$3,KEY!$E:$F,2,0)&amp;$C8,DEMAND_PLAN!$B:$I,5,0)/VLOOKUP(VLOOKUP(W$3,KEY!$E:$F,2,0),KEY!$B:$C,2,0)</f>
        <v>11420.25</v>
      </c>
      <c r="X8" s="45">
        <f>VLOOKUP(VLOOKUP(X$3,KEY!$E:$F,2,0)&amp;$C8,DEMAND_PLAN!$B:$I,5,0)/VLOOKUP(VLOOKUP(X$3,KEY!$E:$F,2,0),KEY!$B:$C,2,0)</f>
        <v>11420.25</v>
      </c>
      <c r="Y8" s="45">
        <f>VLOOKUP(VLOOKUP(Y$3,KEY!$E:$F,2,0)&amp;$C8,DEMAND_PLAN!$B:$I,5,0)/VLOOKUP(VLOOKUP(Y$3,KEY!$E:$F,2,0),KEY!$B:$C,2,0)</f>
        <v>11420.25</v>
      </c>
      <c r="Z8" s="45">
        <f>VLOOKUP(VLOOKUP(Z$3,KEY!$E:$F,2,0)&amp;$C8,DEMAND_PLAN!$B:$I,5,0)/VLOOKUP(VLOOKUP(Z$3,KEY!$E:$F,2,0),KEY!$B:$C,2,0)</f>
        <v>11420.25</v>
      </c>
      <c r="AA8" s="45">
        <f>VLOOKUP(VLOOKUP(AA$3,KEY!$E:$F,2,0)&amp;$C8,DEMAND_PLAN!$B:$I,5,0)/VLOOKUP(VLOOKUP(AA$3,KEY!$E:$F,2,0),KEY!$B:$C,2,0)</f>
        <v>3132.4</v>
      </c>
      <c r="AB8" s="45">
        <f>VLOOKUP(VLOOKUP(AB$3,KEY!$E:$F,2,0)&amp;$C8,DEMAND_PLAN!$B:$I,5,0)/VLOOKUP(VLOOKUP(AB$3,KEY!$E:$F,2,0),KEY!$B:$C,2,0)</f>
        <v>3132.4</v>
      </c>
      <c r="AC8" s="45">
        <f>VLOOKUP(VLOOKUP(AC$3,KEY!$E:$F,2,0)&amp;$C8,DEMAND_PLAN!$B:$I,5,0)/VLOOKUP(VLOOKUP(AC$3,KEY!$E:$F,2,0),KEY!$B:$C,2,0)</f>
        <v>3132.4</v>
      </c>
      <c r="AD8" s="45">
        <f>VLOOKUP(VLOOKUP(AD$3,KEY!$E:$F,2,0)&amp;$C8,DEMAND_PLAN!$B:$I,5,0)/VLOOKUP(VLOOKUP(AD$3,KEY!$E:$F,2,0),KEY!$B:$C,2,0)</f>
        <v>3132.4</v>
      </c>
      <c r="AE8" s="45">
        <f>VLOOKUP(VLOOKUP(AE$3,KEY!$E:$F,2,0)&amp;$C8,DEMAND_PLAN!$B:$I,5,0)/VLOOKUP(VLOOKUP(AE$3,KEY!$E:$F,2,0),KEY!$B:$C,2,0)</f>
        <v>3132.4</v>
      </c>
      <c r="AF8" s="45">
        <f>VLOOKUP(VLOOKUP(AF$3,KEY!$E:$F,2,0)&amp;$C8,DEMAND_PLAN!$B:$I,5,0)/VLOOKUP(VLOOKUP(AF$3,KEY!$E:$F,2,0),KEY!$B:$C,2,0)</f>
        <v>8023</v>
      </c>
      <c r="AG8" s="45">
        <f>VLOOKUP(VLOOKUP(AG$3,KEY!$E:$F,2,0)&amp;$C8,DEMAND_PLAN!$B:$I,5,0)/VLOOKUP(VLOOKUP(AG$3,KEY!$E:$F,2,0),KEY!$B:$C,2,0)</f>
        <v>8023</v>
      </c>
      <c r="AH8" s="45">
        <f>VLOOKUP(VLOOKUP(AH$3,KEY!$E:$F,2,0)&amp;$C8,DEMAND_PLAN!$B:$I,5,0)/VLOOKUP(VLOOKUP(AH$3,KEY!$E:$F,2,0),KEY!$B:$C,2,0)</f>
        <v>8023</v>
      </c>
      <c r="AI8" s="45">
        <f>VLOOKUP(VLOOKUP(AI$3,KEY!$E:$F,2,0)&amp;$C8,DEMAND_PLAN!$B:$I,5,0)/VLOOKUP(VLOOKUP(AI$3,KEY!$E:$F,2,0),KEY!$B:$C,2,0)</f>
        <v>8023</v>
      </c>
      <c r="AJ8" s="45">
        <f>VLOOKUP(VLOOKUP(AJ$3,KEY!$E:$F,2,0)&amp;$C8,DEMAND_PLAN!$B:$I,5,0)/VLOOKUP(VLOOKUP(AJ$3,KEY!$E:$F,2,0),KEY!$B:$C,2,0)</f>
        <v>9587.5</v>
      </c>
      <c r="AK8" s="45">
        <f>VLOOKUP(VLOOKUP(AK$3,KEY!$E:$F,2,0)&amp;$C8,DEMAND_PLAN!$B:$I,5,0)/VLOOKUP(VLOOKUP(AK$3,KEY!$E:$F,2,0),KEY!$B:$C,2,0)</f>
        <v>9587.5</v>
      </c>
      <c r="AL8" s="45">
        <f>VLOOKUP(VLOOKUP(AL$3,KEY!$E:$F,2,0)&amp;$C8,DEMAND_PLAN!$B:$I,5,0)/VLOOKUP(VLOOKUP(AL$3,KEY!$E:$F,2,0),KEY!$B:$C,2,0)</f>
        <v>9587.5</v>
      </c>
      <c r="AM8" s="45">
        <f>VLOOKUP(VLOOKUP(AM$3,KEY!$E:$F,2,0)&amp;$C8,DEMAND_PLAN!$B:$I,5,0)/VLOOKUP(VLOOKUP(AM$3,KEY!$E:$F,2,0),KEY!$B:$C,2,0)</f>
        <v>9587.5</v>
      </c>
      <c r="AN8" s="45">
        <f>VLOOKUP(VLOOKUP(AN$3,KEY!$E:$F,2,0)&amp;$C8,DEMAND_PLAN!$B:$I,5,0)/VLOOKUP(VLOOKUP(AN$3,KEY!$E:$F,2,0),KEY!$B:$C,2,0)</f>
        <v>8728.7999999999993</v>
      </c>
      <c r="AO8" s="45">
        <f>VLOOKUP(VLOOKUP(AO$3,KEY!$E:$F,2,0)&amp;$C8,DEMAND_PLAN!$B:$I,5,0)/VLOOKUP(VLOOKUP(AO$3,KEY!$E:$F,2,0),KEY!$B:$C,2,0)</f>
        <v>8728.7999999999993</v>
      </c>
      <c r="AP8" s="45">
        <f>VLOOKUP(VLOOKUP(AP$3,KEY!$E:$F,2,0)&amp;$C8,DEMAND_PLAN!$B:$I,5,0)/VLOOKUP(VLOOKUP(AP$3,KEY!$E:$F,2,0),KEY!$B:$C,2,0)</f>
        <v>8728.7999999999993</v>
      </c>
      <c r="AQ8" s="45">
        <f>VLOOKUP(VLOOKUP(AQ$3,KEY!$E:$F,2,0)&amp;$C8,DEMAND_PLAN!$B:$I,5,0)/VLOOKUP(VLOOKUP(AQ$3,KEY!$E:$F,2,0),KEY!$B:$C,2,0)</f>
        <v>8728.7999999999993</v>
      </c>
      <c r="AR8" s="45">
        <f>VLOOKUP(VLOOKUP(AR$3,KEY!$E:$F,2,0)&amp;$C8,DEMAND_PLAN!$B:$I,5,0)/VLOOKUP(VLOOKUP(AR$3,KEY!$E:$F,2,0),KEY!$B:$C,2,0)</f>
        <v>8728.7999999999993</v>
      </c>
      <c r="AS8" s="45">
        <f>VLOOKUP(VLOOKUP(AS$3,KEY!$E:$F,2,0)&amp;$C8,DEMAND_PLAN!$B:$I,5,0)/VLOOKUP(VLOOKUP(AS$3,KEY!$E:$F,2,0),KEY!$B:$C,2,0)</f>
        <v>9327</v>
      </c>
      <c r="AT8" s="45">
        <f>VLOOKUP(VLOOKUP(AT$3,KEY!$E:$F,2,0)&amp;$C8,DEMAND_PLAN!$B:$I,5,0)/VLOOKUP(VLOOKUP(AT$3,KEY!$E:$F,2,0),KEY!$B:$C,2,0)</f>
        <v>9327</v>
      </c>
      <c r="AU8" s="45">
        <f>VLOOKUP(VLOOKUP(AU$3,KEY!$E:$F,2,0)&amp;$C8,DEMAND_PLAN!$B:$I,5,0)/VLOOKUP(VLOOKUP(AU$3,KEY!$E:$F,2,0),KEY!$B:$C,2,0)</f>
        <v>9327</v>
      </c>
      <c r="AV8" s="45">
        <f>VLOOKUP(VLOOKUP(AV$3,KEY!$E:$F,2,0)&amp;$C8,DEMAND_PLAN!$B:$I,5,0)/VLOOKUP(VLOOKUP(AV$3,KEY!$E:$F,2,0),KEY!$B:$C,2,0)</f>
        <v>9327</v>
      </c>
      <c r="AW8" s="45">
        <f>VLOOKUP(VLOOKUP(AW$3,KEY!$E:$F,2,0)&amp;$C8,DEMAND_PLAN!$B:$I,5,0)/VLOOKUP(VLOOKUP(AW$3,KEY!$E:$F,2,0),KEY!$B:$C,2,0)</f>
        <v>3664.5</v>
      </c>
      <c r="AX8" s="45">
        <f>VLOOKUP(VLOOKUP(AX$3,KEY!$E:$F,2,0)&amp;$C8,DEMAND_PLAN!$B:$I,5,0)/VLOOKUP(VLOOKUP(AX$3,KEY!$E:$F,2,0),KEY!$B:$C,2,0)</f>
        <v>3664.5</v>
      </c>
      <c r="AY8" s="45">
        <f>VLOOKUP(VLOOKUP(AY$3,KEY!$E:$F,2,0)&amp;$C8,DEMAND_PLAN!$B:$I,5,0)/VLOOKUP(VLOOKUP(AY$3,KEY!$E:$F,2,0),KEY!$B:$C,2,0)</f>
        <v>3664.5</v>
      </c>
      <c r="AZ8" s="45">
        <f>VLOOKUP(VLOOKUP(AZ$3,KEY!$E:$F,2,0)&amp;$C8,DEMAND_PLAN!$B:$I,5,0)/VLOOKUP(VLOOKUP(AZ$3,KEY!$E:$F,2,0),KEY!$B:$C,2,0)</f>
        <v>3664.5</v>
      </c>
      <c r="BA8" s="45">
        <f>VLOOKUP(VLOOKUP(BA$3,KEY!$E:$F,2,0)&amp;$C8,DEMAND_PLAN!$B:$I,5,0)/VLOOKUP(VLOOKUP(BA$3,KEY!$E:$F,2,0),KEY!$B:$C,2,0)</f>
        <v>9279.4</v>
      </c>
      <c r="BB8" s="45">
        <f>VLOOKUP(VLOOKUP(BB$3,KEY!$E:$F,2,0)&amp;$C8,DEMAND_PLAN!$B:$I,5,0)/VLOOKUP(VLOOKUP(BB$3,KEY!$E:$F,2,0),KEY!$B:$C,2,0)</f>
        <v>9279.4</v>
      </c>
      <c r="BC8" s="45">
        <f>VLOOKUP(VLOOKUP(BC$3,KEY!$E:$F,2,0)&amp;$C8,DEMAND_PLAN!$B:$I,5,0)/VLOOKUP(VLOOKUP(BC$3,KEY!$E:$F,2,0),KEY!$B:$C,2,0)</f>
        <v>9279.4</v>
      </c>
      <c r="BD8" s="45">
        <f>VLOOKUP(VLOOKUP(BD$3,KEY!$E:$F,2,0)&amp;$C8,DEMAND_PLAN!$B:$I,5,0)/VLOOKUP(VLOOKUP(BD$3,KEY!$E:$F,2,0),KEY!$B:$C,2,0)</f>
        <v>9279.4</v>
      </c>
      <c r="BE8" s="45">
        <f>VLOOKUP(VLOOKUP(BE$3,KEY!$E:$F,2,0)&amp;$C8,DEMAND_PLAN!$B:$I,5,0)/VLOOKUP(VLOOKUP(BE$3,KEY!$E:$F,2,0),KEY!$B:$C,2,0)</f>
        <v>9279.4</v>
      </c>
      <c r="BF8" s="46">
        <f>IF(FF8&gt;ASSUMPTIONS!$D$5,0,(ASSUMPTIONS!$D$5+2-FF8)*AVERAGE(G8:J8))</f>
        <v>0</v>
      </c>
      <c r="BG8" s="46">
        <f>IF(FG8&gt;ASSUMPTIONS!$D$5,0,(ASSUMPTIONS!$D$5+2-FG8)*AVERAGE(H8:K8))</f>
        <v>0</v>
      </c>
      <c r="BH8" s="46">
        <f>IF(FH8&gt;ASSUMPTIONS!$D$5,0,(ASSUMPTIONS!$D$5+2-FH8)*AVERAGE(I8:L8))</f>
        <v>0</v>
      </c>
      <c r="BI8" s="46">
        <f>IF(FI8&gt;ASSUMPTIONS!$D$5,0,(ASSUMPTIONS!$D$5+2-FI8)*AVERAGE(J8:M8))</f>
        <v>0</v>
      </c>
      <c r="BJ8" s="46">
        <f>IF(FJ8&gt;ASSUMPTIONS!$D$5,0,(ASSUMPTIONS!$D$5+2-FJ8)*AVERAGE(K8:N8))</f>
        <v>0</v>
      </c>
      <c r="BK8" s="46">
        <f>IF(FK8&gt;ASSUMPTIONS!$D$5,0,(ASSUMPTIONS!$D$5+2-FK8)*AVERAGE(L8:O8))</f>
        <v>0</v>
      </c>
      <c r="BL8" s="46">
        <f>IF(FL8&gt;ASSUMPTIONS!$D$5,0,(ASSUMPTIONS!$D$5+2-FL8)*AVERAGE(M8:P8))</f>
        <v>0</v>
      </c>
      <c r="BM8" s="46">
        <f>IF(FM8&gt;ASSUMPTIONS!$D$5,0,(ASSUMPTIONS!$D$5+2-FM8)*AVERAGE(N8:Q8))</f>
        <v>0</v>
      </c>
      <c r="BN8" s="46">
        <f>IF(FN8&gt;ASSUMPTIONS!$D$5,0,(ASSUMPTIONS!$D$5+2-FN8)*AVERAGE(O8:R8))</f>
        <v>0</v>
      </c>
      <c r="BO8" s="46">
        <f>IF(FO8&gt;ASSUMPTIONS!$D$5,0,(ASSUMPTIONS!$D$5+2-FO8)*AVERAGE(P8:S8))</f>
        <v>0</v>
      </c>
      <c r="BP8" s="46">
        <f>IF(FP8&gt;ASSUMPTIONS!$D$5,0,(ASSUMPTIONS!$D$5+2-FP8)*AVERAGE(Q8:T8))</f>
        <v>26731.097690531191</v>
      </c>
      <c r="BQ8" s="46">
        <f>IF(FQ8&gt;ASSUMPTIONS!$D$5,0,(ASSUMPTIONS!$D$5+2-FQ8)*AVERAGE(R8:U8))</f>
        <v>0</v>
      </c>
      <c r="BR8" s="46">
        <f>IF(FR8&gt;ASSUMPTIONS!$D$5,0,(ASSUMPTIONS!$D$5+2-FR8)*AVERAGE(S8:V8))</f>
        <v>32642.100000000024</v>
      </c>
      <c r="BS8" s="46">
        <f>IF(FS8&gt;ASSUMPTIONS!$D$5,0,(ASSUMPTIONS!$D$5+2-FS8)*AVERAGE(T8:W8))</f>
        <v>0</v>
      </c>
      <c r="BT8" s="46">
        <f>IF(FT8&gt;ASSUMPTIONS!$D$5,0,(ASSUMPTIONS!$D$5+2-FT8)*AVERAGE(U8:X8))</f>
        <v>24237.050000000003</v>
      </c>
      <c r="BU8" s="46">
        <f>IF(FU8&gt;ASSUMPTIONS!$D$5,0,(ASSUMPTIONS!$D$5+2-FU8)*AVERAGE(V8:Y8))</f>
        <v>0</v>
      </c>
      <c r="BV8" s="46">
        <f>IF(FV8&gt;ASSUMPTIONS!$D$5,0,(ASSUMPTIONS!$D$5+2-FV8)*AVERAGE(W8:Z8))</f>
        <v>28836.75</v>
      </c>
      <c r="BW8" s="46">
        <f>IF(FW8&gt;ASSUMPTIONS!$D$5,0,(ASSUMPTIONS!$D$5+2-FW8)*AVERAGE(X8:AA8))</f>
        <v>0</v>
      </c>
      <c r="BX8" s="46">
        <f>IF(FX8&gt;ASSUMPTIONS!$D$5,0,(ASSUMPTIONS!$D$5+2-FX8)*AVERAGE(Y8:AB8))</f>
        <v>0</v>
      </c>
      <c r="BY8" s="46">
        <f>IF(FY8&gt;ASSUMPTIONS!$D$5,0,(ASSUMPTIONS!$D$5+2-FY8)*AVERAGE(Z8:AC8))</f>
        <v>0</v>
      </c>
      <c r="BZ8" s="46">
        <f>IF(FZ8&gt;ASSUMPTIONS!$D$5,0,(ASSUMPTIONS!$D$5+2-FZ8)*AVERAGE(AA8:AD8))</f>
        <v>0</v>
      </c>
      <c r="CA8" s="46">
        <f>IF(GA8&gt;ASSUMPTIONS!$D$5,0,(ASSUMPTIONS!$D$5+2-GA8)*AVERAGE(AB8:AE8))</f>
        <v>0</v>
      </c>
      <c r="CB8" s="46">
        <f>IF(GB8&gt;ASSUMPTIONS!$D$5,0,(ASSUMPTIONS!$D$5+2-GB8)*AVERAGE(AC8:AF8))</f>
        <v>0</v>
      </c>
      <c r="CC8" s="46">
        <f>IF(GC8&gt;ASSUMPTIONS!$D$5,0,(ASSUMPTIONS!$D$5+2-GC8)*AVERAGE(AD8:AG8))</f>
        <v>0</v>
      </c>
      <c r="CD8" s="46">
        <f>IF(GD8&gt;ASSUMPTIONS!$D$5,0,(ASSUMPTIONS!$D$5+2-GD8)*AVERAGE(AE8:AH8))</f>
        <v>18300.700000000012</v>
      </c>
      <c r="CE8" s="46">
        <f>IF(GE8&gt;ASSUMPTIONS!$D$5,0,(ASSUMPTIONS!$D$5+2-GE8)*AVERAGE(AF8:AI8))</f>
        <v>0</v>
      </c>
      <c r="CF8" s="46">
        <f>IF(GF8&gt;ASSUMPTIONS!$D$5,0,(ASSUMPTIONS!$D$5+2-GF8)*AVERAGE(AG8:AJ8))</f>
        <v>22402.549999999996</v>
      </c>
      <c r="CG8" s="46">
        <f>IF(GG8&gt;ASSUMPTIONS!$D$5,0,(ASSUMPTIONS!$D$5+2-GG8)*AVERAGE(AH8:AK8))</f>
        <v>0</v>
      </c>
      <c r="CH8" s="46">
        <f>IF(GH8&gt;ASSUMPTIONS!$D$5,0,(ASSUMPTIONS!$D$5+2-GH8)*AVERAGE(AI8:AL8))</f>
        <v>23868.500000000004</v>
      </c>
      <c r="CI8" s="46">
        <f>IF(GI8&gt;ASSUMPTIONS!$D$5,0,(ASSUMPTIONS!$D$5+2-GI8)*AVERAGE(AJ8:AM8))</f>
        <v>0</v>
      </c>
      <c r="CJ8" s="46">
        <f>IF(GJ8&gt;ASSUMPTIONS!$D$5,0,(ASSUMPTIONS!$D$5+2-GJ8)*AVERAGE(AK8:AN8))</f>
        <v>0</v>
      </c>
      <c r="CK8" s="46">
        <f>IF(GK8&gt;ASSUMPTIONS!$D$5,0,(ASSUMPTIONS!$D$5+2-GK8)*AVERAGE(AL8:AO8))</f>
        <v>25251.249999999996</v>
      </c>
      <c r="CL8" s="46">
        <f>IF(GL8&gt;ASSUMPTIONS!$D$5,0,(ASSUMPTIONS!$D$5+2-GL8)*AVERAGE(AM8:AP8))</f>
        <v>0</v>
      </c>
      <c r="CM8" s="46">
        <f>IF(GM8&gt;ASSUMPTIONS!$D$5,0,(ASSUMPTIONS!$D$5+2-GM8)*AVERAGE(AN8:AQ8))</f>
        <v>0</v>
      </c>
      <c r="CN8" s="46">
        <f>IF(GN8&gt;ASSUMPTIONS!$D$5,0,(ASSUMPTIONS!$D$5+2-GN8)*AVERAGE(AO8:AR8))</f>
        <v>24468.999999999993</v>
      </c>
      <c r="CO8" s="46">
        <f>IF(GO8&gt;ASSUMPTIONS!$D$5,0,(ASSUMPTIONS!$D$5+2-GO8)*AVERAGE(AP8:AS8))</f>
        <v>0</v>
      </c>
      <c r="CP8" s="46">
        <f>IF(GP8&gt;ASSUMPTIONS!$D$5,0,(ASSUMPTIONS!$D$5+2-GP8)*AVERAGE(AQ8:AT8))</f>
        <v>20448.600000000013</v>
      </c>
      <c r="CQ8" s="46">
        <f>IF(GQ8&gt;ASSUMPTIONS!$D$5,0,(ASSUMPTIONS!$D$5+2-GQ8)*AVERAGE(AR8:AU8))</f>
        <v>0</v>
      </c>
      <c r="CR8" s="46">
        <f>IF(GR8&gt;ASSUMPTIONS!$D$5,0,(ASSUMPTIONS!$D$5+2-GR8)*AVERAGE(AS8:AV8))</f>
        <v>20448.600000000024</v>
      </c>
      <c r="CS8" s="46">
        <f>IF(GS8&gt;ASSUMPTIONS!$D$5,0,(ASSUMPTIONS!$D$5+2-GS8)*AVERAGE(AT8:AW8))</f>
        <v>0</v>
      </c>
      <c r="CT8" s="46">
        <f>IF(GT8&gt;ASSUMPTIONS!$D$5,0,(ASSUMPTIONS!$D$5+2-GT8)*AVERAGE(AU8:AX8))</f>
        <v>0</v>
      </c>
      <c r="CU8" s="46">
        <f>IF(GU8&gt;ASSUMPTIONS!$D$5,0,(ASSUMPTIONS!$D$5+2-GU8)*AVERAGE(AV8:AY8))</f>
        <v>0</v>
      </c>
      <c r="CV8" s="46">
        <f>IF(GV8&gt;ASSUMPTIONS!$D$5,0,(ASSUMPTIONS!$D$5+2-GV8)*AVERAGE(AW8:AZ8))</f>
        <v>0</v>
      </c>
      <c r="CW8" s="46">
        <f>IF(GW8&gt;ASSUMPTIONS!$D$5,0,(ASSUMPTIONS!$D$5+2-GW8)*AVERAGE(AX8:BA8))</f>
        <v>0</v>
      </c>
      <c r="CX8" s="46">
        <f>IF(GX8&gt;ASSUMPTIONS!$D$5,0,(ASSUMPTIONS!$D$5+2-GX8)*AVERAGE(AY8:BB8))</f>
        <v>21150.80000000001</v>
      </c>
      <c r="CY8" s="46">
        <f>IF(GY8&gt;ASSUMPTIONS!$D$5,0,(ASSUMPTIONS!$D$5+2-GY8)*AVERAGE(AZ8:BC8))</f>
        <v>17701.749999999989</v>
      </c>
      <c r="CZ8" s="46">
        <f>IF(GZ8&gt;ASSUMPTIONS!$D$5,0,(ASSUMPTIONS!$D$5+2-GZ8)*AVERAGE(BA8:BD8))</f>
        <v>0</v>
      </c>
      <c r="DA8" s="46">
        <f>IF(HA8&gt;ASSUMPTIONS!$D$5,0,(ASSUMPTIONS!$D$5+2-HA8)*AVERAGE($BB8:$BE8))</f>
        <v>21366.249999999993</v>
      </c>
      <c r="DB8" s="46">
        <f>IF(HB8&gt;ASSUMPTIONS!$D$5,0,(ASSUMPTIONS!$D$5+2-HB8)*AVERAGE($BB8:$BE8))</f>
        <v>0</v>
      </c>
      <c r="DC8" s="46">
        <f>IF(HC8&gt;ASSUMPTIONS!$D$5,0,(ASSUMPTIONS!$D$5+2-HC8)*AVERAGE($BB8:$BE8))</f>
        <v>18558.8</v>
      </c>
      <c r="DD8" s="46">
        <f>IF(HD8&gt;ASSUMPTIONS!$D$5,0,(ASSUMPTIONS!$D$5+2-HD8)*AVERAGE($BB8:$BE8))</f>
        <v>0</v>
      </c>
      <c r="DE8" s="46">
        <f>IF(HE8&gt;ASSUMPTIONS!$D$5,0,(ASSUMPTIONS!$D$5+2-HE8)*AVERAGE($BB8:$BE8))</f>
        <v>18558.8</v>
      </c>
      <c r="DF8" s="47">
        <f t="shared" si="53"/>
        <v>96004.252309468808</v>
      </c>
      <c r="DG8" s="47">
        <f t="shared" si="0"/>
        <v>87546.502309468808</v>
      </c>
      <c r="DH8" s="47">
        <f t="shared" si="1"/>
        <v>79088.752309468808</v>
      </c>
      <c r="DI8" s="47">
        <f t="shared" si="2"/>
        <v>70631.002309468808</v>
      </c>
      <c r="DJ8" s="47">
        <f t="shared" si="3"/>
        <v>66505.502309468808</v>
      </c>
      <c r="DK8" s="47">
        <f t="shared" si="4"/>
        <v>62380.002309468808</v>
      </c>
      <c r="DL8" s="47">
        <f t="shared" si="5"/>
        <v>58254.502309468808</v>
      </c>
      <c r="DM8" s="47">
        <f t="shared" si="6"/>
        <v>54129.002309468808</v>
      </c>
      <c r="DN8" s="47">
        <f t="shared" si="7"/>
        <v>49307.202309468805</v>
      </c>
      <c r="DO8" s="47">
        <f t="shared" si="8"/>
        <v>44485.402309468802</v>
      </c>
      <c r="DP8" s="47">
        <f t="shared" si="9"/>
        <v>66394.699999999983</v>
      </c>
      <c r="DQ8" s="47">
        <f t="shared" si="10"/>
        <v>61572.89999999998</v>
      </c>
      <c r="DR8" s="47">
        <f t="shared" si="11"/>
        <v>89393.2</v>
      </c>
      <c r="DS8" s="47">
        <f t="shared" si="12"/>
        <v>79971.7</v>
      </c>
      <c r="DT8" s="47">
        <f t="shared" si="13"/>
        <v>94787.25</v>
      </c>
      <c r="DU8" s="47">
        <f t="shared" si="14"/>
        <v>85365.75</v>
      </c>
      <c r="DV8" s="47">
        <f t="shared" si="15"/>
        <v>104781</v>
      </c>
      <c r="DW8" s="47">
        <f t="shared" si="16"/>
        <v>93360.75</v>
      </c>
      <c r="DX8" s="47">
        <f t="shared" si="17"/>
        <v>81940.5</v>
      </c>
      <c r="DY8" s="47">
        <f t="shared" si="18"/>
        <v>70520.25</v>
      </c>
      <c r="DZ8" s="47">
        <f t="shared" si="19"/>
        <v>59100</v>
      </c>
      <c r="EA8" s="47">
        <f t="shared" si="20"/>
        <v>55967.6</v>
      </c>
      <c r="EB8" s="47">
        <f t="shared" si="21"/>
        <v>52835.199999999997</v>
      </c>
      <c r="EC8" s="47">
        <f t="shared" si="22"/>
        <v>49702.799999999996</v>
      </c>
      <c r="ED8" s="47">
        <f t="shared" si="23"/>
        <v>64871.100000000006</v>
      </c>
      <c r="EE8" s="47">
        <f t="shared" si="24"/>
        <v>61738.700000000004</v>
      </c>
      <c r="EF8" s="47">
        <f t="shared" si="25"/>
        <v>76118.25</v>
      </c>
      <c r="EG8" s="47">
        <f t="shared" si="26"/>
        <v>68095.25</v>
      </c>
      <c r="EH8" s="47">
        <f t="shared" si="27"/>
        <v>83940.75</v>
      </c>
      <c r="EI8" s="47">
        <f t="shared" si="28"/>
        <v>75917.75</v>
      </c>
      <c r="EJ8" s="47">
        <f t="shared" si="29"/>
        <v>66330.25</v>
      </c>
      <c r="EK8" s="47">
        <f t="shared" si="30"/>
        <v>81994</v>
      </c>
      <c r="EL8" s="47">
        <f t="shared" si="31"/>
        <v>72406.5</v>
      </c>
      <c r="EM8" s="47">
        <f t="shared" si="32"/>
        <v>62819</v>
      </c>
      <c r="EN8" s="47">
        <f t="shared" si="33"/>
        <v>78559.199999999983</v>
      </c>
      <c r="EO8" s="47">
        <f t="shared" si="34"/>
        <v>69830.39999999998</v>
      </c>
      <c r="EP8" s="47">
        <f t="shared" si="35"/>
        <v>81550.199999999983</v>
      </c>
      <c r="EQ8" s="47">
        <f t="shared" si="36"/>
        <v>72821.39999999998</v>
      </c>
      <c r="ER8" s="47">
        <f t="shared" si="37"/>
        <v>84541.2</v>
      </c>
      <c r="ES8" s="47">
        <f t="shared" si="38"/>
        <v>75214.2</v>
      </c>
      <c r="ET8" s="47">
        <f t="shared" si="39"/>
        <v>65887.199999999997</v>
      </c>
      <c r="EU8" s="47">
        <f t="shared" si="40"/>
        <v>56560.2</v>
      </c>
      <c r="EV8" s="47">
        <f t="shared" si="41"/>
        <v>47233.2</v>
      </c>
      <c r="EW8" s="47">
        <f t="shared" si="42"/>
        <v>43568.7</v>
      </c>
      <c r="EX8" s="47">
        <f t="shared" si="43"/>
        <v>61055.000000000007</v>
      </c>
      <c r="EY8" s="47">
        <f t="shared" si="44"/>
        <v>75092.25</v>
      </c>
      <c r="EZ8" s="47">
        <f t="shared" si="45"/>
        <v>71427.75</v>
      </c>
      <c r="FA8" s="47">
        <f t="shared" si="46"/>
        <v>83514.599999999991</v>
      </c>
      <c r="FB8" s="47">
        <f t="shared" si="47"/>
        <v>74235.199999999997</v>
      </c>
      <c r="FC8" s="47">
        <f t="shared" si="48"/>
        <v>83514.599999999991</v>
      </c>
      <c r="FD8" s="47">
        <f t="shared" si="49"/>
        <v>74235.199999999997</v>
      </c>
      <c r="FE8" s="47">
        <f t="shared" si="50"/>
        <v>83514.599999999991</v>
      </c>
      <c r="FF8" s="48">
        <f t="shared" si="54"/>
        <v>14.164939505500241</v>
      </c>
      <c r="FG8" s="48">
        <f t="shared" si="55"/>
        <v>15.259055062796783</v>
      </c>
      <c r="FH8" s="48">
        <f t="shared" si="56"/>
        <v>16.808188883107153</v>
      </c>
      <c r="FI8" s="48">
        <f t="shared" si="57"/>
        <v>19.170707140823854</v>
      </c>
      <c r="FJ8" s="48">
        <f t="shared" si="58"/>
        <v>16.427438132715167</v>
      </c>
      <c r="FK8" s="48">
        <f t="shared" si="59"/>
        <v>14.866049491906791</v>
      </c>
      <c r="FL8" s="48">
        <f t="shared" si="60"/>
        <v>13.421620751974098</v>
      </c>
      <c r="FM8" s="48">
        <f t="shared" si="61"/>
        <v>12.081484572041314</v>
      </c>
      <c r="FN8" s="48">
        <f t="shared" si="62"/>
        <v>11.225891225158406</v>
      </c>
      <c r="FO8" s="48">
        <f t="shared" si="63"/>
        <v>8.2567771137265709</v>
      </c>
      <c r="FP8" s="48">
        <f t="shared" si="64"/>
        <v>6.2465021883227632</v>
      </c>
      <c r="FQ8" s="48">
        <f t="shared" si="65"/>
        <v>8.0268509927069491</v>
      </c>
      <c r="FR8" s="48">
        <f t="shared" si="66"/>
        <v>6.5353606113676141</v>
      </c>
      <c r="FS8" s="48">
        <f t="shared" si="67"/>
        <v>9.0103326844694749</v>
      </c>
      <c r="FT8" s="48">
        <f t="shared" si="68"/>
        <v>7.6741828301366244</v>
      </c>
      <c r="FU8" s="48">
        <f t="shared" si="69"/>
        <v>8.6797039987638005</v>
      </c>
      <c r="FV8" s="48">
        <f t="shared" si="70"/>
        <v>7.4749458199251331</v>
      </c>
      <c r="FW8" s="48">
        <f t="shared" si="71"/>
        <v>11.20857697198551</v>
      </c>
      <c r="FX8" s="48">
        <f t="shared" si="72"/>
        <v>12.830755910435554</v>
      </c>
      <c r="FY8" s="48">
        <f t="shared" si="73"/>
        <v>15.744579667538531</v>
      </c>
      <c r="FZ8" s="48">
        <f t="shared" si="74"/>
        <v>22.513168816243137</v>
      </c>
      <c r="GA8" s="48">
        <f t="shared" si="75"/>
        <v>18.867322181075213</v>
      </c>
      <c r="GB8" s="48">
        <f t="shared" si="76"/>
        <v>12.851195738280845</v>
      </c>
      <c r="GC8" s="48">
        <f t="shared" si="77"/>
        <v>9.4725783028847008</v>
      </c>
      <c r="GD8" s="48">
        <f t="shared" si="78"/>
        <v>7.3088591028402936</v>
      </c>
      <c r="GE8" s="48">
        <f t="shared" si="79"/>
        <v>8.0856412813162173</v>
      </c>
      <c r="GF8" s="48">
        <f t="shared" si="80"/>
        <v>7.3375068708867532</v>
      </c>
      <c r="GG8" s="48">
        <f t="shared" si="81"/>
        <v>8.644643820448028</v>
      </c>
      <c r="GH8" s="48">
        <f t="shared" si="82"/>
        <v>7.4045751722825566</v>
      </c>
      <c r="GI8" s="48">
        <f t="shared" si="83"/>
        <v>8.755228161668839</v>
      </c>
      <c r="GJ8" s="48">
        <f t="shared" si="84"/>
        <v>8.09977248054882</v>
      </c>
      <c r="GK8" s="48">
        <f t="shared" si="85"/>
        <v>7.2427564519034959</v>
      </c>
      <c r="GL8" s="48">
        <f t="shared" si="86"/>
        <v>9.1680247331154856</v>
      </c>
      <c r="GM8" s="48">
        <f t="shared" si="87"/>
        <v>8.2951264778663738</v>
      </c>
      <c r="GN8" s="48">
        <f t="shared" si="88"/>
        <v>7.1967509852442495</v>
      </c>
      <c r="GO8" s="48">
        <f t="shared" si="89"/>
        <v>8.8484008852996325</v>
      </c>
      <c r="GP8" s="48">
        <f t="shared" si="90"/>
        <v>7.7349549729172882</v>
      </c>
      <c r="GQ8" s="48">
        <f t="shared" si="91"/>
        <v>8.8859323668339218</v>
      </c>
      <c r="GR8" s="48">
        <f t="shared" si="92"/>
        <v>7.807590865229975</v>
      </c>
      <c r="GS8" s="48">
        <f t="shared" si="93"/>
        <v>10.686031189268617</v>
      </c>
      <c r="GT8" s="48">
        <f t="shared" si="94"/>
        <v>11.578986260247085</v>
      </c>
      <c r="GU8" s="48">
        <f t="shared" si="95"/>
        <v>12.969602125931941</v>
      </c>
      <c r="GV8" s="48">
        <f t="shared" si="96"/>
        <v>15.434629553827261</v>
      </c>
      <c r="GW8" s="48">
        <f t="shared" si="97"/>
        <v>9.3194757533455981</v>
      </c>
      <c r="GX8" s="48">
        <f t="shared" si="98"/>
        <v>6.7319277806534341</v>
      </c>
      <c r="GY8" s="48">
        <f t="shared" si="99"/>
        <v>7.7523513857542383</v>
      </c>
      <c r="GZ8" s="48">
        <f t="shared" si="100"/>
        <v>8.0923604974459558</v>
      </c>
      <c r="HA8" s="48">
        <f t="shared" si="101"/>
        <v>7.6974534991486525</v>
      </c>
      <c r="HB8" s="48">
        <f t="shared" si="102"/>
        <v>9</v>
      </c>
      <c r="HC8" s="48">
        <f t="shared" si="103"/>
        <v>8</v>
      </c>
      <c r="HD8" s="48">
        <f t="shared" si="104"/>
        <v>9</v>
      </c>
      <c r="HE8" s="48">
        <f t="shared" si="105"/>
        <v>8</v>
      </c>
      <c r="HF8" s="31"/>
    </row>
    <row r="9" spans="1:214" x14ac:dyDescent="0.25">
      <c r="A9" s="29"/>
      <c r="B9" s="13" t="s">
        <v>7</v>
      </c>
      <c r="C9" s="13">
        <v>1352561</v>
      </c>
      <c r="D9" s="13" t="str">
        <f>VLOOKUP(C9,INVENTORY_DATA!$C:$E,2,0)</f>
        <v>PF_3</v>
      </c>
      <c r="E9" s="44">
        <f>VLOOKUP(C9,INVENTORY_DATA!$C:$E,3,0)</f>
        <v>134383.80138568129</v>
      </c>
      <c r="F9" s="45">
        <f>VLOOKUP(VLOOKUP(F$3,KEY!$E:$F,2,0)&amp;$C9,DEMAND_PLAN!$B:$I,5,0)/VLOOKUP(VLOOKUP(F$3,KEY!$E:$F,2,0),KEY!$B:$C,2,0)</f>
        <v>10995.5</v>
      </c>
      <c r="G9" s="45">
        <f>VLOOKUP(VLOOKUP(G$3,KEY!$E:$F,2,0)&amp;$C9,DEMAND_PLAN!$B:$I,5,0)/VLOOKUP(VLOOKUP(G$3,KEY!$E:$F,2,0),KEY!$B:$C,2,0)</f>
        <v>10995.5</v>
      </c>
      <c r="H9" s="45">
        <f>VLOOKUP(VLOOKUP(H$3,KEY!$E:$F,2,0)&amp;$C9,DEMAND_PLAN!$B:$I,5,0)/VLOOKUP(VLOOKUP(H$3,KEY!$E:$F,2,0),KEY!$B:$C,2,0)</f>
        <v>10995.5</v>
      </c>
      <c r="I9" s="45">
        <f>VLOOKUP(VLOOKUP(I$3,KEY!$E:$F,2,0)&amp;$C9,DEMAND_PLAN!$B:$I,5,0)/VLOOKUP(VLOOKUP(I$3,KEY!$E:$F,2,0),KEY!$B:$C,2,0)</f>
        <v>10995.5</v>
      </c>
      <c r="J9" s="45">
        <f>VLOOKUP(VLOOKUP(J$3,KEY!$E:$F,2,0)&amp;$C9,DEMAND_PLAN!$B:$I,5,0)/VLOOKUP(VLOOKUP(J$3,KEY!$E:$F,2,0),KEY!$B:$C,2,0)</f>
        <v>3521.75</v>
      </c>
      <c r="K9" s="45">
        <f>VLOOKUP(VLOOKUP(K$3,KEY!$E:$F,2,0)&amp;$C9,DEMAND_PLAN!$B:$I,5,0)/VLOOKUP(VLOOKUP(K$3,KEY!$E:$F,2,0),KEY!$B:$C,2,0)</f>
        <v>3521.75</v>
      </c>
      <c r="L9" s="45">
        <f>VLOOKUP(VLOOKUP(L$3,KEY!$E:$F,2,0)&amp;$C9,DEMAND_PLAN!$B:$I,5,0)/VLOOKUP(VLOOKUP(L$3,KEY!$E:$F,2,0),KEY!$B:$C,2,0)</f>
        <v>3521.75</v>
      </c>
      <c r="M9" s="45">
        <f>VLOOKUP(VLOOKUP(M$3,KEY!$E:$F,2,0)&amp;$C9,DEMAND_PLAN!$B:$I,5,0)/VLOOKUP(VLOOKUP(M$3,KEY!$E:$F,2,0),KEY!$B:$C,2,0)</f>
        <v>3521.75</v>
      </c>
      <c r="N9" s="45">
        <f>VLOOKUP(VLOOKUP(N$3,KEY!$E:$F,2,0)&amp;$C9,DEMAND_PLAN!$B:$I,5,0)/VLOOKUP(VLOOKUP(N$3,KEY!$E:$F,2,0),KEY!$B:$C,2,0)</f>
        <v>7500.8</v>
      </c>
      <c r="O9" s="45">
        <f>VLOOKUP(VLOOKUP(O$3,KEY!$E:$F,2,0)&amp;$C9,DEMAND_PLAN!$B:$I,5,0)/VLOOKUP(VLOOKUP(O$3,KEY!$E:$F,2,0),KEY!$B:$C,2,0)</f>
        <v>7500.8</v>
      </c>
      <c r="P9" s="45">
        <f>VLOOKUP(VLOOKUP(P$3,KEY!$E:$F,2,0)&amp;$C9,DEMAND_PLAN!$B:$I,5,0)/VLOOKUP(VLOOKUP(P$3,KEY!$E:$F,2,0),KEY!$B:$C,2,0)</f>
        <v>7500.8</v>
      </c>
      <c r="Q9" s="45">
        <f>VLOOKUP(VLOOKUP(Q$3,KEY!$E:$F,2,0)&amp;$C9,DEMAND_PLAN!$B:$I,5,0)/VLOOKUP(VLOOKUP(Q$3,KEY!$E:$F,2,0),KEY!$B:$C,2,0)</f>
        <v>7500.8</v>
      </c>
      <c r="R9" s="45">
        <f>VLOOKUP(VLOOKUP(R$3,KEY!$E:$F,2,0)&amp;$C9,DEMAND_PLAN!$B:$I,5,0)/VLOOKUP(VLOOKUP(R$3,KEY!$E:$F,2,0),KEY!$B:$C,2,0)</f>
        <v>7500.8</v>
      </c>
      <c r="S9" s="45">
        <f>VLOOKUP(VLOOKUP(S$3,KEY!$E:$F,2,0)&amp;$C9,DEMAND_PLAN!$B:$I,5,0)/VLOOKUP(VLOOKUP(S$3,KEY!$E:$F,2,0),KEY!$B:$C,2,0)</f>
        <v>7875</v>
      </c>
      <c r="T9" s="45">
        <f>VLOOKUP(VLOOKUP(T$3,KEY!$E:$F,2,0)&amp;$C9,DEMAND_PLAN!$B:$I,5,0)/VLOOKUP(VLOOKUP(T$3,KEY!$E:$F,2,0),KEY!$B:$C,2,0)</f>
        <v>7875</v>
      </c>
      <c r="U9" s="45">
        <f>VLOOKUP(VLOOKUP(U$3,KEY!$E:$F,2,0)&amp;$C9,DEMAND_PLAN!$B:$I,5,0)/VLOOKUP(VLOOKUP(U$3,KEY!$E:$F,2,0),KEY!$B:$C,2,0)</f>
        <v>7875</v>
      </c>
      <c r="V9" s="45">
        <f>VLOOKUP(VLOOKUP(V$3,KEY!$E:$F,2,0)&amp;$C9,DEMAND_PLAN!$B:$I,5,0)/VLOOKUP(VLOOKUP(V$3,KEY!$E:$F,2,0),KEY!$B:$C,2,0)</f>
        <v>7875</v>
      </c>
      <c r="W9" s="45">
        <f>VLOOKUP(VLOOKUP(W$3,KEY!$E:$F,2,0)&amp;$C9,DEMAND_PLAN!$B:$I,5,0)/VLOOKUP(VLOOKUP(W$3,KEY!$E:$F,2,0),KEY!$B:$C,2,0)</f>
        <v>3733.25</v>
      </c>
      <c r="X9" s="45">
        <f>VLOOKUP(VLOOKUP(X$3,KEY!$E:$F,2,0)&amp;$C9,DEMAND_PLAN!$B:$I,5,0)/VLOOKUP(VLOOKUP(X$3,KEY!$E:$F,2,0),KEY!$B:$C,2,0)</f>
        <v>3733.25</v>
      </c>
      <c r="Y9" s="45">
        <f>VLOOKUP(VLOOKUP(Y$3,KEY!$E:$F,2,0)&amp;$C9,DEMAND_PLAN!$B:$I,5,0)/VLOOKUP(VLOOKUP(Y$3,KEY!$E:$F,2,0),KEY!$B:$C,2,0)</f>
        <v>3733.25</v>
      </c>
      <c r="Z9" s="45">
        <f>VLOOKUP(VLOOKUP(Z$3,KEY!$E:$F,2,0)&amp;$C9,DEMAND_PLAN!$B:$I,5,0)/VLOOKUP(VLOOKUP(Z$3,KEY!$E:$F,2,0),KEY!$B:$C,2,0)</f>
        <v>3733.25</v>
      </c>
      <c r="AA9" s="45">
        <f>VLOOKUP(VLOOKUP(AA$3,KEY!$E:$F,2,0)&amp;$C9,DEMAND_PLAN!$B:$I,5,0)/VLOOKUP(VLOOKUP(AA$3,KEY!$E:$F,2,0),KEY!$B:$C,2,0)</f>
        <v>8726</v>
      </c>
      <c r="AB9" s="45">
        <f>VLOOKUP(VLOOKUP(AB$3,KEY!$E:$F,2,0)&amp;$C9,DEMAND_PLAN!$B:$I,5,0)/VLOOKUP(VLOOKUP(AB$3,KEY!$E:$F,2,0),KEY!$B:$C,2,0)</f>
        <v>8726</v>
      </c>
      <c r="AC9" s="45">
        <f>VLOOKUP(VLOOKUP(AC$3,KEY!$E:$F,2,0)&amp;$C9,DEMAND_PLAN!$B:$I,5,0)/VLOOKUP(VLOOKUP(AC$3,KEY!$E:$F,2,0),KEY!$B:$C,2,0)</f>
        <v>8726</v>
      </c>
      <c r="AD9" s="45">
        <f>VLOOKUP(VLOOKUP(AD$3,KEY!$E:$F,2,0)&amp;$C9,DEMAND_PLAN!$B:$I,5,0)/VLOOKUP(VLOOKUP(AD$3,KEY!$E:$F,2,0),KEY!$B:$C,2,0)</f>
        <v>8726</v>
      </c>
      <c r="AE9" s="45">
        <f>VLOOKUP(VLOOKUP(AE$3,KEY!$E:$F,2,0)&amp;$C9,DEMAND_PLAN!$B:$I,5,0)/VLOOKUP(VLOOKUP(AE$3,KEY!$E:$F,2,0),KEY!$B:$C,2,0)</f>
        <v>8726</v>
      </c>
      <c r="AF9" s="45">
        <f>VLOOKUP(VLOOKUP(AF$3,KEY!$E:$F,2,0)&amp;$C9,DEMAND_PLAN!$B:$I,5,0)/VLOOKUP(VLOOKUP(AF$3,KEY!$E:$F,2,0),KEY!$B:$C,2,0)</f>
        <v>8323</v>
      </c>
      <c r="AG9" s="45">
        <f>VLOOKUP(VLOOKUP(AG$3,KEY!$E:$F,2,0)&amp;$C9,DEMAND_PLAN!$B:$I,5,0)/VLOOKUP(VLOOKUP(AG$3,KEY!$E:$F,2,0),KEY!$B:$C,2,0)</f>
        <v>8323</v>
      </c>
      <c r="AH9" s="45">
        <f>VLOOKUP(VLOOKUP(AH$3,KEY!$E:$F,2,0)&amp;$C9,DEMAND_PLAN!$B:$I,5,0)/VLOOKUP(VLOOKUP(AH$3,KEY!$E:$F,2,0),KEY!$B:$C,2,0)</f>
        <v>8323</v>
      </c>
      <c r="AI9" s="45">
        <f>VLOOKUP(VLOOKUP(AI$3,KEY!$E:$F,2,0)&amp;$C9,DEMAND_PLAN!$B:$I,5,0)/VLOOKUP(VLOOKUP(AI$3,KEY!$E:$F,2,0),KEY!$B:$C,2,0)</f>
        <v>8323</v>
      </c>
      <c r="AJ9" s="45">
        <f>VLOOKUP(VLOOKUP(AJ$3,KEY!$E:$F,2,0)&amp;$C9,DEMAND_PLAN!$B:$I,5,0)/VLOOKUP(VLOOKUP(AJ$3,KEY!$E:$F,2,0),KEY!$B:$C,2,0)</f>
        <v>8492.5</v>
      </c>
      <c r="AK9" s="45">
        <f>VLOOKUP(VLOOKUP(AK$3,KEY!$E:$F,2,0)&amp;$C9,DEMAND_PLAN!$B:$I,5,0)/VLOOKUP(VLOOKUP(AK$3,KEY!$E:$F,2,0),KEY!$B:$C,2,0)</f>
        <v>8492.5</v>
      </c>
      <c r="AL9" s="45">
        <f>VLOOKUP(VLOOKUP(AL$3,KEY!$E:$F,2,0)&amp;$C9,DEMAND_PLAN!$B:$I,5,0)/VLOOKUP(VLOOKUP(AL$3,KEY!$E:$F,2,0),KEY!$B:$C,2,0)</f>
        <v>8492.5</v>
      </c>
      <c r="AM9" s="45">
        <f>VLOOKUP(VLOOKUP(AM$3,KEY!$E:$F,2,0)&amp;$C9,DEMAND_PLAN!$B:$I,5,0)/VLOOKUP(VLOOKUP(AM$3,KEY!$E:$F,2,0),KEY!$B:$C,2,0)</f>
        <v>8492.5</v>
      </c>
      <c r="AN9" s="45">
        <f>VLOOKUP(VLOOKUP(AN$3,KEY!$E:$F,2,0)&amp;$C9,DEMAND_PLAN!$B:$I,5,0)/VLOOKUP(VLOOKUP(AN$3,KEY!$E:$F,2,0),KEY!$B:$C,2,0)</f>
        <v>6363.6</v>
      </c>
      <c r="AO9" s="45">
        <f>VLOOKUP(VLOOKUP(AO$3,KEY!$E:$F,2,0)&amp;$C9,DEMAND_PLAN!$B:$I,5,0)/VLOOKUP(VLOOKUP(AO$3,KEY!$E:$F,2,0),KEY!$B:$C,2,0)</f>
        <v>6363.6</v>
      </c>
      <c r="AP9" s="45">
        <f>VLOOKUP(VLOOKUP(AP$3,KEY!$E:$F,2,0)&amp;$C9,DEMAND_PLAN!$B:$I,5,0)/VLOOKUP(VLOOKUP(AP$3,KEY!$E:$F,2,0),KEY!$B:$C,2,0)</f>
        <v>6363.6</v>
      </c>
      <c r="AQ9" s="45">
        <f>VLOOKUP(VLOOKUP(AQ$3,KEY!$E:$F,2,0)&amp;$C9,DEMAND_PLAN!$B:$I,5,0)/VLOOKUP(VLOOKUP(AQ$3,KEY!$E:$F,2,0),KEY!$B:$C,2,0)</f>
        <v>6363.6</v>
      </c>
      <c r="AR9" s="45">
        <f>VLOOKUP(VLOOKUP(AR$3,KEY!$E:$F,2,0)&amp;$C9,DEMAND_PLAN!$B:$I,5,0)/VLOOKUP(VLOOKUP(AR$3,KEY!$E:$F,2,0),KEY!$B:$C,2,0)</f>
        <v>6363.6</v>
      </c>
      <c r="AS9" s="45">
        <f>VLOOKUP(VLOOKUP(AS$3,KEY!$E:$F,2,0)&amp;$C9,DEMAND_PLAN!$B:$I,5,0)/VLOOKUP(VLOOKUP(AS$3,KEY!$E:$F,2,0),KEY!$B:$C,2,0)</f>
        <v>7942.5</v>
      </c>
      <c r="AT9" s="45">
        <f>VLOOKUP(VLOOKUP(AT$3,KEY!$E:$F,2,0)&amp;$C9,DEMAND_PLAN!$B:$I,5,0)/VLOOKUP(VLOOKUP(AT$3,KEY!$E:$F,2,0),KEY!$B:$C,2,0)</f>
        <v>7942.5</v>
      </c>
      <c r="AU9" s="45">
        <f>VLOOKUP(VLOOKUP(AU$3,KEY!$E:$F,2,0)&amp;$C9,DEMAND_PLAN!$B:$I,5,0)/VLOOKUP(VLOOKUP(AU$3,KEY!$E:$F,2,0),KEY!$B:$C,2,0)</f>
        <v>7942.5</v>
      </c>
      <c r="AV9" s="45">
        <f>VLOOKUP(VLOOKUP(AV$3,KEY!$E:$F,2,0)&amp;$C9,DEMAND_PLAN!$B:$I,5,0)/VLOOKUP(VLOOKUP(AV$3,KEY!$E:$F,2,0),KEY!$B:$C,2,0)</f>
        <v>7942.5</v>
      </c>
      <c r="AW9" s="45">
        <f>VLOOKUP(VLOOKUP(AW$3,KEY!$E:$F,2,0)&amp;$C9,DEMAND_PLAN!$B:$I,5,0)/VLOOKUP(VLOOKUP(AW$3,KEY!$E:$F,2,0),KEY!$B:$C,2,0)</f>
        <v>10842.75</v>
      </c>
      <c r="AX9" s="45">
        <f>VLOOKUP(VLOOKUP(AX$3,KEY!$E:$F,2,0)&amp;$C9,DEMAND_PLAN!$B:$I,5,0)/VLOOKUP(VLOOKUP(AX$3,KEY!$E:$F,2,0),KEY!$B:$C,2,0)</f>
        <v>10842.75</v>
      </c>
      <c r="AY9" s="45">
        <f>VLOOKUP(VLOOKUP(AY$3,KEY!$E:$F,2,0)&amp;$C9,DEMAND_PLAN!$B:$I,5,0)/VLOOKUP(VLOOKUP(AY$3,KEY!$E:$F,2,0),KEY!$B:$C,2,0)</f>
        <v>10842.75</v>
      </c>
      <c r="AZ9" s="45">
        <f>VLOOKUP(VLOOKUP(AZ$3,KEY!$E:$F,2,0)&amp;$C9,DEMAND_PLAN!$B:$I,5,0)/VLOOKUP(VLOOKUP(AZ$3,KEY!$E:$F,2,0),KEY!$B:$C,2,0)</f>
        <v>10842.75</v>
      </c>
      <c r="BA9" s="45">
        <f>VLOOKUP(VLOOKUP(BA$3,KEY!$E:$F,2,0)&amp;$C9,DEMAND_PLAN!$B:$I,5,0)/VLOOKUP(VLOOKUP(BA$3,KEY!$E:$F,2,0),KEY!$B:$C,2,0)</f>
        <v>3533.8</v>
      </c>
      <c r="BB9" s="45">
        <f>VLOOKUP(VLOOKUP(BB$3,KEY!$E:$F,2,0)&amp;$C9,DEMAND_PLAN!$B:$I,5,0)/VLOOKUP(VLOOKUP(BB$3,KEY!$E:$F,2,0),KEY!$B:$C,2,0)</f>
        <v>3533.8</v>
      </c>
      <c r="BC9" s="45">
        <f>VLOOKUP(VLOOKUP(BC$3,KEY!$E:$F,2,0)&amp;$C9,DEMAND_PLAN!$B:$I,5,0)/VLOOKUP(VLOOKUP(BC$3,KEY!$E:$F,2,0),KEY!$B:$C,2,0)</f>
        <v>3533.8</v>
      </c>
      <c r="BD9" s="45">
        <f>VLOOKUP(VLOOKUP(BD$3,KEY!$E:$F,2,0)&amp;$C9,DEMAND_PLAN!$B:$I,5,0)/VLOOKUP(VLOOKUP(BD$3,KEY!$E:$F,2,0),KEY!$B:$C,2,0)</f>
        <v>3533.8</v>
      </c>
      <c r="BE9" s="45">
        <f>VLOOKUP(VLOOKUP(BE$3,KEY!$E:$F,2,0)&amp;$C9,DEMAND_PLAN!$B:$I,5,0)/VLOOKUP(VLOOKUP(BE$3,KEY!$E:$F,2,0),KEY!$B:$C,2,0)</f>
        <v>3533.8</v>
      </c>
      <c r="BF9" s="46">
        <f>IF(FF9&gt;ASSUMPTIONS!$D$5,0,(ASSUMPTIONS!$D$5+2-FF9)*AVERAGE(G9:J9))</f>
        <v>0</v>
      </c>
      <c r="BG9" s="46">
        <f>IF(FG9&gt;ASSUMPTIONS!$D$5,0,(ASSUMPTIONS!$D$5+2-FG9)*AVERAGE(H9:K9))</f>
        <v>0</v>
      </c>
      <c r="BH9" s="46">
        <f>IF(FH9&gt;ASSUMPTIONS!$D$5,0,(ASSUMPTIONS!$D$5+2-FH9)*AVERAGE(I9:L9))</f>
        <v>0</v>
      </c>
      <c r="BI9" s="46">
        <f>IF(FI9&gt;ASSUMPTIONS!$D$5,0,(ASSUMPTIONS!$D$5+2-FI9)*AVERAGE(J9:M9))</f>
        <v>0</v>
      </c>
      <c r="BJ9" s="46">
        <f>IF(FJ9&gt;ASSUMPTIONS!$D$5,0,(ASSUMPTIONS!$D$5+2-FJ9)*AVERAGE(K9:N9))</f>
        <v>0</v>
      </c>
      <c r="BK9" s="46">
        <f>IF(FK9&gt;ASSUMPTIONS!$D$5,0,(ASSUMPTIONS!$D$5+2-FK9)*AVERAGE(L9:O9))</f>
        <v>0</v>
      </c>
      <c r="BL9" s="46">
        <f>IF(FL9&gt;ASSUMPTIONS!$D$5,0,(ASSUMPTIONS!$D$5+2-FL9)*AVERAGE(M9:P9))</f>
        <v>0</v>
      </c>
      <c r="BM9" s="46">
        <f>IF(FM9&gt;ASSUMPTIONS!$D$5,0,(ASSUMPTIONS!$D$5+2-FM9)*AVERAGE(N9:Q9))</f>
        <v>0</v>
      </c>
      <c r="BN9" s="46">
        <f>IF(FN9&gt;ASSUMPTIONS!$D$5,0,(ASSUMPTIONS!$D$5+2-FN9)*AVERAGE(O9:R9))</f>
        <v>0</v>
      </c>
      <c r="BO9" s="46">
        <f>IF(FO9&gt;ASSUMPTIONS!$D$5,0,(ASSUMPTIONS!$D$5+2-FO9)*AVERAGE(P9:S9))</f>
        <v>0</v>
      </c>
      <c r="BP9" s="46">
        <f>IF(FP9&gt;ASSUMPTIONS!$D$5,0,(ASSUMPTIONS!$D$5+2-FP9)*AVERAGE(Q9:T9))</f>
        <v>15565.798614318714</v>
      </c>
      <c r="BQ9" s="46">
        <f>IF(FQ9&gt;ASSUMPTIONS!$D$5,0,(ASSUMPTIONS!$D$5+2-FQ9)*AVERAGE(R9:U9))</f>
        <v>0</v>
      </c>
      <c r="BR9" s="46">
        <f>IF(FR9&gt;ASSUMPTIONS!$D$5,0,(ASSUMPTIONS!$D$5+2-FR9)*AVERAGE(S9:V9))</f>
        <v>16872.600000000006</v>
      </c>
      <c r="BS9" s="46">
        <f>IF(FS9&gt;ASSUMPTIONS!$D$5,0,(ASSUMPTIONS!$D$5+2-FS9)*AVERAGE(T9:W9))</f>
        <v>0</v>
      </c>
      <c r="BT9" s="46">
        <f>IF(FT9&gt;ASSUMPTIONS!$D$5,0,(ASSUMPTIONS!$D$5+2-FT9)*AVERAGE(U9:X9))</f>
        <v>0</v>
      </c>
      <c r="BU9" s="46">
        <f>IF(FU9&gt;ASSUMPTIONS!$D$5,0,(ASSUMPTIONS!$D$5+2-FU9)*AVERAGE(V9:Y9))</f>
        <v>0</v>
      </c>
      <c r="BV9" s="46">
        <f>IF(FV9&gt;ASSUMPTIONS!$D$5,0,(ASSUMPTIONS!$D$5+2-FV9)*AVERAGE(W9:Z9))</f>
        <v>0</v>
      </c>
      <c r="BW9" s="46">
        <f>IF(FW9&gt;ASSUMPTIONS!$D$5,0,(ASSUMPTIONS!$D$5+2-FW9)*AVERAGE(X9:AA9))</f>
        <v>10065.175000000003</v>
      </c>
      <c r="BX9" s="46">
        <f>IF(FX9&gt;ASSUMPTIONS!$D$5,0,(ASSUMPTIONS!$D$5+2-FX9)*AVERAGE(Y9:AB9))</f>
        <v>16215.124999999998</v>
      </c>
      <c r="BY9" s="46">
        <f>IF(FY9&gt;ASSUMPTIONS!$D$5,0,(ASSUMPTIONS!$D$5+2-FY9)*AVERAGE(Z9:AC9))</f>
        <v>16215.125</v>
      </c>
      <c r="BZ9" s="46">
        <f>IF(FZ9&gt;ASSUMPTIONS!$D$5,0,(ASSUMPTIONS!$D$5+2-FZ9)*AVERAGE(AA9:AD9))</f>
        <v>0</v>
      </c>
      <c r="CA9" s="46">
        <f>IF(GA9&gt;ASSUMPTIONS!$D$5,0,(ASSUMPTIONS!$D$5+2-GA9)*AVERAGE(AB9:AE9))</f>
        <v>19948.375000000004</v>
      </c>
      <c r="CB9" s="46">
        <f>IF(GB9&gt;ASSUMPTIONS!$D$5,0,(ASSUMPTIONS!$D$5+2-GB9)*AVERAGE(AC9:AF9))</f>
        <v>0</v>
      </c>
      <c r="CC9" s="46">
        <f>IF(GC9&gt;ASSUMPTIONS!$D$5,0,(ASSUMPTIONS!$D$5+2-GC9)*AVERAGE(AD9:AG9))</f>
        <v>0</v>
      </c>
      <c r="CD9" s="46">
        <f>IF(GD9&gt;ASSUMPTIONS!$D$5,0,(ASSUMPTIONS!$D$5+2-GD9)*AVERAGE(AE9:AH9))</f>
        <v>23155.5</v>
      </c>
      <c r="CE9" s="46">
        <f>IF(GE9&gt;ASSUMPTIONS!$D$5,0,(ASSUMPTIONS!$D$5+2-GE9)*AVERAGE(AF9:AI9))</f>
        <v>0</v>
      </c>
      <c r="CF9" s="46">
        <f>IF(GF9&gt;ASSUMPTIONS!$D$5,0,(ASSUMPTIONS!$D$5+2-GF9)*AVERAGE(AG9:AJ9))</f>
        <v>16868.25</v>
      </c>
      <c r="CG9" s="46">
        <f>IF(GG9&gt;ASSUMPTIONS!$D$5,0,(ASSUMPTIONS!$D$5+2-GG9)*AVERAGE(AH9:AK9))</f>
        <v>0</v>
      </c>
      <c r="CH9" s="46">
        <f>IF(GH9&gt;ASSUMPTIONS!$D$5,0,(ASSUMPTIONS!$D$5+2-GH9)*AVERAGE(AI9:AL9))</f>
        <v>17493.5</v>
      </c>
      <c r="CI9" s="46">
        <f>IF(GI9&gt;ASSUMPTIONS!$D$5,0,(ASSUMPTIONS!$D$5+2-GI9)*AVERAGE(AJ9:AM9))</f>
        <v>0</v>
      </c>
      <c r="CJ9" s="46">
        <f>IF(GJ9&gt;ASSUMPTIONS!$D$5,0,(ASSUMPTIONS!$D$5+2-GJ9)*AVERAGE(AK9:AN9))</f>
        <v>0</v>
      </c>
      <c r="CK9" s="46">
        <f>IF(GK9&gt;ASSUMPTIONS!$D$5,0,(ASSUMPTIONS!$D$5+2-GK9)*AVERAGE(AL9:AO9))</f>
        <v>14917.749999999991</v>
      </c>
      <c r="CL9" s="46">
        <f>IF(GL9&gt;ASSUMPTIONS!$D$5,0,(ASSUMPTIONS!$D$5+2-GL9)*AVERAGE(AM9:AP9))</f>
        <v>0</v>
      </c>
      <c r="CM9" s="46">
        <f>IF(GM9&gt;ASSUMPTIONS!$D$5,0,(ASSUMPTIONS!$D$5+2-GM9)*AVERAGE(AN9:AQ9))</f>
        <v>0</v>
      </c>
      <c r="CN9" s="46">
        <f>IF(GN9&gt;ASSUMPTIONS!$D$5,0,(ASSUMPTIONS!$D$5+2-GN9)*AVERAGE(AO9:AR9))</f>
        <v>14833.000000000018</v>
      </c>
      <c r="CO9" s="46">
        <f>IF(GO9&gt;ASSUMPTIONS!$D$5,0,(ASSUMPTIONS!$D$5+2-GO9)*AVERAGE(AP9:AS9))</f>
        <v>0</v>
      </c>
      <c r="CP9" s="46">
        <f>IF(GP9&gt;ASSUMPTIONS!$D$5,0,(ASSUMPTIONS!$D$5+2-GP9)*AVERAGE(AQ9:AT9))</f>
        <v>20621.69999999999</v>
      </c>
      <c r="CQ9" s="46">
        <f>IF(GQ9&gt;ASSUMPTIONS!$D$5,0,(ASSUMPTIONS!$D$5+2-GQ9)*AVERAGE(AR9:AU9))</f>
        <v>0</v>
      </c>
      <c r="CR9" s="46">
        <f>IF(GR9&gt;ASSUMPTIONS!$D$5,0,(ASSUMPTIONS!$D$5+2-GR9)*AVERAGE(AS9:AV9))</f>
        <v>20621.699999999993</v>
      </c>
      <c r="CS9" s="46">
        <f>IF(GS9&gt;ASSUMPTIONS!$D$5,0,(ASSUMPTIONS!$D$5+2-GS9)*AVERAGE(AT9:AW9))</f>
        <v>0</v>
      </c>
      <c r="CT9" s="46">
        <f>IF(GT9&gt;ASSUMPTIONS!$D$5,0,(ASSUMPTIONS!$D$5+2-GT9)*AVERAGE(AU9:AX9))</f>
        <v>28807.350000000009</v>
      </c>
      <c r="CU9" s="46">
        <f>IF(GU9&gt;ASSUMPTIONS!$D$5,0,(ASSUMPTIONS!$D$5+2-GU9)*AVERAGE(AV9:AY9))</f>
        <v>0</v>
      </c>
      <c r="CV9" s="46">
        <f>IF(GV9&gt;ASSUMPTIONS!$D$5,0,(ASSUMPTIONS!$D$5+2-GV9)*AVERAGE(AW9:AZ9))</f>
        <v>30386.25</v>
      </c>
      <c r="CW9" s="46">
        <f>IF(GW9&gt;ASSUMPTIONS!$D$5,0,(ASSUMPTIONS!$D$5+2-GW9)*AVERAGE(AX9:BA9))</f>
        <v>0</v>
      </c>
      <c r="CX9" s="46">
        <f>IF(GX9&gt;ASSUMPTIONS!$D$5,0,(ASSUMPTIONS!$D$5+2-GX9)*AVERAGE(AY9:BB9))</f>
        <v>0</v>
      </c>
      <c r="CY9" s="46">
        <f>IF(GY9&gt;ASSUMPTIONS!$D$5,0,(ASSUMPTIONS!$D$5+2-GY9)*AVERAGE(AZ9:BC9))</f>
        <v>0</v>
      </c>
      <c r="CZ9" s="46">
        <f>IF(GZ9&gt;ASSUMPTIONS!$D$5,0,(ASSUMPTIONS!$D$5+2-GZ9)*AVERAGE(BA9:BD9))</f>
        <v>0</v>
      </c>
      <c r="DA9" s="46">
        <f>IF(HA9&gt;ASSUMPTIONS!$D$5,0,(ASSUMPTIONS!$D$5+2-HA9)*AVERAGE($BB9:$BE9))</f>
        <v>0</v>
      </c>
      <c r="DB9" s="46">
        <f>IF(HB9&gt;ASSUMPTIONS!$D$5,0,(ASSUMPTIONS!$D$5+2-HB9)*AVERAGE($BB9:$BE9))</f>
        <v>0</v>
      </c>
      <c r="DC9" s="46">
        <f>IF(HC9&gt;ASSUMPTIONS!$D$5,0,(ASSUMPTIONS!$D$5+2-HC9)*AVERAGE($BB9:$BE9))</f>
        <v>0</v>
      </c>
      <c r="DD9" s="46">
        <f>IF(HD9&gt;ASSUMPTIONS!$D$5,0,(ASSUMPTIONS!$D$5+2-HD9)*AVERAGE($BB9:$BE9))</f>
        <v>0</v>
      </c>
      <c r="DE9" s="46">
        <f>IF(HE9&gt;ASSUMPTIONS!$D$5,0,(ASSUMPTIONS!$D$5+2-HE9)*AVERAGE($BB9:$BE9))</f>
        <v>0</v>
      </c>
      <c r="DF9" s="47">
        <f t="shared" si="53"/>
        <v>123388.30138568129</v>
      </c>
      <c r="DG9" s="47">
        <f t="shared" si="0"/>
        <v>112392.80138568129</v>
      </c>
      <c r="DH9" s="47">
        <f t="shared" si="1"/>
        <v>101397.30138568129</v>
      </c>
      <c r="DI9" s="47">
        <f t="shared" si="2"/>
        <v>90401.80138568129</v>
      </c>
      <c r="DJ9" s="47">
        <f t="shared" si="3"/>
        <v>86880.05138568129</v>
      </c>
      <c r="DK9" s="47">
        <f t="shared" si="4"/>
        <v>83358.30138568129</v>
      </c>
      <c r="DL9" s="47">
        <f t="shared" si="5"/>
        <v>79836.55138568129</v>
      </c>
      <c r="DM9" s="47">
        <f t="shared" si="6"/>
        <v>76314.80138568129</v>
      </c>
      <c r="DN9" s="47">
        <f t="shared" si="7"/>
        <v>68814.001385681288</v>
      </c>
      <c r="DO9" s="47">
        <f t="shared" si="8"/>
        <v>61313.201385681285</v>
      </c>
      <c r="DP9" s="47">
        <f t="shared" si="9"/>
        <v>69378.2</v>
      </c>
      <c r="DQ9" s="47">
        <f t="shared" si="10"/>
        <v>61877.399999999994</v>
      </c>
      <c r="DR9" s="47">
        <f t="shared" si="11"/>
        <v>71249.2</v>
      </c>
      <c r="DS9" s="47">
        <f t="shared" si="12"/>
        <v>63374.2</v>
      </c>
      <c r="DT9" s="47">
        <f t="shared" si="13"/>
        <v>55499.199999999997</v>
      </c>
      <c r="DU9" s="47">
        <f t="shared" si="14"/>
        <v>47624.2</v>
      </c>
      <c r="DV9" s="47">
        <f t="shared" si="15"/>
        <v>39749.199999999997</v>
      </c>
      <c r="DW9" s="47">
        <f t="shared" si="16"/>
        <v>46081.125</v>
      </c>
      <c r="DX9" s="47">
        <f t="shared" si="17"/>
        <v>58563</v>
      </c>
      <c r="DY9" s="47">
        <f t="shared" si="18"/>
        <v>71044.875</v>
      </c>
      <c r="DZ9" s="47">
        <f t="shared" si="19"/>
        <v>67311.625</v>
      </c>
      <c r="EA9" s="47">
        <f t="shared" si="20"/>
        <v>78534</v>
      </c>
      <c r="EB9" s="47">
        <f t="shared" si="21"/>
        <v>69808</v>
      </c>
      <c r="EC9" s="47">
        <f t="shared" si="22"/>
        <v>61082</v>
      </c>
      <c r="ED9" s="47">
        <f t="shared" si="23"/>
        <v>75511.5</v>
      </c>
      <c r="EE9" s="47">
        <f t="shared" si="24"/>
        <v>66785.5</v>
      </c>
      <c r="EF9" s="47">
        <f t="shared" si="25"/>
        <v>75330.75</v>
      </c>
      <c r="EG9" s="47">
        <f t="shared" si="26"/>
        <v>67007.75</v>
      </c>
      <c r="EH9" s="47">
        <f t="shared" si="27"/>
        <v>76178.25</v>
      </c>
      <c r="EI9" s="47">
        <f t="shared" si="28"/>
        <v>67855.25</v>
      </c>
      <c r="EJ9" s="47">
        <f t="shared" si="29"/>
        <v>59362.75</v>
      </c>
      <c r="EK9" s="47">
        <f t="shared" si="30"/>
        <v>65787.999999999985</v>
      </c>
      <c r="EL9" s="47">
        <f t="shared" si="31"/>
        <v>57295.499999999985</v>
      </c>
      <c r="EM9" s="47">
        <f t="shared" si="32"/>
        <v>48802.999999999985</v>
      </c>
      <c r="EN9" s="47">
        <f t="shared" si="33"/>
        <v>57272.400000000009</v>
      </c>
      <c r="EO9" s="47">
        <f t="shared" si="34"/>
        <v>50908.80000000001</v>
      </c>
      <c r="EP9" s="47">
        <f t="shared" si="35"/>
        <v>65166.9</v>
      </c>
      <c r="EQ9" s="47">
        <f t="shared" si="36"/>
        <v>58803.3</v>
      </c>
      <c r="ER9" s="47">
        <f t="shared" si="37"/>
        <v>73061.399999999994</v>
      </c>
      <c r="ES9" s="47">
        <f t="shared" si="38"/>
        <v>65118.899999999994</v>
      </c>
      <c r="ET9" s="47">
        <f t="shared" si="39"/>
        <v>85983.75</v>
      </c>
      <c r="EU9" s="47">
        <f t="shared" si="40"/>
        <v>78041.25</v>
      </c>
      <c r="EV9" s="47">
        <f t="shared" si="41"/>
        <v>100485</v>
      </c>
      <c r="EW9" s="47">
        <f t="shared" si="42"/>
        <v>89642.25</v>
      </c>
      <c r="EX9" s="47">
        <f t="shared" si="43"/>
        <v>78799.5</v>
      </c>
      <c r="EY9" s="47">
        <f t="shared" si="44"/>
        <v>67956.75</v>
      </c>
      <c r="EZ9" s="47">
        <f t="shared" si="45"/>
        <v>57114</v>
      </c>
      <c r="FA9" s="47">
        <f t="shared" si="46"/>
        <v>53580.2</v>
      </c>
      <c r="FB9" s="47">
        <f t="shared" si="47"/>
        <v>50046.399999999994</v>
      </c>
      <c r="FC9" s="47">
        <f t="shared" si="48"/>
        <v>46512.599999999991</v>
      </c>
      <c r="FD9" s="47">
        <f t="shared" si="49"/>
        <v>42978.799999999988</v>
      </c>
      <c r="FE9" s="47">
        <f t="shared" si="50"/>
        <v>39444.999999999985</v>
      </c>
      <c r="FF9" s="48">
        <f t="shared" si="54"/>
        <v>14.72366398122959</v>
      </c>
      <c r="FG9" s="48">
        <f t="shared" si="55"/>
        <v>16.998853279468396</v>
      </c>
      <c r="FH9" s="48">
        <f t="shared" si="56"/>
        <v>20.851371382847312</v>
      </c>
      <c r="FI9" s="48">
        <f t="shared" si="57"/>
        <v>28.791737456003773</v>
      </c>
      <c r="FJ9" s="48">
        <f t="shared" si="58"/>
        <v>20.01584217594467</v>
      </c>
      <c r="FK9" s="48">
        <f t="shared" si="59"/>
        <v>15.764056663055518</v>
      </c>
      <c r="FL9" s="48">
        <f t="shared" si="60"/>
        <v>12.812453261402396</v>
      </c>
      <c r="FM9" s="48">
        <f t="shared" si="61"/>
        <v>10.643738186017663</v>
      </c>
      <c r="FN9" s="48">
        <f t="shared" si="62"/>
        <v>10.174221601120053</v>
      </c>
      <c r="FO9" s="48">
        <f t="shared" si="63"/>
        <v>9.0612101609329674</v>
      </c>
      <c r="FP9" s="48">
        <f t="shared" si="64"/>
        <v>7.9752860190274699</v>
      </c>
      <c r="FQ9" s="48">
        <f t="shared" si="65"/>
        <v>8.9158447333080595</v>
      </c>
      <c r="FR9" s="48">
        <f t="shared" si="66"/>
        <v>7.8574476190476181</v>
      </c>
      <c r="FS9" s="48">
        <f t="shared" si="67"/>
        <v>10.417216013451153</v>
      </c>
      <c r="FT9" s="48">
        <f t="shared" si="68"/>
        <v>10.91882066633644</v>
      </c>
      <c r="FU9" s="48">
        <f t="shared" si="69"/>
        <v>11.638254760874979</v>
      </c>
      <c r="FV9" s="48">
        <f t="shared" si="70"/>
        <v>12.756766892118128</v>
      </c>
      <c r="FW9" s="48">
        <f t="shared" si="71"/>
        <v>7.9794637592060518</v>
      </c>
      <c r="FX9" s="48">
        <f t="shared" si="72"/>
        <v>7.3970945281618077</v>
      </c>
      <c r="FY9" s="48">
        <f t="shared" si="73"/>
        <v>7.8315683898198838</v>
      </c>
      <c r="FZ9" s="48">
        <f t="shared" si="74"/>
        <v>8.141745931698372</v>
      </c>
      <c r="GA9" s="48">
        <f t="shared" si="75"/>
        <v>7.713915310566124</v>
      </c>
      <c r="GB9" s="48">
        <f t="shared" si="76"/>
        <v>9.1051273876119527</v>
      </c>
      <c r="GC9" s="48">
        <f t="shared" si="77"/>
        <v>8.1891020001173089</v>
      </c>
      <c r="GD9" s="48">
        <f t="shared" si="78"/>
        <v>7.2511648612553792</v>
      </c>
      <c r="GE9" s="48">
        <f t="shared" si="79"/>
        <v>9.0726300612759818</v>
      </c>
      <c r="GF9" s="48">
        <f t="shared" si="80"/>
        <v>7.9835631994979304</v>
      </c>
      <c r="GG9" s="48">
        <f t="shared" si="81"/>
        <v>8.9596800570901838</v>
      </c>
      <c r="GH9" s="48">
        <f t="shared" si="82"/>
        <v>7.9297939379594977</v>
      </c>
      <c r="GI9" s="48">
        <f t="shared" si="83"/>
        <v>8.9700618192522814</v>
      </c>
      <c r="GJ9" s="48">
        <f t="shared" si="84"/>
        <v>8.5242344014496982</v>
      </c>
      <c r="GK9" s="48">
        <f t="shared" si="85"/>
        <v>7.9917003789689094</v>
      </c>
      <c r="GL9" s="48">
        <f t="shared" si="86"/>
        <v>9.5402653054565594</v>
      </c>
      <c r="GM9" s="48">
        <f t="shared" si="87"/>
        <v>9.0036300207429729</v>
      </c>
      <c r="GN9" s="48">
        <f t="shared" si="88"/>
        <v>7.6690866804953144</v>
      </c>
      <c r="GO9" s="48">
        <f t="shared" si="89"/>
        <v>8.4743483037586973</v>
      </c>
      <c r="GP9" s="48">
        <f t="shared" si="90"/>
        <v>7.1170759326441182</v>
      </c>
      <c r="GQ9" s="48">
        <f t="shared" si="91"/>
        <v>8.6339219173862496</v>
      </c>
      <c r="GR9" s="48">
        <f t="shared" si="92"/>
        <v>7.4036260623229468</v>
      </c>
      <c r="GS9" s="48">
        <f t="shared" si="93"/>
        <v>8.4292902416336766</v>
      </c>
      <c r="GT9" s="48">
        <f t="shared" si="94"/>
        <v>6.9329819938515582</v>
      </c>
      <c r="GU9" s="48">
        <f t="shared" si="95"/>
        <v>8.4983599266136647</v>
      </c>
      <c r="GV9" s="48">
        <f t="shared" si="96"/>
        <v>7.1975513592031541</v>
      </c>
      <c r="GW9" s="48">
        <f t="shared" si="97"/>
        <v>11.145788994247415</v>
      </c>
      <c r="GX9" s="48">
        <f t="shared" si="98"/>
        <v>12.47062055917449</v>
      </c>
      <c r="GY9" s="48">
        <f t="shared" si="99"/>
        <v>14.698554151132129</v>
      </c>
      <c r="GZ9" s="48">
        <f t="shared" si="100"/>
        <v>19.230502575131585</v>
      </c>
      <c r="HA9" s="48">
        <f t="shared" si="101"/>
        <v>16.162204991793537</v>
      </c>
      <c r="HB9" s="48">
        <f t="shared" si="102"/>
        <v>15.162204991793535</v>
      </c>
      <c r="HC9" s="48">
        <f t="shared" si="103"/>
        <v>14.162204991793534</v>
      </c>
      <c r="HD9" s="48">
        <f t="shared" si="104"/>
        <v>13.162204991793534</v>
      </c>
      <c r="HE9" s="48">
        <f t="shared" si="105"/>
        <v>12.162204991793534</v>
      </c>
      <c r="HF9" s="31"/>
    </row>
    <row r="10" spans="1:214" x14ac:dyDescent="0.25">
      <c r="A10" s="29"/>
      <c r="B10" s="13" t="s">
        <v>7</v>
      </c>
      <c r="C10" s="13">
        <v>1633085</v>
      </c>
      <c r="D10" s="13" t="str">
        <f>VLOOKUP(C10,INVENTORY_DATA!$C:$E,2,0)</f>
        <v>PF_1</v>
      </c>
      <c r="E10" s="44">
        <f>VLOOKUP(C10,INVENTORY_DATA!$C:$E,3,0)</f>
        <v>5122.7806004618933</v>
      </c>
      <c r="F10" s="45">
        <f>VLOOKUP(VLOOKUP(F$3,KEY!$E:$F,2,0)&amp;$C10,DEMAND_PLAN!$B:$I,5,0)/VLOOKUP(VLOOKUP(F$3,KEY!$E:$F,2,0),KEY!$B:$C,2,0)</f>
        <v>4699.5</v>
      </c>
      <c r="G10" s="45">
        <f>VLOOKUP(VLOOKUP(G$3,KEY!$E:$F,2,0)&amp;$C10,DEMAND_PLAN!$B:$I,5,0)/VLOOKUP(VLOOKUP(G$3,KEY!$E:$F,2,0),KEY!$B:$C,2,0)</f>
        <v>4699.5</v>
      </c>
      <c r="H10" s="45">
        <f>VLOOKUP(VLOOKUP(H$3,KEY!$E:$F,2,0)&amp;$C10,DEMAND_PLAN!$B:$I,5,0)/VLOOKUP(VLOOKUP(H$3,KEY!$E:$F,2,0),KEY!$B:$C,2,0)</f>
        <v>4699.5</v>
      </c>
      <c r="I10" s="45">
        <f>VLOOKUP(VLOOKUP(I$3,KEY!$E:$F,2,0)&amp;$C10,DEMAND_PLAN!$B:$I,5,0)/VLOOKUP(VLOOKUP(I$3,KEY!$E:$F,2,0),KEY!$B:$C,2,0)</f>
        <v>4699.5</v>
      </c>
      <c r="J10" s="45">
        <f>VLOOKUP(VLOOKUP(J$3,KEY!$E:$F,2,0)&amp;$C10,DEMAND_PLAN!$B:$I,5,0)/VLOOKUP(VLOOKUP(J$3,KEY!$E:$F,2,0),KEY!$B:$C,2,0)</f>
        <v>3818.25</v>
      </c>
      <c r="K10" s="45">
        <f>VLOOKUP(VLOOKUP(K$3,KEY!$E:$F,2,0)&amp;$C10,DEMAND_PLAN!$B:$I,5,0)/VLOOKUP(VLOOKUP(K$3,KEY!$E:$F,2,0),KEY!$B:$C,2,0)</f>
        <v>3818.25</v>
      </c>
      <c r="L10" s="45">
        <f>VLOOKUP(VLOOKUP(L$3,KEY!$E:$F,2,0)&amp;$C10,DEMAND_PLAN!$B:$I,5,0)/VLOOKUP(VLOOKUP(L$3,KEY!$E:$F,2,0),KEY!$B:$C,2,0)</f>
        <v>3818.25</v>
      </c>
      <c r="M10" s="45">
        <f>VLOOKUP(VLOOKUP(M$3,KEY!$E:$F,2,0)&amp;$C10,DEMAND_PLAN!$B:$I,5,0)/VLOOKUP(VLOOKUP(M$3,KEY!$E:$F,2,0),KEY!$B:$C,2,0)</f>
        <v>3818.25</v>
      </c>
      <c r="N10" s="45">
        <f>VLOOKUP(VLOOKUP(N$3,KEY!$E:$F,2,0)&amp;$C10,DEMAND_PLAN!$B:$I,5,0)/VLOOKUP(VLOOKUP(N$3,KEY!$E:$F,2,0),KEY!$B:$C,2,0)</f>
        <v>4722</v>
      </c>
      <c r="O10" s="45">
        <f>VLOOKUP(VLOOKUP(O$3,KEY!$E:$F,2,0)&amp;$C10,DEMAND_PLAN!$B:$I,5,0)/VLOOKUP(VLOOKUP(O$3,KEY!$E:$F,2,0),KEY!$B:$C,2,0)</f>
        <v>4722</v>
      </c>
      <c r="P10" s="45">
        <f>VLOOKUP(VLOOKUP(P$3,KEY!$E:$F,2,0)&amp;$C10,DEMAND_PLAN!$B:$I,5,0)/VLOOKUP(VLOOKUP(P$3,KEY!$E:$F,2,0),KEY!$B:$C,2,0)</f>
        <v>4722</v>
      </c>
      <c r="Q10" s="45">
        <f>VLOOKUP(VLOOKUP(Q$3,KEY!$E:$F,2,0)&amp;$C10,DEMAND_PLAN!$B:$I,5,0)/VLOOKUP(VLOOKUP(Q$3,KEY!$E:$F,2,0),KEY!$B:$C,2,0)</f>
        <v>4722</v>
      </c>
      <c r="R10" s="45">
        <f>VLOOKUP(VLOOKUP(R$3,KEY!$E:$F,2,0)&amp;$C10,DEMAND_PLAN!$B:$I,5,0)/VLOOKUP(VLOOKUP(R$3,KEY!$E:$F,2,0),KEY!$B:$C,2,0)</f>
        <v>4722</v>
      </c>
      <c r="S10" s="45">
        <f>VLOOKUP(VLOOKUP(S$3,KEY!$E:$F,2,0)&amp;$C10,DEMAND_PLAN!$B:$I,5,0)/VLOOKUP(VLOOKUP(S$3,KEY!$E:$F,2,0),KEY!$B:$C,2,0)</f>
        <v>11524.75</v>
      </c>
      <c r="T10" s="45">
        <f>VLOOKUP(VLOOKUP(T$3,KEY!$E:$F,2,0)&amp;$C10,DEMAND_PLAN!$B:$I,5,0)/VLOOKUP(VLOOKUP(T$3,KEY!$E:$F,2,0),KEY!$B:$C,2,0)</f>
        <v>11524.75</v>
      </c>
      <c r="U10" s="45">
        <f>VLOOKUP(VLOOKUP(U$3,KEY!$E:$F,2,0)&amp;$C10,DEMAND_PLAN!$B:$I,5,0)/VLOOKUP(VLOOKUP(U$3,KEY!$E:$F,2,0),KEY!$B:$C,2,0)</f>
        <v>11524.75</v>
      </c>
      <c r="V10" s="45">
        <f>VLOOKUP(VLOOKUP(V$3,KEY!$E:$F,2,0)&amp;$C10,DEMAND_PLAN!$B:$I,5,0)/VLOOKUP(VLOOKUP(V$3,KEY!$E:$F,2,0),KEY!$B:$C,2,0)</f>
        <v>11524.75</v>
      </c>
      <c r="W10" s="45">
        <f>VLOOKUP(VLOOKUP(W$3,KEY!$E:$F,2,0)&amp;$C10,DEMAND_PLAN!$B:$I,5,0)/VLOOKUP(VLOOKUP(W$3,KEY!$E:$F,2,0),KEY!$B:$C,2,0)</f>
        <v>5724.25</v>
      </c>
      <c r="X10" s="45">
        <f>VLOOKUP(VLOOKUP(X$3,KEY!$E:$F,2,0)&amp;$C10,DEMAND_PLAN!$B:$I,5,0)/VLOOKUP(VLOOKUP(X$3,KEY!$E:$F,2,0),KEY!$B:$C,2,0)</f>
        <v>5724.25</v>
      </c>
      <c r="Y10" s="45">
        <f>VLOOKUP(VLOOKUP(Y$3,KEY!$E:$F,2,0)&amp;$C10,DEMAND_PLAN!$B:$I,5,0)/VLOOKUP(VLOOKUP(Y$3,KEY!$E:$F,2,0),KEY!$B:$C,2,0)</f>
        <v>5724.25</v>
      </c>
      <c r="Z10" s="45">
        <f>VLOOKUP(VLOOKUP(Z$3,KEY!$E:$F,2,0)&amp;$C10,DEMAND_PLAN!$B:$I,5,0)/VLOOKUP(VLOOKUP(Z$3,KEY!$E:$F,2,0),KEY!$B:$C,2,0)</f>
        <v>5724.25</v>
      </c>
      <c r="AA10" s="45">
        <f>VLOOKUP(VLOOKUP(AA$3,KEY!$E:$F,2,0)&amp;$C10,DEMAND_PLAN!$B:$I,5,0)/VLOOKUP(VLOOKUP(AA$3,KEY!$E:$F,2,0),KEY!$B:$C,2,0)</f>
        <v>6127.8</v>
      </c>
      <c r="AB10" s="45">
        <f>VLOOKUP(VLOOKUP(AB$3,KEY!$E:$F,2,0)&amp;$C10,DEMAND_PLAN!$B:$I,5,0)/VLOOKUP(VLOOKUP(AB$3,KEY!$E:$F,2,0),KEY!$B:$C,2,0)</f>
        <v>6127.8</v>
      </c>
      <c r="AC10" s="45">
        <f>VLOOKUP(VLOOKUP(AC$3,KEY!$E:$F,2,0)&amp;$C10,DEMAND_PLAN!$B:$I,5,0)/VLOOKUP(VLOOKUP(AC$3,KEY!$E:$F,2,0),KEY!$B:$C,2,0)</f>
        <v>6127.8</v>
      </c>
      <c r="AD10" s="45">
        <f>VLOOKUP(VLOOKUP(AD$3,KEY!$E:$F,2,0)&amp;$C10,DEMAND_PLAN!$B:$I,5,0)/VLOOKUP(VLOOKUP(AD$3,KEY!$E:$F,2,0),KEY!$B:$C,2,0)</f>
        <v>6127.8</v>
      </c>
      <c r="AE10" s="45">
        <f>VLOOKUP(VLOOKUP(AE$3,KEY!$E:$F,2,0)&amp;$C10,DEMAND_PLAN!$B:$I,5,0)/VLOOKUP(VLOOKUP(AE$3,KEY!$E:$F,2,0),KEY!$B:$C,2,0)</f>
        <v>6127.8</v>
      </c>
      <c r="AF10" s="45">
        <f>VLOOKUP(VLOOKUP(AF$3,KEY!$E:$F,2,0)&amp;$C10,DEMAND_PLAN!$B:$I,5,0)/VLOOKUP(VLOOKUP(AF$3,KEY!$E:$F,2,0),KEY!$B:$C,2,0)</f>
        <v>6396</v>
      </c>
      <c r="AG10" s="45">
        <f>VLOOKUP(VLOOKUP(AG$3,KEY!$E:$F,2,0)&amp;$C10,DEMAND_PLAN!$B:$I,5,0)/VLOOKUP(VLOOKUP(AG$3,KEY!$E:$F,2,0),KEY!$B:$C,2,0)</f>
        <v>6396</v>
      </c>
      <c r="AH10" s="45">
        <f>VLOOKUP(VLOOKUP(AH$3,KEY!$E:$F,2,0)&amp;$C10,DEMAND_PLAN!$B:$I,5,0)/VLOOKUP(VLOOKUP(AH$3,KEY!$E:$F,2,0),KEY!$B:$C,2,0)</f>
        <v>6396</v>
      </c>
      <c r="AI10" s="45">
        <f>VLOOKUP(VLOOKUP(AI$3,KEY!$E:$F,2,0)&amp;$C10,DEMAND_PLAN!$B:$I,5,0)/VLOOKUP(VLOOKUP(AI$3,KEY!$E:$F,2,0),KEY!$B:$C,2,0)</f>
        <v>6396</v>
      </c>
      <c r="AJ10" s="45">
        <f>VLOOKUP(VLOOKUP(AJ$3,KEY!$E:$F,2,0)&amp;$C10,DEMAND_PLAN!$B:$I,5,0)/VLOOKUP(VLOOKUP(AJ$3,KEY!$E:$F,2,0),KEY!$B:$C,2,0)</f>
        <v>8352</v>
      </c>
      <c r="AK10" s="45">
        <f>VLOOKUP(VLOOKUP(AK$3,KEY!$E:$F,2,0)&amp;$C10,DEMAND_PLAN!$B:$I,5,0)/VLOOKUP(VLOOKUP(AK$3,KEY!$E:$F,2,0),KEY!$B:$C,2,0)</f>
        <v>8352</v>
      </c>
      <c r="AL10" s="45">
        <f>VLOOKUP(VLOOKUP(AL$3,KEY!$E:$F,2,0)&amp;$C10,DEMAND_PLAN!$B:$I,5,0)/VLOOKUP(VLOOKUP(AL$3,KEY!$E:$F,2,0),KEY!$B:$C,2,0)</f>
        <v>8352</v>
      </c>
      <c r="AM10" s="45">
        <f>VLOOKUP(VLOOKUP(AM$3,KEY!$E:$F,2,0)&amp;$C10,DEMAND_PLAN!$B:$I,5,0)/VLOOKUP(VLOOKUP(AM$3,KEY!$E:$F,2,0),KEY!$B:$C,2,0)</f>
        <v>8352</v>
      </c>
      <c r="AN10" s="45">
        <f>VLOOKUP(VLOOKUP(AN$3,KEY!$E:$F,2,0)&amp;$C10,DEMAND_PLAN!$B:$I,5,0)/VLOOKUP(VLOOKUP(AN$3,KEY!$E:$F,2,0),KEY!$B:$C,2,0)</f>
        <v>10782</v>
      </c>
      <c r="AO10" s="45">
        <f>VLOOKUP(VLOOKUP(AO$3,KEY!$E:$F,2,0)&amp;$C10,DEMAND_PLAN!$B:$I,5,0)/VLOOKUP(VLOOKUP(AO$3,KEY!$E:$F,2,0),KEY!$B:$C,2,0)</f>
        <v>10782</v>
      </c>
      <c r="AP10" s="45">
        <f>VLOOKUP(VLOOKUP(AP$3,KEY!$E:$F,2,0)&amp;$C10,DEMAND_PLAN!$B:$I,5,0)/VLOOKUP(VLOOKUP(AP$3,KEY!$E:$F,2,0),KEY!$B:$C,2,0)</f>
        <v>10782</v>
      </c>
      <c r="AQ10" s="45">
        <f>VLOOKUP(VLOOKUP(AQ$3,KEY!$E:$F,2,0)&amp;$C10,DEMAND_PLAN!$B:$I,5,0)/VLOOKUP(VLOOKUP(AQ$3,KEY!$E:$F,2,0),KEY!$B:$C,2,0)</f>
        <v>10782</v>
      </c>
      <c r="AR10" s="45">
        <f>VLOOKUP(VLOOKUP(AR$3,KEY!$E:$F,2,0)&amp;$C10,DEMAND_PLAN!$B:$I,5,0)/VLOOKUP(VLOOKUP(AR$3,KEY!$E:$F,2,0),KEY!$B:$C,2,0)</f>
        <v>10782</v>
      </c>
      <c r="AS10" s="45">
        <f>VLOOKUP(VLOOKUP(AS$3,KEY!$E:$F,2,0)&amp;$C10,DEMAND_PLAN!$B:$I,5,0)/VLOOKUP(VLOOKUP(AS$3,KEY!$E:$F,2,0),KEY!$B:$C,2,0)</f>
        <v>8472</v>
      </c>
      <c r="AT10" s="45">
        <f>VLOOKUP(VLOOKUP(AT$3,KEY!$E:$F,2,0)&amp;$C10,DEMAND_PLAN!$B:$I,5,0)/VLOOKUP(VLOOKUP(AT$3,KEY!$E:$F,2,0),KEY!$B:$C,2,0)</f>
        <v>8472</v>
      </c>
      <c r="AU10" s="45">
        <f>VLOOKUP(VLOOKUP(AU$3,KEY!$E:$F,2,0)&amp;$C10,DEMAND_PLAN!$B:$I,5,0)/VLOOKUP(VLOOKUP(AU$3,KEY!$E:$F,2,0),KEY!$B:$C,2,0)</f>
        <v>8472</v>
      </c>
      <c r="AV10" s="45">
        <f>VLOOKUP(VLOOKUP(AV$3,KEY!$E:$F,2,0)&amp;$C10,DEMAND_PLAN!$B:$I,5,0)/VLOOKUP(VLOOKUP(AV$3,KEY!$E:$F,2,0),KEY!$B:$C,2,0)</f>
        <v>8472</v>
      </c>
      <c r="AW10" s="45">
        <f>VLOOKUP(VLOOKUP(AW$3,KEY!$E:$F,2,0)&amp;$C10,DEMAND_PLAN!$B:$I,5,0)/VLOOKUP(VLOOKUP(AW$3,KEY!$E:$F,2,0),KEY!$B:$C,2,0)</f>
        <v>10609</v>
      </c>
      <c r="AX10" s="45">
        <f>VLOOKUP(VLOOKUP(AX$3,KEY!$E:$F,2,0)&amp;$C10,DEMAND_PLAN!$B:$I,5,0)/VLOOKUP(VLOOKUP(AX$3,KEY!$E:$F,2,0),KEY!$B:$C,2,0)</f>
        <v>10609</v>
      </c>
      <c r="AY10" s="45">
        <f>VLOOKUP(VLOOKUP(AY$3,KEY!$E:$F,2,0)&amp;$C10,DEMAND_PLAN!$B:$I,5,0)/VLOOKUP(VLOOKUP(AY$3,KEY!$E:$F,2,0),KEY!$B:$C,2,0)</f>
        <v>10609</v>
      </c>
      <c r="AZ10" s="45">
        <f>VLOOKUP(VLOOKUP(AZ$3,KEY!$E:$F,2,0)&amp;$C10,DEMAND_PLAN!$B:$I,5,0)/VLOOKUP(VLOOKUP(AZ$3,KEY!$E:$F,2,0),KEY!$B:$C,2,0)</f>
        <v>10609</v>
      </c>
      <c r="BA10" s="45">
        <f>VLOOKUP(VLOOKUP(BA$3,KEY!$E:$F,2,0)&amp;$C10,DEMAND_PLAN!$B:$I,5,0)/VLOOKUP(VLOOKUP(BA$3,KEY!$E:$F,2,0),KEY!$B:$C,2,0)</f>
        <v>6773.6</v>
      </c>
      <c r="BB10" s="45">
        <f>VLOOKUP(VLOOKUP(BB$3,KEY!$E:$F,2,0)&amp;$C10,DEMAND_PLAN!$B:$I,5,0)/VLOOKUP(VLOOKUP(BB$3,KEY!$E:$F,2,0),KEY!$B:$C,2,0)</f>
        <v>6773.6</v>
      </c>
      <c r="BC10" s="45">
        <f>VLOOKUP(VLOOKUP(BC$3,KEY!$E:$F,2,0)&amp;$C10,DEMAND_PLAN!$B:$I,5,0)/VLOOKUP(VLOOKUP(BC$3,KEY!$E:$F,2,0),KEY!$B:$C,2,0)</f>
        <v>6773.6</v>
      </c>
      <c r="BD10" s="45">
        <f>VLOOKUP(VLOOKUP(BD$3,KEY!$E:$F,2,0)&amp;$C10,DEMAND_PLAN!$B:$I,5,0)/VLOOKUP(VLOOKUP(BD$3,KEY!$E:$F,2,0),KEY!$B:$C,2,0)</f>
        <v>6773.6</v>
      </c>
      <c r="BE10" s="45">
        <f>VLOOKUP(VLOOKUP(BE$3,KEY!$E:$F,2,0)&amp;$C10,DEMAND_PLAN!$B:$I,5,0)/VLOOKUP(VLOOKUP(BE$3,KEY!$E:$F,2,0),KEY!$B:$C,2,0)</f>
        <v>6773.6</v>
      </c>
      <c r="BF10" s="46">
        <f>IF(FF10&gt;ASSUMPTIONS!$D$5,0,(ASSUMPTIONS!$D$5+2-FF10)*AVERAGE(G10:J10))</f>
        <v>39669.094399538102</v>
      </c>
      <c r="BG10" s="46">
        <f>IF(FG10&gt;ASSUMPTIONS!$D$5,0,(ASSUMPTIONS!$D$5+2-FG10)*AVERAGE(H10:K10))</f>
        <v>0</v>
      </c>
      <c r="BH10" s="46">
        <f>IF(FH10&gt;ASSUMPTIONS!$D$5,0,(ASSUMPTIONS!$D$5+2-FH10)*AVERAGE(I10:L10))</f>
        <v>0</v>
      </c>
      <c r="BI10" s="46">
        <f>IF(FI10&gt;ASSUMPTIONS!$D$5,0,(ASSUMPTIONS!$D$5+2-FI10)*AVERAGE(J10:M10))</f>
        <v>0</v>
      </c>
      <c r="BJ10" s="46">
        <f>IF(FJ10&gt;ASSUMPTIONS!$D$5,0,(ASSUMPTIONS!$D$5+2-FJ10)*AVERAGE(K10:N10))</f>
        <v>14448.000000000009</v>
      </c>
      <c r="BK10" s="46">
        <f>IF(FK10&gt;ASSUMPTIONS!$D$5,0,(ASSUMPTIONS!$D$5+2-FK10)*AVERAGE(L10:O10))</f>
        <v>0</v>
      </c>
      <c r="BL10" s="46">
        <f>IF(FL10&gt;ASSUMPTIONS!$D$5,0,(ASSUMPTIONS!$D$5+2-FL10)*AVERAGE(M10:P10))</f>
        <v>12155.25</v>
      </c>
      <c r="BM10" s="46">
        <f>IF(FM10&gt;ASSUMPTIONS!$D$5,0,(ASSUMPTIONS!$D$5+2-FM10)*AVERAGE(N10:Q10))</f>
        <v>0</v>
      </c>
      <c r="BN10" s="46">
        <f>IF(FN10&gt;ASSUMPTIONS!$D$5,0,(ASSUMPTIONS!$D$5+2-FN10)*AVERAGE(O10:R10))</f>
        <v>9895.875</v>
      </c>
      <c r="BO10" s="46">
        <f>IF(FO10&gt;ASSUMPTIONS!$D$5,0,(ASSUMPTIONS!$D$5+2-FO10)*AVERAGE(P10:S10))</f>
        <v>21728.875</v>
      </c>
      <c r="BP10" s="46">
        <f>IF(FP10&gt;ASSUMPTIONS!$D$5,0,(ASSUMPTIONS!$D$5+2-FP10)*AVERAGE(Q10:T10))</f>
        <v>21728.875</v>
      </c>
      <c r="BQ10" s="46">
        <f>IF(FQ10&gt;ASSUMPTIONS!$D$5,0,(ASSUMPTIONS!$D$5+2-FQ10)*AVERAGE(R10:U10))</f>
        <v>21728.875000000004</v>
      </c>
      <c r="BR10" s="46">
        <f>IF(FR10&gt;ASSUMPTIONS!$D$5,0,(ASSUMPTIONS!$D$5+2-FR10)*AVERAGE(S10:V10))</f>
        <v>0</v>
      </c>
      <c r="BS10" s="46">
        <f>IF(FS10&gt;ASSUMPTIONS!$D$5,0,(ASSUMPTIONS!$D$5+2-FS10)*AVERAGE(T10:W10))</f>
        <v>0</v>
      </c>
      <c r="BT10" s="46">
        <f>IF(FT10&gt;ASSUMPTIONS!$D$5,0,(ASSUMPTIONS!$D$5+2-FT10)*AVERAGE(U10:X10))</f>
        <v>0</v>
      </c>
      <c r="BU10" s="46">
        <f>IF(FU10&gt;ASSUMPTIONS!$D$5,0,(ASSUMPTIONS!$D$5+2-FU10)*AVERAGE(V10:Y10))</f>
        <v>0</v>
      </c>
      <c r="BV10" s="46">
        <f>IF(FV10&gt;ASSUMPTIONS!$D$5,0,(ASSUMPTIONS!$D$5+2-FV10)*AVERAGE(W10:Z10))</f>
        <v>0</v>
      </c>
      <c r="BW10" s="46">
        <f>IF(FW10&gt;ASSUMPTIONS!$D$5,0,(ASSUMPTIONS!$D$5+2-FW10)*AVERAGE(X10:AA10))</f>
        <v>15553.749999999998</v>
      </c>
      <c r="BX10" s="46">
        <f>IF(FX10&gt;ASSUMPTIONS!$D$5,0,(ASSUMPTIONS!$D$5+2-FX10)*AVERAGE(Y10:AB10))</f>
        <v>0</v>
      </c>
      <c r="BY10" s="46">
        <f>IF(FY10&gt;ASSUMPTIONS!$D$5,0,(ASSUMPTIONS!$D$5+2-FY10)*AVERAGE(Z10:AC10))</f>
        <v>13466.249999999995</v>
      </c>
      <c r="BZ10" s="46">
        <f>IF(FZ10&gt;ASSUMPTIONS!$D$5,0,(ASSUMPTIONS!$D$5+2-FZ10)*AVERAGE(AA10:AD10))</f>
        <v>0</v>
      </c>
      <c r="CA10" s="46">
        <f>IF(GA10&gt;ASSUMPTIONS!$D$5,0,(ASSUMPTIONS!$D$5+2-GA10)*AVERAGE(AB10:AE10))</f>
        <v>12457.375000000011</v>
      </c>
      <c r="CB10" s="46">
        <f>IF(GB10&gt;ASSUMPTIONS!$D$5,0,(ASSUMPTIONS!$D$5+2-GB10)*AVERAGE(AC10:AF10))</f>
        <v>0</v>
      </c>
      <c r="CC10" s="46">
        <f>IF(GC10&gt;ASSUMPTIONS!$D$5,0,(ASSUMPTIONS!$D$5+2-GC10)*AVERAGE(AD10:AG10))</f>
        <v>13596.600000000002</v>
      </c>
      <c r="CD10" s="46">
        <f>IF(GD10&gt;ASSUMPTIONS!$D$5,0,(ASSUMPTIONS!$D$5+2-GD10)*AVERAGE(AE10:AH10))</f>
        <v>0</v>
      </c>
      <c r="CE10" s="46">
        <f>IF(GE10&gt;ASSUMPTIONS!$D$5,0,(ASSUMPTIONS!$D$5+2-GE10)*AVERAGE(AF10:AI10))</f>
        <v>13596.600000000006</v>
      </c>
      <c r="CF10" s="46">
        <f>IF(GF10&gt;ASSUMPTIONS!$D$5,0,(ASSUMPTIONS!$D$5+2-GF10)*AVERAGE(AG10:AJ10))</f>
        <v>0</v>
      </c>
      <c r="CG10" s="46">
        <f>IF(GG10&gt;ASSUMPTIONS!$D$5,0,(ASSUMPTIONS!$D$5+2-GG10)*AVERAGE(AH10:AK10))</f>
        <v>22303.800000000003</v>
      </c>
      <c r="CH10" s="46">
        <f>IF(GH10&gt;ASSUMPTIONS!$D$5,0,(ASSUMPTIONS!$D$5+2-GH10)*AVERAGE(AI10:AL10))</f>
        <v>0</v>
      </c>
      <c r="CI10" s="46">
        <f>IF(GI10&gt;ASSUMPTIONS!$D$5,0,(ASSUMPTIONS!$D$5+2-GI10)*AVERAGE(AJ10:AM10))</f>
        <v>22572</v>
      </c>
      <c r="CJ10" s="46">
        <f>IF(GJ10&gt;ASSUMPTIONS!$D$5,0,(ASSUMPTIONS!$D$5+2-GJ10)*AVERAGE(AK10:AN10))</f>
        <v>0</v>
      </c>
      <c r="CK10" s="46">
        <f>IF(GK10&gt;ASSUMPTIONS!$D$5,0,(ASSUMPTIONS!$D$5+2-GK10)*AVERAGE(AL10:AO10))</f>
        <v>26898</v>
      </c>
      <c r="CL10" s="46">
        <f>IF(GL10&gt;ASSUMPTIONS!$D$5,0,(ASSUMPTIONS!$D$5+2-GL10)*AVERAGE(AM10:AP10))</f>
        <v>0</v>
      </c>
      <c r="CM10" s="46">
        <f>IF(GM10&gt;ASSUMPTIONS!$D$5,0,(ASSUMPTIONS!$D$5+2-GM10)*AVERAGE(AN10:AQ10))</f>
        <v>28854.000000000004</v>
      </c>
      <c r="CN10" s="46">
        <f>IF(GN10&gt;ASSUMPTIONS!$D$5,0,(ASSUMPTIONS!$D$5+2-GN10)*AVERAGE(AO10:AR10))</f>
        <v>0</v>
      </c>
      <c r="CO10" s="46">
        <f>IF(GO10&gt;ASSUMPTIONS!$D$5,0,(ASSUMPTIONS!$D$5+2-GO10)*AVERAGE(AP10:AS10))</f>
        <v>0</v>
      </c>
      <c r="CP10" s="46">
        <f>IF(GP10&gt;ASSUMPTIONS!$D$5,0,(ASSUMPTIONS!$D$5+2-GP10)*AVERAGE(AQ10:AT10))</f>
        <v>0</v>
      </c>
      <c r="CQ10" s="46">
        <f>IF(GQ10&gt;ASSUMPTIONS!$D$5,0,(ASSUMPTIONS!$D$5+2-GQ10)*AVERAGE(AR10:AU10))</f>
        <v>23373</v>
      </c>
      <c r="CR10" s="46">
        <f>IF(GR10&gt;ASSUMPTIONS!$D$5,0,(ASSUMPTIONS!$D$5+2-GR10)*AVERAGE(AS10:AV10))</f>
        <v>0</v>
      </c>
      <c r="CS10" s="46">
        <f>IF(GS10&gt;ASSUMPTIONS!$D$5,0,(ASSUMPTIONS!$D$5+2-GS10)*AVERAGE(AT10:AW10))</f>
        <v>21131.500000000004</v>
      </c>
      <c r="CT10" s="46">
        <f>IF(GT10&gt;ASSUMPTIONS!$D$5,0,(ASSUMPTIONS!$D$5+2-GT10)*AVERAGE(AU10:AX10))</f>
        <v>0</v>
      </c>
      <c r="CU10" s="46">
        <f>IF(GU10&gt;ASSUMPTIONS!$D$5,0,(ASSUMPTIONS!$D$5+2-GU10)*AVERAGE(AV10:AY10))</f>
        <v>27628.999999999996</v>
      </c>
      <c r="CV10" s="46">
        <f>IF(GV10&gt;ASSUMPTIONS!$D$5,0,(ASSUMPTIONS!$D$5+2-GV10)*AVERAGE(AW10:AZ10))</f>
        <v>0</v>
      </c>
      <c r="CW10" s="46">
        <f>IF(GW10&gt;ASSUMPTIONS!$D$5,0,(ASSUMPTIONS!$D$5+2-GW10)*AVERAGE(AX10:BA10))</f>
        <v>0</v>
      </c>
      <c r="CX10" s="46">
        <f>IF(GX10&gt;ASSUMPTIONS!$D$5,0,(ASSUMPTIONS!$D$5+2-GX10)*AVERAGE(AY10:BB10))</f>
        <v>0</v>
      </c>
      <c r="CY10" s="46">
        <f>IF(GY10&gt;ASSUMPTIONS!$D$5,0,(ASSUMPTIONS!$D$5+2-GY10)*AVERAGE(AZ10:BC10))</f>
        <v>0</v>
      </c>
      <c r="CZ10" s="46">
        <f>IF(GZ10&gt;ASSUMPTIONS!$D$5,0,(ASSUMPTIONS!$D$5+2-GZ10)*AVERAGE(BA10:BD10))</f>
        <v>15759.500000000005</v>
      </c>
      <c r="DA10" s="46">
        <f>IF(HA10&gt;ASSUMPTIONS!$D$5,0,(ASSUMPTIONS!$D$5+2-HA10)*AVERAGE($BB10:$BE10))</f>
        <v>0</v>
      </c>
      <c r="DB10" s="46">
        <f>IF(HB10&gt;ASSUMPTIONS!$D$5,0,(ASSUMPTIONS!$D$5+2-HB10)*AVERAGE($BB10:$BE10))</f>
        <v>17382.599999999995</v>
      </c>
      <c r="DC10" s="46">
        <f>IF(HC10&gt;ASSUMPTIONS!$D$5,0,(ASSUMPTIONS!$D$5+2-HC10)*AVERAGE($BB10:$BE10))</f>
        <v>0</v>
      </c>
      <c r="DD10" s="46">
        <f>IF(HD10&gt;ASSUMPTIONS!$D$5,0,(ASSUMPTIONS!$D$5+2-HD10)*AVERAGE($BB10:$BE10))</f>
        <v>13547.199999999988</v>
      </c>
      <c r="DE10" s="46">
        <f>IF(HE10&gt;ASSUMPTIONS!$D$5,0,(ASSUMPTIONS!$D$5+2-HE10)*AVERAGE($BB10:$BE10))</f>
        <v>0</v>
      </c>
      <c r="DF10" s="47">
        <f t="shared" si="53"/>
        <v>40092.374999999993</v>
      </c>
      <c r="DG10" s="47">
        <f t="shared" si="0"/>
        <v>35392.874999999993</v>
      </c>
      <c r="DH10" s="47">
        <f t="shared" si="1"/>
        <v>30693.374999999993</v>
      </c>
      <c r="DI10" s="47">
        <f t="shared" si="2"/>
        <v>25993.874999999993</v>
      </c>
      <c r="DJ10" s="47">
        <f t="shared" si="3"/>
        <v>36623.625</v>
      </c>
      <c r="DK10" s="47">
        <f t="shared" si="4"/>
        <v>32805.375</v>
      </c>
      <c r="DL10" s="47">
        <f t="shared" si="5"/>
        <v>41142.375</v>
      </c>
      <c r="DM10" s="47">
        <f t="shared" si="6"/>
        <v>37324.125</v>
      </c>
      <c r="DN10" s="47">
        <f t="shared" si="7"/>
        <v>42498</v>
      </c>
      <c r="DO10" s="47">
        <f t="shared" si="8"/>
        <v>59504.875</v>
      </c>
      <c r="DP10" s="47">
        <f t="shared" si="9"/>
        <v>76511.75</v>
      </c>
      <c r="DQ10" s="47">
        <f t="shared" si="10"/>
        <v>93518.625</v>
      </c>
      <c r="DR10" s="47">
        <f t="shared" si="11"/>
        <v>88796.625</v>
      </c>
      <c r="DS10" s="47">
        <f t="shared" si="12"/>
        <v>77271.875</v>
      </c>
      <c r="DT10" s="47">
        <f t="shared" si="13"/>
        <v>65747.125</v>
      </c>
      <c r="DU10" s="47">
        <f t="shared" si="14"/>
        <v>54222.375</v>
      </c>
      <c r="DV10" s="47">
        <f t="shared" si="15"/>
        <v>42697.625</v>
      </c>
      <c r="DW10" s="47">
        <f t="shared" si="16"/>
        <v>52527.125</v>
      </c>
      <c r="DX10" s="47">
        <f t="shared" si="17"/>
        <v>46802.875</v>
      </c>
      <c r="DY10" s="47">
        <f t="shared" si="18"/>
        <v>54544.874999999993</v>
      </c>
      <c r="DZ10" s="47">
        <f t="shared" si="19"/>
        <v>48820.624999999993</v>
      </c>
      <c r="EA10" s="47">
        <f t="shared" si="20"/>
        <v>55150.2</v>
      </c>
      <c r="EB10" s="47">
        <f t="shared" si="21"/>
        <v>49022.399999999994</v>
      </c>
      <c r="EC10" s="47">
        <f t="shared" si="22"/>
        <v>56491.199999999997</v>
      </c>
      <c r="ED10" s="47">
        <f t="shared" si="23"/>
        <v>50363.399999999994</v>
      </c>
      <c r="EE10" s="47">
        <f t="shared" si="24"/>
        <v>57832.2</v>
      </c>
      <c r="EF10" s="47">
        <f t="shared" si="25"/>
        <v>51436.2</v>
      </c>
      <c r="EG10" s="47">
        <f t="shared" si="26"/>
        <v>67344</v>
      </c>
      <c r="EH10" s="47">
        <f t="shared" si="27"/>
        <v>60948</v>
      </c>
      <c r="EI10" s="47">
        <f t="shared" si="28"/>
        <v>77124</v>
      </c>
      <c r="EJ10" s="47">
        <f t="shared" si="29"/>
        <v>68772</v>
      </c>
      <c r="EK10" s="47">
        <f t="shared" si="30"/>
        <v>87318</v>
      </c>
      <c r="EL10" s="47">
        <f t="shared" si="31"/>
        <v>78966</v>
      </c>
      <c r="EM10" s="47">
        <f t="shared" si="32"/>
        <v>99468</v>
      </c>
      <c r="EN10" s="47">
        <f t="shared" si="33"/>
        <v>88686</v>
      </c>
      <c r="EO10" s="47">
        <f t="shared" si="34"/>
        <v>77904</v>
      </c>
      <c r="EP10" s="47">
        <f t="shared" si="35"/>
        <v>67122</v>
      </c>
      <c r="EQ10" s="47">
        <f t="shared" si="36"/>
        <v>79713</v>
      </c>
      <c r="ER10" s="47">
        <f t="shared" si="37"/>
        <v>68931</v>
      </c>
      <c r="ES10" s="47">
        <f t="shared" si="38"/>
        <v>81590.5</v>
      </c>
      <c r="ET10" s="47">
        <f t="shared" si="39"/>
        <v>73118.5</v>
      </c>
      <c r="EU10" s="47">
        <f t="shared" si="40"/>
        <v>92275.5</v>
      </c>
      <c r="EV10" s="47">
        <f t="shared" si="41"/>
        <v>83803.5</v>
      </c>
      <c r="EW10" s="47">
        <f t="shared" si="42"/>
        <v>73194.5</v>
      </c>
      <c r="EX10" s="47">
        <f t="shared" si="43"/>
        <v>62585.5</v>
      </c>
      <c r="EY10" s="47">
        <f t="shared" si="44"/>
        <v>51976.5</v>
      </c>
      <c r="EZ10" s="47">
        <f t="shared" si="45"/>
        <v>57127.000000000007</v>
      </c>
      <c r="FA10" s="47">
        <f t="shared" si="46"/>
        <v>50353.400000000009</v>
      </c>
      <c r="FB10" s="47">
        <f t="shared" si="47"/>
        <v>60962.400000000009</v>
      </c>
      <c r="FC10" s="47">
        <f t="shared" si="48"/>
        <v>54188.80000000001</v>
      </c>
      <c r="FD10" s="47">
        <f t="shared" si="49"/>
        <v>60962.400000000001</v>
      </c>
      <c r="FE10" s="47">
        <f t="shared" si="50"/>
        <v>54188.800000000003</v>
      </c>
      <c r="FF10" s="48">
        <f t="shared" si="54"/>
        <v>1.1436852331950591</v>
      </c>
      <c r="FG10" s="48">
        <f t="shared" si="55"/>
        <v>9.413841683543188</v>
      </c>
      <c r="FH10" s="48">
        <f t="shared" si="56"/>
        <v>8.7637309067273303</v>
      </c>
      <c r="FI10" s="48">
        <f t="shared" si="57"/>
        <v>8.0385975250441941</v>
      </c>
      <c r="FJ10" s="48">
        <f t="shared" si="58"/>
        <v>6.4274653437804234</v>
      </c>
      <c r="FK10" s="48">
        <f t="shared" si="59"/>
        <v>8.5767102836568014</v>
      </c>
      <c r="FL10" s="48">
        <f t="shared" si="60"/>
        <v>7.2964677426081153</v>
      </c>
      <c r="FM10" s="48">
        <f t="shared" si="61"/>
        <v>8.7129129606099109</v>
      </c>
      <c r="FN10" s="48">
        <f t="shared" si="62"/>
        <v>7.9043043202033036</v>
      </c>
      <c r="FO10" s="48">
        <f t="shared" si="63"/>
        <v>6.6168562614948963</v>
      </c>
      <c r="FP10" s="48">
        <f t="shared" si="64"/>
        <v>7.3251419514672165</v>
      </c>
      <c r="FQ10" s="48">
        <f t="shared" si="65"/>
        <v>7.7881986194611441</v>
      </c>
      <c r="FR10" s="48">
        <f t="shared" si="66"/>
        <v>8.1145903381852094</v>
      </c>
      <c r="FS10" s="48">
        <f t="shared" si="67"/>
        <v>8.8138888544238618</v>
      </c>
      <c r="FT10" s="48">
        <f t="shared" si="68"/>
        <v>8.9595773668038721</v>
      </c>
      <c r="FU10" s="48">
        <f t="shared" si="69"/>
        <v>9.1641606411708345</v>
      </c>
      <c r="FV10" s="48">
        <f t="shared" si="70"/>
        <v>9.4723981307594887</v>
      </c>
      <c r="FW10" s="48">
        <f t="shared" si="71"/>
        <v>7.3298913544959241</v>
      </c>
      <c r="FX10" s="48">
        <f t="shared" si="72"/>
        <v>8.8638041520243345</v>
      </c>
      <c r="FY10" s="48">
        <f t="shared" si="73"/>
        <v>7.7656470041667278</v>
      </c>
      <c r="FZ10" s="48">
        <f t="shared" si="74"/>
        <v>8.9012165867032191</v>
      </c>
      <c r="GA10" s="48">
        <f t="shared" si="75"/>
        <v>7.9670721955677388</v>
      </c>
      <c r="GB10" s="48">
        <f t="shared" si="76"/>
        <v>8.9025884403980715</v>
      </c>
      <c r="GC10" s="48">
        <f t="shared" si="77"/>
        <v>7.8286781967134571</v>
      </c>
      <c r="GD10" s="48">
        <f t="shared" si="78"/>
        <v>8.9258407792761822</v>
      </c>
      <c r="GE10" s="48">
        <f t="shared" si="79"/>
        <v>7.87420262664165</v>
      </c>
      <c r="GF10" s="48">
        <f t="shared" si="80"/>
        <v>8.3997385620915033</v>
      </c>
      <c r="GG10" s="48">
        <f t="shared" si="81"/>
        <v>6.9753458096013015</v>
      </c>
      <c r="GH10" s="48">
        <f t="shared" si="82"/>
        <v>8.5646699732926361</v>
      </c>
      <c r="GI10" s="48">
        <f t="shared" si="83"/>
        <v>7.2974137931034484</v>
      </c>
      <c r="GJ10" s="48">
        <f t="shared" si="84"/>
        <v>8.6080696467436795</v>
      </c>
      <c r="GK10" s="48">
        <f t="shared" si="85"/>
        <v>7.1884603323925997</v>
      </c>
      <c r="GL10" s="48">
        <f t="shared" si="86"/>
        <v>8.5820433436532504</v>
      </c>
      <c r="GM10" s="48">
        <f t="shared" si="87"/>
        <v>7.3238731218697826</v>
      </c>
      <c r="GN10" s="48">
        <f t="shared" si="88"/>
        <v>9.2253756260434052</v>
      </c>
      <c r="GO10" s="48">
        <f t="shared" si="89"/>
        <v>8.6908716742613557</v>
      </c>
      <c r="GP10" s="48">
        <f t="shared" si="90"/>
        <v>8.0922405733873486</v>
      </c>
      <c r="GQ10" s="48">
        <f t="shared" si="91"/>
        <v>7.4172053704624563</v>
      </c>
      <c r="GR10" s="48">
        <f t="shared" si="92"/>
        <v>9.4089943342776206</v>
      </c>
      <c r="GS10" s="48">
        <f t="shared" si="93"/>
        <v>7.6536849410131849</v>
      </c>
      <c r="GT10" s="48">
        <f t="shared" si="94"/>
        <v>8.5520150935485564</v>
      </c>
      <c r="GU10" s="48">
        <f t="shared" si="95"/>
        <v>7.2575994441549421</v>
      </c>
      <c r="GV10" s="48">
        <f t="shared" si="96"/>
        <v>8.6978508813271755</v>
      </c>
      <c r="GW10" s="48">
        <f t="shared" si="97"/>
        <v>8.6841655311057337</v>
      </c>
      <c r="GX10" s="48">
        <f t="shared" si="98"/>
        <v>8.4215825020422734</v>
      </c>
      <c r="GY10" s="48">
        <f t="shared" si="99"/>
        <v>8.0938771023414322</v>
      </c>
      <c r="GZ10" s="48">
        <f t="shared" si="100"/>
        <v>7.6733937640250378</v>
      </c>
      <c r="HA10" s="48">
        <f t="shared" si="101"/>
        <v>8.4337722924294329</v>
      </c>
      <c r="HB10" s="48">
        <f t="shared" si="102"/>
        <v>7.4337722924294329</v>
      </c>
      <c r="HC10" s="48">
        <f t="shared" si="103"/>
        <v>9</v>
      </c>
      <c r="HD10" s="48">
        <f t="shared" si="104"/>
        <v>8.0000000000000018</v>
      </c>
      <c r="HE10" s="48">
        <f t="shared" si="105"/>
        <v>9</v>
      </c>
      <c r="HF10" s="31"/>
    </row>
    <row r="11" spans="1:214" x14ac:dyDescent="0.25">
      <c r="A11" s="29"/>
      <c r="B11" s="13" t="s">
        <v>7</v>
      </c>
      <c r="C11" s="13">
        <v>1641168</v>
      </c>
      <c r="D11" s="13" t="str">
        <f>VLOOKUP(C11,INVENTORY_DATA!$C:$E,2,0)</f>
        <v>PF_4</v>
      </c>
      <c r="E11" s="44">
        <f>VLOOKUP(C11,INVENTORY_DATA!$C:$E,3,0)</f>
        <v>187534.45727482677</v>
      </c>
      <c r="F11" s="45">
        <f>VLOOKUP(VLOOKUP(F$3,KEY!$E:$F,2,0)&amp;$C11,DEMAND_PLAN!$B:$I,5,0)/VLOOKUP(VLOOKUP(F$3,KEY!$E:$F,2,0),KEY!$B:$C,2,0)</f>
        <v>11927.5</v>
      </c>
      <c r="G11" s="45">
        <f>VLOOKUP(VLOOKUP(G$3,KEY!$E:$F,2,0)&amp;$C11,DEMAND_PLAN!$B:$I,5,0)/VLOOKUP(VLOOKUP(G$3,KEY!$E:$F,2,0),KEY!$B:$C,2,0)</f>
        <v>11927.5</v>
      </c>
      <c r="H11" s="45">
        <f>VLOOKUP(VLOOKUP(H$3,KEY!$E:$F,2,0)&amp;$C11,DEMAND_PLAN!$B:$I,5,0)/VLOOKUP(VLOOKUP(H$3,KEY!$E:$F,2,0),KEY!$B:$C,2,0)</f>
        <v>11927.5</v>
      </c>
      <c r="I11" s="45">
        <f>VLOOKUP(VLOOKUP(I$3,KEY!$E:$F,2,0)&amp;$C11,DEMAND_PLAN!$B:$I,5,0)/VLOOKUP(VLOOKUP(I$3,KEY!$E:$F,2,0),KEY!$B:$C,2,0)</f>
        <v>11927.5</v>
      </c>
      <c r="J11" s="45">
        <f>VLOOKUP(VLOOKUP(J$3,KEY!$E:$F,2,0)&amp;$C11,DEMAND_PLAN!$B:$I,5,0)/VLOOKUP(VLOOKUP(J$3,KEY!$E:$F,2,0),KEY!$B:$C,2,0)</f>
        <v>7937.75</v>
      </c>
      <c r="K11" s="45">
        <f>VLOOKUP(VLOOKUP(K$3,KEY!$E:$F,2,0)&amp;$C11,DEMAND_PLAN!$B:$I,5,0)/VLOOKUP(VLOOKUP(K$3,KEY!$E:$F,2,0),KEY!$B:$C,2,0)</f>
        <v>7937.75</v>
      </c>
      <c r="L11" s="45">
        <f>VLOOKUP(VLOOKUP(L$3,KEY!$E:$F,2,0)&amp;$C11,DEMAND_PLAN!$B:$I,5,0)/VLOOKUP(VLOOKUP(L$3,KEY!$E:$F,2,0),KEY!$B:$C,2,0)</f>
        <v>7937.75</v>
      </c>
      <c r="M11" s="45">
        <f>VLOOKUP(VLOOKUP(M$3,KEY!$E:$F,2,0)&amp;$C11,DEMAND_PLAN!$B:$I,5,0)/VLOOKUP(VLOOKUP(M$3,KEY!$E:$F,2,0),KEY!$B:$C,2,0)</f>
        <v>7937.75</v>
      </c>
      <c r="N11" s="45">
        <f>VLOOKUP(VLOOKUP(N$3,KEY!$E:$F,2,0)&amp;$C11,DEMAND_PLAN!$B:$I,5,0)/VLOOKUP(VLOOKUP(N$3,KEY!$E:$F,2,0),KEY!$B:$C,2,0)</f>
        <v>5460.8</v>
      </c>
      <c r="O11" s="45">
        <f>VLOOKUP(VLOOKUP(O$3,KEY!$E:$F,2,0)&amp;$C11,DEMAND_PLAN!$B:$I,5,0)/VLOOKUP(VLOOKUP(O$3,KEY!$E:$F,2,0),KEY!$B:$C,2,0)</f>
        <v>5460.8</v>
      </c>
      <c r="P11" s="45">
        <f>VLOOKUP(VLOOKUP(P$3,KEY!$E:$F,2,0)&amp;$C11,DEMAND_PLAN!$B:$I,5,0)/VLOOKUP(VLOOKUP(P$3,KEY!$E:$F,2,0),KEY!$B:$C,2,0)</f>
        <v>5460.8</v>
      </c>
      <c r="Q11" s="45">
        <f>VLOOKUP(VLOOKUP(Q$3,KEY!$E:$F,2,0)&amp;$C11,DEMAND_PLAN!$B:$I,5,0)/VLOOKUP(VLOOKUP(Q$3,KEY!$E:$F,2,0),KEY!$B:$C,2,0)</f>
        <v>5460.8</v>
      </c>
      <c r="R11" s="45">
        <f>VLOOKUP(VLOOKUP(R$3,KEY!$E:$F,2,0)&amp;$C11,DEMAND_PLAN!$B:$I,5,0)/VLOOKUP(VLOOKUP(R$3,KEY!$E:$F,2,0),KEY!$B:$C,2,0)</f>
        <v>5460.8</v>
      </c>
      <c r="S11" s="45">
        <f>VLOOKUP(VLOOKUP(S$3,KEY!$E:$F,2,0)&amp;$C11,DEMAND_PLAN!$B:$I,5,0)/VLOOKUP(VLOOKUP(S$3,KEY!$E:$F,2,0),KEY!$B:$C,2,0)</f>
        <v>10766.5</v>
      </c>
      <c r="T11" s="45">
        <f>VLOOKUP(VLOOKUP(T$3,KEY!$E:$F,2,0)&amp;$C11,DEMAND_PLAN!$B:$I,5,0)/VLOOKUP(VLOOKUP(T$3,KEY!$E:$F,2,0),KEY!$B:$C,2,0)</f>
        <v>10766.5</v>
      </c>
      <c r="U11" s="45">
        <f>VLOOKUP(VLOOKUP(U$3,KEY!$E:$F,2,0)&amp;$C11,DEMAND_PLAN!$B:$I,5,0)/VLOOKUP(VLOOKUP(U$3,KEY!$E:$F,2,0),KEY!$B:$C,2,0)</f>
        <v>10766.5</v>
      </c>
      <c r="V11" s="45">
        <f>VLOOKUP(VLOOKUP(V$3,KEY!$E:$F,2,0)&amp;$C11,DEMAND_PLAN!$B:$I,5,0)/VLOOKUP(VLOOKUP(V$3,KEY!$E:$F,2,0),KEY!$B:$C,2,0)</f>
        <v>10766.5</v>
      </c>
      <c r="W11" s="45">
        <f>VLOOKUP(VLOOKUP(W$3,KEY!$E:$F,2,0)&amp;$C11,DEMAND_PLAN!$B:$I,5,0)/VLOOKUP(VLOOKUP(W$3,KEY!$E:$F,2,0),KEY!$B:$C,2,0)</f>
        <v>3550</v>
      </c>
      <c r="X11" s="45">
        <f>VLOOKUP(VLOOKUP(X$3,KEY!$E:$F,2,0)&amp;$C11,DEMAND_PLAN!$B:$I,5,0)/VLOOKUP(VLOOKUP(X$3,KEY!$E:$F,2,0),KEY!$B:$C,2,0)</f>
        <v>3550</v>
      </c>
      <c r="Y11" s="45">
        <f>VLOOKUP(VLOOKUP(Y$3,KEY!$E:$F,2,0)&amp;$C11,DEMAND_PLAN!$B:$I,5,0)/VLOOKUP(VLOOKUP(Y$3,KEY!$E:$F,2,0),KEY!$B:$C,2,0)</f>
        <v>3550</v>
      </c>
      <c r="Z11" s="45">
        <f>VLOOKUP(VLOOKUP(Z$3,KEY!$E:$F,2,0)&amp;$C11,DEMAND_PLAN!$B:$I,5,0)/VLOOKUP(VLOOKUP(Z$3,KEY!$E:$F,2,0),KEY!$B:$C,2,0)</f>
        <v>3550</v>
      </c>
      <c r="AA11" s="45">
        <f>VLOOKUP(VLOOKUP(AA$3,KEY!$E:$F,2,0)&amp;$C11,DEMAND_PLAN!$B:$I,5,0)/VLOOKUP(VLOOKUP(AA$3,KEY!$E:$F,2,0),KEY!$B:$C,2,0)</f>
        <v>8563.6</v>
      </c>
      <c r="AB11" s="45">
        <f>VLOOKUP(VLOOKUP(AB$3,KEY!$E:$F,2,0)&amp;$C11,DEMAND_PLAN!$B:$I,5,0)/VLOOKUP(VLOOKUP(AB$3,KEY!$E:$F,2,0),KEY!$B:$C,2,0)</f>
        <v>8563.6</v>
      </c>
      <c r="AC11" s="45">
        <f>VLOOKUP(VLOOKUP(AC$3,KEY!$E:$F,2,0)&amp;$C11,DEMAND_PLAN!$B:$I,5,0)/VLOOKUP(VLOOKUP(AC$3,KEY!$E:$F,2,0),KEY!$B:$C,2,0)</f>
        <v>8563.6</v>
      </c>
      <c r="AD11" s="45">
        <f>VLOOKUP(VLOOKUP(AD$3,KEY!$E:$F,2,0)&amp;$C11,DEMAND_PLAN!$B:$I,5,0)/VLOOKUP(VLOOKUP(AD$3,KEY!$E:$F,2,0),KEY!$B:$C,2,0)</f>
        <v>8563.6</v>
      </c>
      <c r="AE11" s="45">
        <f>VLOOKUP(VLOOKUP(AE$3,KEY!$E:$F,2,0)&amp;$C11,DEMAND_PLAN!$B:$I,5,0)/VLOOKUP(VLOOKUP(AE$3,KEY!$E:$F,2,0),KEY!$B:$C,2,0)</f>
        <v>8563.6</v>
      </c>
      <c r="AF11" s="45">
        <f>VLOOKUP(VLOOKUP(AF$3,KEY!$E:$F,2,0)&amp;$C11,DEMAND_PLAN!$B:$I,5,0)/VLOOKUP(VLOOKUP(AF$3,KEY!$E:$F,2,0),KEY!$B:$C,2,0)</f>
        <v>11871.25</v>
      </c>
      <c r="AG11" s="45">
        <f>VLOOKUP(VLOOKUP(AG$3,KEY!$E:$F,2,0)&amp;$C11,DEMAND_PLAN!$B:$I,5,0)/VLOOKUP(VLOOKUP(AG$3,KEY!$E:$F,2,0),KEY!$B:$C,2,0)</f>
        <v>11871.25</v>
      </c>
      <c r="AH11" s="45">
        <f>VLOOKUP(VLOOKUP(AH$3,KEY!$E:$F,2,0)&amp;$C11,DEMAND_PLAN!$B:$I,5,0)/VLOOKUP(VLOOKUP(AH$3,KEY!$E:$F,2,0),KEY!$B:$C,2,0)</f>
        <v>11871.25</v>
      </c>
      <c r="AI11" s="45">
        <f>VLOOKUP(VLOOKUP(AI$3,KEY!$E:$F,2,0)&amp;$C11,DEMAND_PLAN!$B:$I,5,0)/VLOOKUP(VLOOKUP(AI$3,KEY!$E:$F,2,0),KEY!$B:$C,2,0)</f>
        <v>11871.25</v>
      </c>
      <c r="AJ11" s="45">
        <f>VLOOKUP(VLOOKUP(AJ$3,KEY!$E:$F,2,0)&amp;$C11,DEMAND_PLAN!$B:$I,5,0)/VLOOKUP(VLOOKUP(AJ$3,KEY!$E:$F,2,0),KEY!$B:$C,2,0)</f>
        <v>11013.5</v>
      </c>
      <c r="AK11" s="45">
        <f>VLOOKUP(VLOOKUP(AK$3,KEY!$E:$F,2,0)&amp;$C11,DEMAND_PLAN!$B:$I,5,0)/VLOOKUP(VLOOKUP(AK$3,KEY!$E:$F,2,0),KEY!$B:$C,2,0)</f>
        <v>11013.5</v>
      </c>
      <c r="AL11" s="45">
        <f>VLOOKUP(VLOOKUP(AL$3,KEY!$E:$F,2,0)&amp;$C11,DEMAND_PLAN!$B:$I,5,0)/VLOOKUP(VLOOKUP(AL$3,KEY!$E:$F,2,0),KEY!$B:$C,2,0)</f>
        <v>11013.5</v>
      </c>
      <c r="AM11" s="45">
        <f>VLOOKUP(VLOOKUP(AM$3,KEY!$E:$F,2,0)&amp;$C11,DEMAND_PLAN!$B:$I,5,0)/VLOOKUP(VLOOKUP(AM$3,KEY!$E:$F,2,0),KEY!$B:$C,2,0)</f>
        <v>11013.5</v>
      </c>
      <c r="AN11" s="45">
        <f>VLOOKUP(VLOOKUP(AN$3,KEY!$E:$F,2,0)&amp;$C11,DEMAND_PLAN!$B:$I,5,0)/VLOOKUP(VLOOKUP(AN$3,KEY!$E:$F,2,0),KEY!$B:$C,2,0)</f>
        <v>4773.3999999999996</v>
      </c>
      <c r="AO11" s="45">
        <f>VLOOKUP(VLOOKUP(AO$3,KEY!$E:$F,2,0)&amp;$C11,DEMAND_PLAN!$B:$I,5,0)/VLOOKUP(VLOOKUP(AO$3,KEY!$E:$F,2,0),KEY!$B:$C,2,0)</f>
        <v>4773.3999999999996</v>
      </c>
      <c r="AP11" s="45">
        <f>VLOOKUP(VLOOKUP(AP$3,KEY!$E:$F,2,0)&amp;$C11,DEMAND_PLAN!$B:$I,5,0)/VLOOKUP(VLOOKUP(AP$3,KEY!$E:$F,2,0),KEY!$B:$C,2,0)</f>
        <v>4773.3999999999996</v>
      </c>
      <c r="AQ11" s="45">
        <f>VLOOKUP(VLOOKUP(AQ$3,KEY!$E:$F,2,0)&amp;$C11,DEMAND_PLAN!$B:$I,5,0)/VLOOKUP(VLOOKUP(AQ$3,KEY!$E:$F,2,0),KEY!$B:$C,2,0)</f>
        <v>4773.3999999999996</v>
      </c>
      <c r="AR11" s="45">
        <f>VLOOKUP(VLOOKUP(AR$3,KEY!$E:$F,2,0)&amp;$C11,DEMAND_PLAN!$B:$I,5,0)/VLOOKUP(VLOOKUP(AR$3,KEY!$E:$F,2,0),KEY!$B:$C,2,0)</f>
        <v>4773.3999999999996</v>
      </c>
      <c r="AS11" s="45">
        <f>VLOOKUP(VLOOKUP(AS$3,KEY!$E:$F,2,0)&amp;$C11,DEMAND_PLAN!$B:$I,5,0)/VLOOKUP(VLOOKUP(AS$3,KEY!$E:$F,2,0),KEY!$B:$C,2,0)</f>
        <v>5311.5</v>
      </c>
      <c r="AT11" s="45">
        <f>VLOOKUP(VLOOKUP(AT$3,KEY!$E:$F,2,0)&amp;$C11,DEMAND_PLAN!$B:$I,5,0)/VLOOKUP(VLOOKUP(AT$3,KEY!$E:$F,2,0),KEY!$B:$C,2,0)</f>
        <v>5311.5</v>
      </c>
      <c r="AU11" s="45">
        <f>VLOOKUP(VLOOKUP(AU$3,KEY!$E:$F,2,0)&amp;$C11,DEMAND_PLAN!$B:$I,5,0)/VLOOKUP(VLOOKUP(AU$3,KEY!$E:$F,2,0),KEY!$B:$C,2,0)</f>
        <v>5311.5</v>
      </c>
      <c r="AV11" s="45">
        <f>VLOOKUP(VLOOKUP(AV$3,KEY!$E:$F,2,0)&amp;$C11,DEMAND_PLAN!$B:$I,5,0)/VLOOKUP(VLOOKUP(AV$3,KEY!$E:$F,2,0),KEY!$B:$C,2,0)</f>
        <v>5311.5</v>
      </c>
      <c r="AW11" s="45">
        <f>VLOOKUP(VLOOKUP(AW$3,KEY!$E:$F,2,0)&amp;$C11,DEMAND_PLAN!$B:$I,5,0)/VLOOKUP(VLOOKUP(AW$3,KEY!$E:$F,2,0),KEY!$B:$C,2,0)</f>
        <v>8847.75</v>
      </c>
      <c r="AX11" s="45">
        <f>VLOOKUP(VLOOKUP(AX$3,KEY!$E:$F,2,0)&amp;$C11,DEMAND_PLAN!$B:$I,5,0)/VLOOKUP(VLOOKUP(AX$3,KEY!$E:$F,2,0),KEY!$B:$C,2,0)</f>
        <v>8847.75</v>
      </c>
      <c r="AY11" s="45">
        <f>VLOOKUP(VLOOKUP(AY$3,KEY!$E:$F,2,0)&amp;$C11,DEMAND_PLAN!$B:$I,5,0)/VLOOKUP(VLOOKUP(AY$3,KEY!$E:$F,2,0),KEY!$B:$C,2,0)</f>
        <v>8847.75</v>
      </c>
      <c r="AZ11" s="45">
        <f>VLOOKUP(VLOOKUP(AZ$3,KEY!$E:$F,2,0)&amp;$C11,DEMAND_PLAN!$B:$I,5,0)/VLOOKUP(VLOOKUP(AZ$3,KEY!$E:$F,2,0),KEY!$B:$C,2,0)</f>
        <v>8847.75</v>
      </c>
      <c r="BA11" s="45">
        <f>VLOOKUP(VLOOKUP(BA$3,KEY!$E:$F,2,0)&amp;$C11,DEMAND_PLAN!$B:$I,5,0)/VLOOKUP(VLOOKUP(BA$3,KEY!$E:$F,2,0),KEY!$B:$C,2,0)</f>
        <v>9803.4</v>
      </c>
      <c r="BB11" s="45">
        <f>VLOOKUP(VLOOKUP(BB$3,KEY!$E:$F,2,0)&amp;$C11,DEMAND_PLAN!$B:$I,5,0)/VLOOKUP(VLOOKUP(BB$3,KEY!$E:$F,2,0),KEY!$B:$C,2,0)</f>
        <v>9803.4</v>
      </c>
      <c r="BC11" s="45">
        <f>VLOOKUP(VLOOKUP(BC$3,KEY!$E:$F,2,0)&amp;$C11,DEMAND_PLAN!$B:$I,5,0)/VLOOKUP(VLOOKUP(BC$3,KEY!$E:$F,2,0),KEY!$B:$C,2,0)</f>
        <v>9803.4</v>
      </c>
      <c r="BD11" s="45">
        <f>VLOOKUP(VLOOKUP(BD$3,KEY!$E:$F,2,0)&amp;$C11,DEMAND_PLAN!$B:$I,5,0)/VLOOKUP(VLOOKUP(BD$3,KEY!$E:$F,2,0),KEY!$B:$C,2,0)</f>
        <v>9803.4</v>
      </c>
      <c r="BE11" s="45">
        <f>VLOOKUP(VLOOKUP(BE$3,KEY!$E:$F,2,0)&amp;$C11,DEMAND_PLAN!$B:$I,5,0)/VLOOKUP(VLOOKUP(BE$3,KEY!$E:$F,2,0),KEY!$B:$C,2,0)</f>
        <v>9803.4</v>
      </c>
      <c r="BF11" s="46">
        <f>IF(FF11&gt;ASSUMPTIONS!$D$5,0,(ASSUMPTIONS!$D$5+2-FF11)*AVERAGE(G11:J11))</f>
        <v>0</v>
      </c>
      <c r="BG11" s="46">
        <f>IF(FG11&gt;ASSUMPTIONS!$D$5,0,(ASSUMPTIONS!$D$5+2-FG11)*AVERAGE(H11:K11))</f>
        <v>0</v>
      </c>
      <c r="BH11" s="46">
        <f>IF(FH11&gt;ASSUMPTIONS!$D$5,0,(ASSUMPTIONS!$D$5+2-FH11)*AVERAGE(I11:L11))</f>
        <v>0</v>
      </c>
      <c r="BI11" s="46">
        <f>IF(FI11&gt;ASSUMPTIONS!$D$5,0,(ASSUMPTIONS!$D$5+2-FI11)*AVERAGE(J11:M11))</f>
        <v>0</v>
      </c>
      <c r="BJ11" s="46">
        <f>IF(FJ11&gt;ASSUMPTIONS!$D$5,0,(ASSUMPTIONS!$D$5+2-FJ11)*AVERAGE(K11:N11))</f>
        <v>0</v>
      </c>
      <c r="BK11" s="46">
        <f>IF(FK11&gt;ASSUMPTIONS!$D$5,0,(ASSUMPTIONS!$D$5+2-FK11)*AVERAGE(L11:O11))</f>
        <v>0</v>
      </c>
      <c r="BL11" s="46">
        <f>IF(FL11&gt;ASSUMPTIONS!$D$5,0,(ASSUMPTIONS!$D$5+2-FL11)*AVERAGE(M11:P11))</f>
        <v>0</v>
      </c>
      <c r="BM11" s="46">
        <f>IF(FM11&gt;ASSUMPTIONS!$D$5,0,(ASSUMPTIONS!$D$5+2-FM11)*AVERAGE(N11:Q11))</f>
        <v>0</v>
      </c>
      <c r="BN11" s="46">
        <f>IF(FN11&gt;ASSUMPTIONS!$D$5,0,(ASSUMPTIONS!$D$5+2-FN11)*AVERAGE(O11:R11))</f>
        <v>0</v>
      </c>
      <c r="BO11" s="46">
        <f>IF(FO11&gt;ASSUMPTIONS!$D$5,0,(ASSUMPTIONS!$D$5+2-FO11)*AVERAGE(P11:S11))</f>
        <v>0</v>
      </c>
      <c r="BP11" s="46">
        <f>IF(FP11&gt;ASSUMPTIONS!$D$5,0,(ASSUMPTIONS!$D$5+2-FP11)*AVERAGE(Q11:T11))</f>
        <v>0</v>
      </c>
      <c r="BQ11" s="46">
        <f>IF(FQ11&gt;ASSUMPTIONS!$D$5,0,(ASSUMPTIONS!$D$5+2-FQ11)*AVERAGE(R11:U11))</f>
        <v>0</v>
      </c>
      <c r="BR11" s="46">
        <f>IF(FR11&gt;ASSUMPTIONS!$D$5,0,(ASSUMPTIONS!$D$5+2-FR11)*AVERAGE(S11:V11))</f>
        <v>0</v>
      </c>
      <c r="BS11" s="46">
        <f>IF(FS11&gt;ASSUMPTIONS!$D$5,0,(ASSUMPTIONS!$D$5+2-FS11)*AVERAGE(T11:W11))</f>
        <v>0</v>
      </c>
      <c r="BT11" s="46">
        <f>IF(FT11&gt;ASSUMPTIONS!$D$5,0,(ASSUMPTIONS!$D$5+2-FT11)*AVERAGE(U11:X11))</f>
        <v>0</v>
      </c>
      <c r="BU11" s="46">
        <f>IF(FU11&gt;ASSUMPTIONS!$D$5,0,(ASSUMPTIONS!$D$5+2-FU11)*AVERAGE(V11:Y11))</f>
        <v>0</v>
      </c>
      <c r="BV11" s="46">
        <f>IF(FV11&gt;ASSUMPTIONS!$D$5,0,(ASSUMPTIONS!$D$5+2-FV11)*AVERAGE(W11:Z11))</f>
        <v>0</v>
      </c>
      <c r="BW11" s="46">
        <f>IF(FW11&gt;ASSUMPTIONS!$D$5,0,(ASSUMPTIONS!$D$5+2-FW11)*AVERAGE(X11:AA11))</f>
        <v>10330.542725173244</v>
      </c>
      <c r="BX11" s="46">
        <f>IF(FX11&gt;ASSUMPTIONS!$D$5,0,(ASSUMPTIONS!$D$5+2-FX11)*AVERAGE(Y11:AB11))</f>
        <v>16084.000000000004</v>
      </c>
      <c r="BY11" s="46">
        <f>IF(FY11&gt;ASSUMPTIONS!$D$5,0,(ASSUMPTIONS!$D$5+2-FY11)*AVERAGE(Z11:AC11))</f>
        <v>16084.000000000011</v>
      </c>
      <c r="BZ11" s="46">
        <f>IF(FZ11&gt;ASSUMPTIONS!$D$5,0,(ASSUMPTIONS!$D$5+2-FZ11)*AVERAGE(AA11:AD11))</f>
        <v>0</v>
      </c>
      <c r="CA11" s="46">
        <f>IF(GA11&gt;ASSUMPTIONS!$D$5,0,(ASSUMPTIONS!$D$5+2-GA11)*AVERAGE(AB11:AE11))</f>
        <v>19633.999999999993</v>
      </c>
      <c r="CB11" s="46">
        <f>IF(GB11&gt;ASSUMPTIONS!$D$5,0,(ASSUMPTIONS!$D$5+2-GB11)*AVERAGE(AC11:AF11))</f>
        <v>0</v>
      </c>
      <c r="CC11" s="46">
        <f>IF(GC11&gt;ASSUMPTIONS!$D$5,0,(ASSUMPTIONS!$D$5+2-GC11)*AVERAGE(AD11:AG11))</f>
        <v>33665.449999999997</v>
      </c>
      <c r="CD11" s="46">
        <f>IF(GD11&gt;ASSUMPTIONS!$D$5,0,(ASSUMPTIONS!$D$5+2-GD11)*AVERAGE(AE11:AH11))</f>
        <v>0</v>
      </c>
      <c r="CE11" s="46">
        <f>IF(GE11&gt;ASSUMPTIONS!$D$5,0,(ASSUMPTIONS!$D$5+2-GE11)*AVERAGE(AF11:AI11))</f>
        <v>33665.450000000019</v>
      </c>
      <c r="CF11" s="46">
        <f>IF(GF11&gt;ASSUMPTIONS!$D$5,0,(ASSUMPTIONS!$D$5+2-GF11)*AVERAGE(AG11:AJ11))</f>
        <v>0</v>
      </c>
      <c r="CG11" s="46">
        <f>IF(GG11&gt;ASSUMPTIONS!$D$5,0,(ASSUMPTIONS!$D$5+2-GG11)*AVERAGE(AH11:AK11))</f>
        <v>0</v>
      </c>
      <c r="CH11" s="46">
        <f>IF(GH11&gt;ASSUMPTIONS!$D$5,0,(ASSUMPTIONS!$D$5+2-GH11)*AVERAGE(AI11:AL11))</f>
        <v>25872.975000000002</v>
      </c>
      <c r="CI11" s="46">
        <f>IF(GI11&gt;ASSUMPTIONS!$D$5,0,(ASSUMPTIONS!$D$5+2-GI11)*AVERAGE(AJ11:AM11))</f>
        <v>0</v>
      </c>
      <c r="CJ11" s="46">
        <f>IF(GJ11&gt;ASSUMPTIONS!$D$5,0,(ASSUMPTIONS!$D$5+2-GJ11)*AVERAGE(AK11:AN11))</f>
        <v>0</v>
      </c>
      <c r="CK11" s="46">
        <f>IF(GK11&gt;ASSUMPTIONS!$D$5,0,(ASSUMPTIONS!$D$5+2-GK11)*AVERAGE(AL11:AO11))</f>
        <v>0</v>
      </c>
      <c r="CL11" s="46">
        <f>IF(GL11&gt;ASSUMPTIONS!$D$5,0,(ASSUMPTIONS!$D$5+2-GL11)*AVERAGE(AM11:AP11))</f>
        <v>0</v>
      </c>
      <c r="CM11" s="46">
        <f>IF(GM11&gt;ASSUMPTIONS!$D$5,0,(ASSUMPTIONS!$D$5+2-GM11)*AVERAGE(AN11:AQ11))</f>
        <v>0</v>
      </c>
      <c r="CN11" s="46">
        <f>IF(GN11&gt;ASSUMPTIONS!$D$5,0,(ASSUMPTIONS!$D$5+2-GN11)*AVERAGE(AO11:AR11))</f>
        <v>0</v>
      </c>
      <c r="CO11" s="46">
        <f>IF(GO11&gt;ASSUMPTIONS!$D$5,0,(ASSUMPTIONS!$D$5+2-GO11)*AVERAGE(AP11:AS11))</f>
        <v>0</v>
      </c>
      <c r="CP11" s="46">
        <f>IF(GP11&gt;ASSUMPTIONS!$D$5,0,(ASSUMPTIONS!$D$5+2-GP11)*AVERAGE(AQ11:AT11))</f>
        <v>15488.425000000003</v>
      </c>
      <c r="CQ11" s="46">
        <f>IF(GQ11&gt;ASSUMPTIONS!$D$5,0,(ASSUMPTIONS!$D$5+2-GQ11)*AVERAGE(AR11:AU11))</f>
        <v>0</v>
      </c>
      <c r="CR11" s="46">
        <f>IF(GR11&gt;ASSUMPTIONS!$D$5,0,(ASSUMPTIONS!$D$5+2-GR11)*AVERAGE(AS11:AV11))</f>
        <v>12237.300000000005</v>
      </c>
      <c r="CS11" s="46">
        <f>IF(GS11&gt;ASSUMPTIONS!$D$5,0,(ASSUMPTIONS!$D$5+2-GS11)*AVERAGE(AT11:AW11))</f>
        <v>13614.025000000003</v>
      </c>
      <c r="CT11" s="46">
        <f>IF(GT11&gt;ASSUMPTIONS!$D$5,0,(ASSUMPTIONS!$D$5+2-GT11)*AVERAGE(AU11:AX11))</f>
        <v>0</v>
      </c>
      <c r="CU11" s="46">
        <f>IF(GU11&gt;ASSUMPTIONS!$D$5,0,(ASSUMPTIONS!$D$5+2-GU11)*AVERAGE(AV11:AY11))</f>
        <v>28304.25</v>
      </c>
      <c r="CV11" s="46">
        <f>IF(GV11&gt;ASSUMPTIONS!$D$5,0,(ASSUMPTIONS!$D$5+2-GV11)*AVERAGE(AW11:AZ11))</f>
        <v>0</v>
      </c>
      <c r="CW11" s="46">
        <f>IF(GW11&gt;ASSUMPTIONS!$D$5,0,(ASSUMPTIONS!$D$5+2-GW11)*AVERAGE(AX11:BA11))</f>
        <v>21852.750000000004</v>
      </c>
      <c r="CX11" s="46">
        <f>IF(GX11&gt;ASSUMPTIONS!$D$5,0,(ASSUMPTIONS!$D$5+2-GX11)*AVERAGE(AY11:BB11))</f>
        <v>0</v>
      </c>
      <c r="CY11" s="46">
        <f>IF(GY11&gt;ASSUMPTIONS!$D$5,0,(ASSUMPTIONS!$D$5+2-GY11)*AVERAGE(AZ11:BC11))</f>
        <v>22473.750000000007</v>
      </c>
      <c r="CZ11" s="46">
        <f>IF(GZ11&gt;ASSUMPTIONS!$D$5,0,(ASSUMPTIONS!$D$5+2-GZ11)*AVERAGE(BA11:BD11))</f>
        <v>0</v>
      </c>
      <c r="DA11" s="46">
        <f>IF(HA11&gt;ASSUMPTIONS!$D$5,0,(ASSUMPTIONS!$D$5+2-HA11)*AVERAGE($BB11:$BE11))</f>
        <v>20084.625</v>
      </c>
      <c r="DB11" s="46">
        <f>IF(HB11&gt;ASSUMPTIONS!$D$5,0,(ASSUMPTIONS!$D$5+2-HB11)*AVERAGE($BB11:$BE11))</f>
        <v>0</v>
      </c>
      <c r="DC11" s="46">
        <f>IF(HC11&gt;ASSUMPTIONS!$D$5,0,(ASSUMPTIONS!$D$5+2-HC11)*AVERAGE($BB11:$BE11))</f>
        <v>19606.799999999981</v>
      </c>
      <c r="DD11" s="46">
        <f>IF(HD11&gt;ASSUMPTIONS!$D$5,0,(ASSUMPTIONS!$D$5+2-HD11)*AVERAGE($BB11:$BE11))</f>
        <v>0</v>
      </c>
      <c r="DE11" s="46">
        <f>IF(HE11&gt;ASSUMPTIONS!$D$5,0,(ASSUMPTIONS!$D$5+2-HE11)*AVERAGE($BB11:$BE11))</f>
        <v>19606.799999999981</v>
      </c>
      <c r="DF11" s="47">
        <f t="shared" si="53"/>
        <v>175606.95727482677</v>
      </c>
      <c r="DG11" s="47">
        <f t="shared" si="0"/>
        <v>163679.45727482677</v>
      </c>
      <c r="DH11" s="47">
        <f t="shared" si="1"/>
        <v>151751.95727482677</v>
      </c>
      <c r="DI11" s="47">
        <f t="shared" si="2"/>
        <v>139824.45727482677</v>
      </c>
      <c r="DJ11" s="47">
        <f t="shared" si="3"/>
        <v>131886.70727482677</v>
      </c>
      <c r="DK11" s="47">
        <f t="shared" si="4"/>
        <v>123948.95727482677</v>
      </c>
      <c r="DL11" s="47">
        <f t="shared" si="5"/>
        <v>116011.20727482677</v>
      </c>
      <c r="DM11" s="47">
        <f t="shared" si="6"/>
        <v>108073.45727482677</v>
      </c>
      <c r="DN11" s="47">
        <f t="shared" si="7"/>
        <v>102612.65727482676</v>
      </c>
      <c r="DO11" s="47">
        <f t="shared" si="8"/>
        <v>97151.857274826762</v>
      </c>
      <c r="DP11" s="47">
        <f t="shared" si="9"/>
        <v>91691.057274826759</v>
      </c>
      <c r="DQ11" s="47">
        <f t="shared" si="10"/>
        <v>86230.257274826756</v>
      </c>
      <c r="DR11" s="47">
        <f t="shared" si="11"/>
        <v>80769.457274826753</v>
      </c>
      <c r="DS11" s="47">
        <f t="shared" si="12"/>
        <v>70002.957274826753</v>
      </c>
      <c r="DT11" s="47">
        <f t="shared" si="13"/>
        <v>59236.457274826753</v>
      </c>
      <c r="DU11" s="47">
        <f t="shared" si="14"/>
        <v>48469.957274826753</v>
      </c>
      <c r="DV11" s="47">
        <f t="shared" si="15"/>
        <v>37703.457274826753</v>
      </c>
      <c r="DW11" s="47">
        <f t="shared" si="16"/>
        <v>44484</v>
      </c>
      <c r="DX11" s="47">
        <f t="shared" si="17"/>
        <v>57018</v>
      </c>
      <c r="DY11" s="47">
        <f t="shared" si="18"/>
        <v>69552.000000000015</v>
      </c>
      <c r="DZ11" s="47">
        <f t="shared" si="19"/>
        <v>66002.000000000015</v>
      </c>
      <c r="EA11" s="47">
        <f t="shared" si="20"/>
        <v>77072.400000000009</v>
      </c>
      <c r="EB11" s="47">
        <f t="shared" si="21"/>
        <v>68508.800000000003</v>
      </c>
      <c r="EC11" s="47">
        <f t="shared" si="22"/>
        <v>93610.65</v>
      </c>
      <c r="ED11" s="47">
        <f t="shared" si="23"/>
        <v>85047.049999999988</v>
      </c>
      <c r="EE11" s="47">
        <f t="shared" si="24"/>
        <v>110148.9</v>
      </c>
      <c r="EF11" s="47">
        <f t="shared" si="25"/>
        <v>98277.65</v>
      </c>
      <c r="EG11" s="47">
        <f t="shared" si="26"/>
        <v>86406.399999999994</v>
      </c>
      <c r="EH11" s="47">
        <f t="shared" si="27"/>
        <v>100408.125</v>
      </c>
      <c r="EI11" s="47">
        <f t="shared" si="28"/>
        <v>88536.875</v>
      </c>
      <c r="EJ11" s="47">
        <f t="shared" si="29"/>
        <v>77523.375</v>
      </c>
      <c r="EK11" s="47">
        <f t="shared" si="30"/>
        <v>66509.875</v>
      </c>
      <c r="EL11" s="47">
        <f t="shared" si="31"/>
        <v>55496.375</v>
      </c>
      <c r="EM11" s="47">
        <f t="shared" si="32"/>
        <v>44482.875</v>
      </c>
      <c r="EN11" s="47">
        <f t="shared" si="33"/>
        <v>39709.474999999999</v>
      </c>
      <c r="EO11" s="47">
        <f t="shared" si="34"/>
        <v>34936.074999999997</v>
      </c>
      <c r="EP11" s="47">
        <f t="shared" si="35"/>
        <v>45651.1</v>
      </c>
      <c r="EQ11" s="47">
        <f t="shared" si="36"/>
        <v>40877.699999999997</v>
      </c>
      <c r="ER11" s="47">
        <f t="shared" si="37"/>
        <v>48341.599999999999</v>
      </c>
      <c r="ES11" s="47">
        <f t="shared" si="38"/>
        <v>56644.125</v>
      </c>
      <c r="ET11" s="47">
        <f t="shared" si="39"/>
        <v>51332.625</v>
      </c>
      <c r="EU11" s="47">
        <f t="shared" si="40"/>
        <v>74325.375</v>
      </c>
      <c r="EV11" s="47">
        <f t="shared" si="41"/>
        <v>69013.875</v>
      </c>
      <c r="EW11" s="47">
        <f t="shared" si="42"/>
        <v>82018.875</v>
      </c>
      <c r="EX11" s="47">
        <f t="shared" si="43"/>
        <v>73171.125</v>
      </c>
      <c r="EY11" s="47">
        <f t="shared" si="44"/>
        <v>86797.125</v>
      </c>
      <c r="EZ11" s="47">
        <f t="shared" si="45"/>
        <v>77949.375</v>
      </c>
      <c r="FA11" s="47">
        <f t="shared" si="46"/>
        <v>88230.6</v>
      </c>
      <c r="FB11" s="47">
        <f t="shared" si="47"/>
        <v>78427.200000000012</v>
      </c>
      <c r="FC11" s="47">
        <f t="shared" si="48"/>
        <v>88230.6</v>
      </c>
      <c r="FD11" s="47">
        <f t="shared" si="49"/>
        <v>78427.200000000012</v>
      </c>
      <c r="FE11" s="47">
        <f t="shared" si="50"/>
        <v>88230.6</v>
      </c>
      <c r="FF11" s="48">
        <f t="shared" si="54"/>
        <v>17.157674741093821</v>
      </c>
      <c r="FG11" s="48">
        <f t="shared" si="55"/>
        <v>17.679813470741799</v>
      </c>
      <c r="FH11" s="48">
        <f t="shared" si="56"/>
        <v>18.318525187616576</v>
      </c>
      <c r="FI11" s="48">
        <f t="shared" si="57"/>
        <v>19.117754688019499</v>
      </c>
      <c r="FJ11" s="48">
        <f t="shared" si="58"/>
        <v>19.105584266587886</v>
      </c>
      <c r="FK11" s="48">
        <f t="shared" si="59"/>
        <v>19.686713454041932</v>
      </c>
      <c r="FL11" s="48">
        <f t="shared" si="60"/>
        <v>20.3862159196924</v>
      </c>
      <c r="FM11" s="48">
        <f t="shared" si="61"/>
        <v>21.244361132952456</v>
      </c>
      <c r="FN11" s="48">
        <f t="shared" si="62"/>
        <v>19.790773746488934</v>
      </c>
      <c r="FO11" s="48">
        <f t="shared" si="63"/>
        <v>15.118499427207254</v>
      </c>
      <c r="FP11" s="48">
        <f t="shared" si="64"/>
        <v>11.973878251443773</v>
      </c>
      <c r="FQ11" s="48">
        <f t="shared" si="65"/>
        <v>9.7129585596329218</v>
      </c>
      <c r="FR11" s="48">
        <f t="shared" si="66"/>
        <v>8.0091262039499149</v>
      </c>
      <c r="FS11" s="48">
        <f t="shared" si="67"/>
        <v>9.0120595572966717</v>
      </c>
      <c r="FT11" s="48">
        <f t="shared" si="68"/>
        <v>9.779339541763246</v>
      </c>
      <c r="FU11" s="48">
        <f t="shared" si="69"/>
        <v>11.063704578213388</v>
      </c>
      <c r="FV11" s="48">
        <f t="shared" si="70"/>
        <v>13.653509091500494</v>
      </c>
      <c r="FW11" s="48">
        <f t="shared" si="71"/>
        <v>7.8493269923026929</v>
      </c>
      <c r="FX11" s="48">
        <f t="shared" si="72"/>
        <v>7.3444723286223743</v>
      </c>
      <c r="FY11" s="48">
        <f t="shared" si="73"/>
        <v>7.7997865995458389</v>
      </c>
      <c r="FZ11" s="48">
        <f t="shared" si="74"/>
        <v>8.1218179270400306</v>
      </c>
      <c r="GA11" s="48">
        <f t="shared" si="75"/>
        <v>7.7072726423466777</v>
      </c>
      <c r="GB11" s="48">
        <f t="shared" si="76"/>
        <v>8.2074753640975402</v>
      </c>
      <c r="GC11" s="48">
        <f t="shared" si="77"/>
        <v>6.7050944831990451</v>
      </c>
      <c r="GD11" s="48">
        <f t="shared" si="78"/>
        <v>8.4758954532130151</v>
      </c>
      <c r="GE11" s="48">
        <f t="shared" si="79"/>
        <v>7.1641191955354309</v>
      </c>
      <c r="GF11" s="48">
        <f t="shared" si="80"/>
        <v>9.4493155826260384</v>
      </c>
      <c r="GG11" s="48">
        <f t="shared" si="81"/>
        <v>8.5889205693748014</v>
      </c>
      <c r="GH11" s="48">
        <f t="shared" si="82"/>
        <v>7.6956609350559706</v>
      </c>
      <c r="GI11" s="48">
        <f t="shared" si="83"/>
        <v>9.1168225359785726</v>
      </c>
      <c r="GJ11" s="48">
        <f t="shared" si="84"/>
        <v>9.3655375404282548</v>
      </c>
      <c r="GK11" s="48">
        <f t="shared" si="85"/>
        <v>9.8212283602227153</v>
      </c>
      <c r="GL11" s="48">
        <f t="shared" si="86"/>
        <v>10.501407216474499</v>
      </c>
      <c r="GM11" s="48">
        <f t="shared" si="87"/>
        <v>11.626173167972516</v>
      </c>
      <c r="GN11" s="48">
        <f t="shared" si="88"/>
        <v>9.3189079063141591</v>
      </c>
      <c r="GO11" s="48">
        <f t="shared" si="89"/>
        <v>8.0908887156996094</v>
      </c>
      <c r="GP11" s="48">
        <f t="shared" si="90"/>
        <v>6.9283929439062355</v>
      </c>
      <c r="GQ11" s="48">
        <f t="shared" si="91"/>
        <v>8.8181032359630862</v>
      </c>
      <c r="GR11" s="48">
        <f t="shared" si="92"/>
        <v>7.6960745552103917</v>
      </c>
      <c r="GS11" s="48">
        <f t="shared" si="93"/>
        <v>7.8026167922605891</v>
      </c>
      <c r="GT11" s="48">
        <f t="shared" si="94"/>
        <v>8.0010064092377782</v>
      </c>
      <c r="GU11" s="48">
        <f t="shared" si="95"/>
        <v>6.4458361782779647</v>
      </c>
      <c r="GV11" s="48">
        <f t="shared" si="96"/>
        <v>8.4004831736882259</v>
      </c>
      <c r="GW11" s="48">
        <f t="shared" si="97"/>
        <v>7.5950740989884897</v>
      </c>
      <c r="GX11" s="48">
        <f t="shared" si="98"/>
        <v>8.7950474903692264</v>
      </c>
      <c r="GY11" s="48">
        <f t="shared" si="99"/>
        <v>7.6502922921902501</v>
      </c>
      <c r="GZ11" s="48">
        <f t="shared" si="100"/>
        <v>8.8537777709774161</v>
      </c>
      <c r="HA11" s="48">
        <f t="shared" si="101"/>
        <v>7.951259256992472</v>
      </c>
      <c r="HB11" s="48">
        <f t="shared" si="102"/>
        <v>9.0000000000000018</v>
      </c>
      <c r="HC11" s="48">
        <f t="shared" si="103"/>
        <v>8.0000000000000018</v>
      </c>
      <c r="HD11" s="48">
        <f t="shared" si="104"/>
        <v>9.0000000000000018</v>
      </c>
      <c r="HE11" s="48">
        <f t="shared" si="105"/>
        <v>8.0000000000000018</v>
      </c>
      <c r="HF11" s="31"/>
    </row>
    <row r="12" spans="1:214" x14ac:dyDescent="0.25">
      <c r="A12" s="29"/>
      <c r="B12" s="13" t="s">
        <v>7</v>
      </c>
      <c r="C12" s="13">
        <v>1710785</v>
      </c>
      <c r="D12" s="13" t="str">
        <f>VLOOKUP(C12,INVENTORY_DATA!$C:$E,2,0)</f>
        <v>PF_2</v>
      </c>
      <c r="E12" s="44">
        <f>VLOOKUP(C12,INVENTORY_DATA!$C:$E,3,0)</f>
        <v>203867.86143187067</v>
      </c>
      <c r="F12" s="45">
        <f>VLOOKUP(VLOOKUP(F$3,KEY!$E:$F,2,0)&amp;$C12,DEMAND_PLAN!$B:$I,5,0)/VLOOKUP(VLOOKUP(F$3,KEY!$E:$F,2,0),KEY!$B:$C,2,0)</f>
        <v>8161.5</v>
      </c>
      <c r="G12" s="45">
        <f>VLOOKUP(VLOOKUP(G$3,KEY!$E:$F,2,0)&amp;$C12,DEMAND_PLAN!$B:$I,5,0)/VLOOKUP(VLOOKUP(G$3,KEY!$E:$F,2,0),KEY!$B:$C,2,0)</f>
        <v>8161.5</v>
      </c>
      <c r="H12" s="45">
        <f>VLOOKUP(VLOOKUP(H$3,KEY!$E:$F,2,0)&amp;$C12,DEMAND_PLAN!$B:$I,5,0)/VLOOKUP(VLOOKUP(H$3,KEY!$E:$F,2,0),KEY!$B:$C,2,0)</f>
        <v>8161.5</v>
      </c>
      <c r="I12" s="45">
        <f>VLOOKUP(VLOOKUP(I$3,KEY!$E:$F,2,0)&amp;$C12,DEMAND_PLAN!$B:$I,5,0)/VLOOKUP(VLOOKUP(I$3,KEY!$E:$F,2,0),KEY!$B:$C,2,0)</f>
        <v>8161.5</v>
      </c>
      <c r="J12" s="45">
        <f>VLOOKUP(VLOOKUP(J$3,KEY!$E:$F,2,0)&amp;$C12,DEMAND_PLAN!$B:$I,5,0)/VLOOKUP(VLOOKUP(J$3,KEY!$E:$F,2,0),KEY!$B:$C,2,0)</f>
        <v>8468.5</v>
      </c>
      <c r="K12" s="45">
        <f>VLOOKUP(VLOOKUP(K$3,KEY!$E:$F,2,0)&amp;$C12,DEMAND_PLAN!$B:$I,5,0)/VLOOKUP(VLOOKUP(K$3,KEY!$E:$F,2,0),KEY!$B:$C,2,0)</f>
        <v>8468.5</v>
      </c>
      <c r="L12" s="45">
        <f>VLOOKUP(VLOOKUP(L$3,KEY!$E:$F,2,0)&amp;$C12,DEMAND_PLAN!$B:$I,5,0)/VLOOKUP(VLOOKUP(L$3,KEY!$E:$F,2,0),KEY!$B:$C,2,0)</f>
        <v>8468.5</v>
      </c>
      <c r="M12" s="45">
        <f>VLOOKUP(VLOOKUP(M$3,KEY!$E:$F,2,0)&amp;$C12,DEMAND_PLAN!$B:$I,5,0)/VLOOKUP(VLOOKUP(M$3,KEY!$E:$F,2,0),KEY!$B:$C,2,0)</f>
        <v>8468.5</v>
      </c>
      <c r="N12" s="45">
        <f>VLOOKUP(VLOOKUP(N$3,KEY!$E:$F,2,0)&amp;$C12,DEMAND_PLAN!$B:$I,5,0)/VLOOKUP(VLOOKUP(N$3,KEY!$E:$F,2,0),KEY!$B:$C,2,0)</f>
        <v>3120.4</v>
      </c>
      <c r="O12" s="45">
        <f>VLOOKUP(VLOOKUP(O$3,KEY!$E:$F,2,0)&amp;$C12,DEMAND_PLAN!$B:$I,5,0)/VLOOKUP(VLOOKUP(O$3,KEY!$E:$F,2,0),KEY!$B:$C,2,0)</f>
        <v>3120.4</v>
      </c>
      <c r="P12" s="45">
        <f>VLOOKUP(VLOOKUP(P$3,KEY!$E:$F,2,0)&amp;$C12,DEMAND_PLAN!$B:$I,5,0)/VLOOKUP(VLOOKUP(P$3,KEY!$E:$F,2,0),KEY!$B:$C,2,0)</f>
        <v>3120.4</v>
      </c>
      <c r="Q12" s="45">
        <f>VLOOKUP(VLOOKUP(Q$3,KEY!$E:$F,2,0)&amp;$C12,DEMAND_PLAN!$B:$I,5,0)/VLOOKUP(VLOOKUP(Q$3,KEY!$E:$F,2,0),KEY!$B:$C,2,0)</f>
        <v>3120.4</v>
      </c>
      <c r="R12" s="45">
        <f>VLOOKUP(VLOOKUP(R$3,KEY!$E:$F,2,0)&amp;$C12,DEMAND_PLAN!$B:$I,5,0)/VLOOKUP(VLOOKUP(R$3,KEY!$E:$F,2,0),KEY!$B:$C,2,0)</f>
        <v>3120.4</v>
      </c>
      <c r="S12" s="45">
        <f>VLOOKUP(VLOOKUP(S$3,KEY!$E:$F,2,0)&amp;$C12,DEMAND_PLAN!$B:$I,5,0)/VLOOKUP(VLOOKUP(S$3,KEY!$E:$F,2,0),KEY!$B:$C,2,0)</f>
        <v>5461.5</v>
      </c>
      <c r="T12" s="45">
        <f>VLOOKUP(VLOOKUP(T$3,KEY!$E:$F,2,0)&amp;$C12,DEMAND_PLAN!$B:$I,5,0)/VLOOKUP(VLOOKUP(T$3,KEY!$E:$F,2,0),KEY!$B:$C,2,0)</f>
        <v>5461.5</v>
      </c>
      <c r="U12" s="45">
        <f>VLOOKUP(VLOOKUP(U$3,KEY!$E:$F,2,0)&amp;$C12,DEMAND_PLAN!$B:$I,5,0)/VLOOKUP(VLOOKUP(U$3,KEY!$E:$F,2,0),KEY!$B:$C,2,0)</f>
        <v>5461.5</v>
      </c>
      <c r="V12" s="45">
        <f>VLOOKUP(VLOOKUP(V$3,KEY!$E:$F,2,0)&amp;$C12,DEMAND_PLAN!$B:$I,5,0)/VLOOKUP(VLOOKUP(V$3,KEY!$E:$F,2,0),KEY!$B:$C,2,0)</f>
        <v>5461.5</v>
      </c>
      <c r="W12" s="45">
        <f>VLOOKUP(VLOOKUP(W$3,KEY!$E:$F,2,0)&amp;$C12,DEMAND_PLAN!$B:$I,5,0)/VLOOKUP(VLOOKUP(W$3,KEY!$E:$F,2,0),KEY!$B:$C,2,0)</f>
        <v>7900.5</v>
      </c>
      <c r="X12" s="45">
        <f>VLOOKUP(VLOOKUP(X$3,KEY!$E:$F,2,0)&amp;$C12,DEMAND_PLAN!$B:$I,5,0)/VLOOKUP(VLOOKUP(X$3,KEY!$E:$F,2,0),KEY!$B:$C,2,0)</f>
        <v>7900.5</v>
      </c>
      <c r="Y12" s="45">
        <f>VLOOKUP(VLOOKUP(Y$3,KEY!$E:$F,2,0)&amp;$C12,DEMAND_PLAN!$B:$I,5,0)/VLOOKUP(VLOOKUP(Y$3,KEY!$E:$F,2,0),KEY!$B:$C,2,0)</f>
        <v>7900.5</v>
      </c>
      <c r="Z12" s="45">
        <f>VLOOKUP(VLOOKUP(Z$3,KEY!$E:$F,2,0)&amp;$C12,DEMAND_PLAN!$B:$I,5,0)/VLOOKUP(VLOOKUP(Z$3,KEY!$E:$F,2,0),KEY!$B:$C,2,0)</f>
        <v>7900.5</v>
      </c>
      <c r="AA12" s="45">
        <f>VLOOKUP(VLOOKUP(AA$3,KEY!$E:$F,2,0)&amp;$C12,DEMAND_PLAN!$B:$I,5,0)/VLOOKUP(VLOOKUP(AA$3,KEY!$E:$F,2,0),KEY!$B:$C,2,0)</f>
        <v>8760.2000000000007</v>
      </c>
      <c r="AB12" s="45">
        <f>VLOOKUP(VLOOKUP(AB$3,KEY!$E:$F,2,0)&amp;$C12,DEMAND_PLAN!$B:$I,5,0)/VLOOKUP(VLOOKUP(AB$3,KEY!$E:$F,2,0),KEY!$B:$C,2,0)</f>
        <v>8760.2000000000007</v>
      </c>
      <c r="AC12" s="45">
        <f>VLOOKUP(VLOOKUP(AC$3,KEY!$E:$F,2,0)&amp;$C12,DEMAND_PLAN!$B:$I,5,0)/VLOOKUP(VLOOKUP(AC$3,KEY!$E:$F,2,0),KEY!$B:$C,2,0)</f>
        <v>8760.2000000000007</v>
      </c>
      <c r="AD12" s="45">
        <f>VLOOKUP(VLOOKUP(AD$3,KEY!$E:$F,2,0)&amp;$C12,DEMAND_PLAN!$B:$I,5,0)/VLOOKUP(VLOOKUP(AD$3,KEY!$E:$F,2,0),KEY!$B:$C,2,0)</f>
        <v>8760.2000000000007</v>
      </c>
      <c r="AE12" s="45">
        <f>VLOOKUP(VLOOKUP(AE$3,KEY!$E:$F,2,0)&amp;$C12,DEMAND_PLAN!$B:$I,5,0)/VLOOKUP(VLOOKUP(AE$3,KEY!$E:$F,2,0),KEY!$B:$C,2,0)</f>
        <v>8760.2000000000007</v>
      </c>
      <c r="AF12" s="45">
        <f>VLOOKUP(VLOOKUP(AF$3,KEY!$E:$F,2,0)&amp;$C12,DEMAND_PLAN!$B:$I,5,0)/VLOOKUP(VLOOKUP(AF$3,KEY!$E:$F,2,0),KEY!$B:$C,2,0)</f>
        <v>7624.5</v>
      </c>
      <c r="AG12" s="45">
        <f>VLOOKUP(VLOOKUP(AG$3,KEY!$E:$F,2,0)&amp;$C12,DEMAND_PLAN!$B:$I,5,0)/VLOOKUP(VLOOKUP(AG$3,KEY!$E:$F,2,0),KEY!$B:$C,2,0)</f>
        <v>7624.5</v>
      </c>
      <c r="AH12" s="45">
        <f>VLOOKUP(VLOOKUP(AH$3,KEY!$E:$F,2,0)&amp;$C12,DEMAND_PLAN!$B:$I,5,0)/VLOOKUP(VLOOKUP(AH$3,KEY!$E:$F,2,0),KEY!$B:$C,2,0)</f>
        <v>7624.5</v>
      </c>
      <c r="AI12" s="45">
        <f>VLOOKUP(VLOOKUP(AI$3,KEY!$E:$F,2,0)&amp;$C12,DEMAND_PLAN!$B:$I,5,0)/VLOOKUP(VLOOKUP(AI$3,KEY!$E:$F,2,0),KEY!$B:$C,2,0)</f>
        <v>7624.5</v>
      </c>
      <c r="AJ12" s="45">
        <f>VLOOKUP(VLOOKUP(AJ$3,KEY!$E:$F,2,0)&amp;$C12,DEMAND_PLAN!$B:$I,5,0)/VLOOKUP(VLOOKUP(AJ$3,KEY!$E:$F,2,0),KEY!$B:$C,2,0)</f>
        <v>11005.75</v>
      </c>
      <c r="AK12" s="45">
        <f>VLOOKUP(VLOOKUP(AK$3,KEY!$E:$F,2,0)&amp;$C12,DEMAND_PLAN!$B:$I,5,0)/VLOOKUP(VLOOKUP(AK$3,KEY!$E:$F,2,0),KEY!$B:$C,2,0)</f>
        <v>11005.75</v>
      </c>
      <c r="AL12" s="45">
        <f>VLOOKUP(VLOOKUP(AL$3,KEY!$E:$F,2,0)&amp;$C12,DEMAND_PLAN!$B:$I,5,0)/VLOOKUP(VLOOKUP(AL$3,KEY!$E:$F,2,0),KEY!$B:$C,2,0)</f>
        <v>11005.75</v>
      </c>
      <c r="AM12" s="45">
        <f>VLOOKUP(VLOOKUP(AM$3,KEY!$E:$F,2,0)&amp;$C12,DEMAND_PLAN!$B:$I,5,0)/VLOOKUP(VLOOKUP(AM$3,KEY!$E:$F,2,0),KEY!$B:$C,2,0)</f>
        <v>11005.75</v>
      </c>
      <c r="AN12" s="45">
        <f>VLOOKUP(VLOOKUP(AN$3,KEY!$E:$F,2,0)&amp;$C12,DEMAND_PLAN!$B:$I,5,0)/VLOOKUP(VLOOKUP(AN$3,KEY!$E:$F,2,0),KEY!$B:$C,2,0)</f>
        <v>5134.6000000000004</v>
      </c>
      <c r="AO12" s="45">
        <f>VLOOKUP(VLOOKUP(AO$3,KEY!$E:$F,2,0)&amp;$C12,DEMAND_PLAN!$B:$I,5,0)/VLOOKUP(VLOOKUP(AO$3,KEY!$E:$F,2,0),KEY!$B:$C,2,0)</f>
        <v>5134.6000000000004</v>
      </c>
      <c r="AP12" s="45">
        <f>VLOOKUP(VLOOKUP(AP$3,KEY!$E:$F,2,0)&amp;$C12,DEMAND_PLAN!$B:$I,5,0)/VLOOKUP(VLOOKUP(AP$3,KEY!$E:$F,2,0),KEY!$B:$C,2,0)</f>
        <v>5134.6000000000004</v>
      </c>
      <c r="AQ12" s="45">
        <f>VLOOKUP(VLOOKUP(AQ$3,KEY!$E:$F,2,0)&amp;$C12,DEMAND_PLAN!$B:$I,5,0)/VLOOKUP(VLOOKUP(AQ$3,KEY!$E:$F,2,0),KEY!$B:$C,2,0)</f>
        <v>5134.6000000000004</v>
      </c>
      <c r="AR12" s="45">
        <f>VLOOKUP(VLOOKUP(AR$3,KEY!$E:$F,2,0)&amp;$C12,DEMAND_PLAN!$B:$I,5,0)/VLOOKUP(VLOOKUP(AR$3,KEY!$E:$F,2,0),KEY!$B:$C,2,0)</f>
        <v>5134.6000000000004</v>
      </c>
      <c r="AS12" s="45">
        <f>VLOOKUP(VLOOKUP(AS$3,KEY!$E:$F,2,0)&amp;$C12,DEMAND_PLAN!$B:$I,5,0)/VLOOKUP(VLOOKUP(AS$3,KEY!$E:$F,2,0),KEY!$B:$C,2,0)</f>
        <v>5241</v>
      </c>
      <c r="AT12" s="45">
        <f>VLOOKUP(VLOOKUP(AT$3,KEY!$E:$F,2,0)&amp;$C12,DEMAND_PLAN!$B:$I,5,0)/VLOOKUP(VLOOKUP(AT$3,KEY!$E:$F,2,0),KEY!$B:$C,2,0)</f>
        <v>5241</v>
      </c>
      <c r="AU12" s="45">
        <f>VLOOKUP(VLOOKUP(AU$3,KEY!$E:$F,2,0)&amp;$C12,DEMAND_PLAN!$B:$I,5,0)/VLOOKUP(VLOOKUP(AU$3,KEY!$E:$F,2,0),KEY!$B:$C,2,0)</f>
        <v>5241</v>
      </c>
      <c r="AV12" s="45">
        <f>VLOOKUP(VLOOKUP(AV$3,KEY!$E:$F,2,0)&amp;$C12,DEMAND_PLAN!$B:$I,5,0)/VLOOKUP(VLOOKUP(AV$3,KEY!$E:$F,2,0),KEY!$B:$C,2,0)</f>
        <v>5241</v>
      </c>
      <c r="AW12" s="45">
        <f>VLOOKUP(VLOOKUP(AW$3,KEY!$E:$F,2,0)&amp;$C12,DEMAND_PLAN!$B:$I,5,0)/VLOOKUP(VLOOKUP(AW$3,KEY!$E:$F,2,0),KEY!$B:$C,2,0)</f>
        <v>8928.75</v>
      </c>
      <c r="AX12" s="45">
        <f>VLOOKUP(VLOOKUP(AX$3,KEY!$E:$F,2,0)&amp;$C12,DEMAND_PLAN!$B:$I,5,0)/VLOOKUP(VLOOKUP(AX$3,KEY!$E:$F,2,0),KEY!$B:$C,2,0)</f>
        <v>8928.75</v>
      </c>
      <c r="AY12" s="45">
        <f>VLOOKUP(VLOOKUP(AY$3,KEY!$E:$F,2,0)&amp;$C12,DEMAND_PLAN!$B:$I,5,0)/VLOOKUP(VLOOKUP(AY$3,KEY!$E:$F,2,0),KEY!$B:$C,2,0)</f>
        <v>8928.75</v>
      </c>
      <c r="AZ12" s="45">
        <f>VLOOKUP(VLOOKUP(AZ$3,KEY!$E:$F,2,0)&amp;$C12,DEMAND_PLAN!$B:$I,5,0)/VLOOKUP(VLOOKUP(AZ$3,KEY!$E:$F,2,0),KEY!$B:$C,2,0)</f>
        <v>8928.75</v>
      </c>
      <c r="BA12" s="45">
        <f>VLOOKUP(VLOOKUP(BA$3,KEY!$E:$F,2,0)&amp;$C12,DEMAND_PLAN!$B:$I,5,0)/VLOOKUP(VLOOKUP(BA$3,KEY!$E:$F,2,0),KEY!$B:$C,2,0)</f>
        <v>8785.7999999999993</v>
      </c>
      <c r="BB12" s="45">
        <f>VLOOKUP(VLOOKUP(BB$3,KEY!$E:$F,2,0)&amp;$C12,DEMAND_PLAN!$B:$I,5,0)/VLOOKUP(VLOOKUP(BB$3,KEY!$E:$F,2,0),KEY!$B:$C,2,0)</f>
        <v>8785.7999999999993</v>
      </c>
      <c r="BC12" s="45">
        <f>VLOOKUP(VLOOKUP(BC$3,KEY!$E:$F,2,0)&amp;$C12,DEMAND_PLAN!$B:$I,5,0)/VLOOKUP(VLOOKUP(BC$3,KEY!$E:$F,2,0),KEY!$B:$C,2,0)</f>
        <v>8785.7999999999993</v>
      </c>
      <c r="BD12" s="45">
        <f>VLOOKUP(VLOOKUP(BD$3,KEY!$E:$F,2,0)&amp;$C12,DEMAND_PLAN!$B:$I,5,0)/VLOOKUP(VLOOKUP(BD$3,KEY!$E:$F,2,0),KEY!$B:$C,2,0)</f>
        <v>8785.7999999999993</v>
      </c>
      <c r="BE12" s="45">
        <f>VLOOKUP(VLOOKUP(BE$3,KEY!$E:$F,2,0)&amp;$C12,DEMAND_PLAN!$B:$I,5,0)/VLOOKUP(VLOOKUP(BE$3,KEY!$E:$F,2,0),KEY!$B:$C,2,0)</f>
        <v>8785.7999999999993</v>
      </c>
      <c r="BF12" s="46">
        <f>IF(FF12&gt;ASSUMPTIONS!$D$5,0,(ASSUMPTIONS!$D$5+2-FF12)*AVERAGE(G12:J12))</f>
        <v>0</v>
      </c>
      <c r="BG12" s="46">
        <f>IF(FG12&gt;ASSUMPTIONS!$D$5,0,(ASSUMPTIONS!$D$5+2-FG12)*AVERAGE(H12:K12))</f>
        <v>0</v>
      </c>
      <c r="BH12" s="46">
        <f>IF(FH12&gt;ASSUMPTIONS!$D$5,0,(ASSUMPTIONS!$D$5+2-FH12)*AVERAGE(I12:L12))</f>
        <v>0</v>
      </c>
      <c r="BI12" s="46">
        <f>IF(FI12&gt;ASSUMPTIONS!$D$5,0,(ASSUMPTIONS!$D$5+2-FI12)*AVERAGE(J12:M12))</f>
        <v>0</v>
      </c>
      <c r="BJ12" s="46">
        <f>IF(FJ12&gt;ASSUMPTIONS!$D$5,0,(ASSUMPTIONS!$D$5+2-FJ12)*AVERAGE(K12:N12))</f>
        <v>0</v>
      </c>
      <c r="BK12" s="46">
        <f>IF(FK12&gt;ASSUMPTIONS!$D$5,0,(ASSUMPTIONS!$D$5+2-FK12)*AVERAGE(L12:O12))</f>
        <v>0</v>
      </c>
      <c r="BL12" s="46">
        <f>IF(FL12&gt;ASSUMPTIONS!$D$5,0,(ASSUMPTIONS!$D$5+2-FL12)*AVERAGE(M12:P12))</f>
        <v>0</v>
      </c>
      <c r="BM12" s="46">
        <f>IF(FM12&gt;ASSUMPTIONS!$D$5,0,(ASSUMPTIONS!$D$5+2-FM12)*AVERAGE(N12:Q12))</f>
        <v>0</v>
      </c>
      <c r="BN12" s="46">
        <f>IF(FN12&gt;ASSUMPTIONS!$D$5,0,(ASSUMPTIONS!$D$5+2-FN12)*AVERAGE(O12:R12))</f>
        <v>0</v>
      </c>
      <c r="BO12" s="46">
        <f>IF(FO12&gt;ASSUMPTIONS!$D$5,0,(ASSUMPTIONS!$D$5+2-FO12)*AVERAGE(P12:S12))</f>
        <v>0</v>
      </c>
      <c r="BP12" s="46">
        <f>IF(FP12&gt;ASSUMPTIONS!$D$5,0,(ASSUMPTIONS!$D$5+2-FP12)*AVERAGE(Q12:T12))</f>
        <v>0</v>
      </c>
      <c r="BQ12" s="46">
        <f>IF(FQ12&gt;ASSUMPTIONS!$D$5,0,(ASSUMPTIONS!$D$5+2-FQ12)*AVERAGE(R12:U12))</f>
        <v>0</v>
      </c>
      <c r="BR12" s="46">
        <f>IF(FR12&gt;ASSUMPTIONS!$D$5,0,(ASSUMPTIONS!$D$5+2-FR12)*AVERAGE(S12:V12))</f>
        <v>0</v>
      </c>
      <c r="BS12" s="46">
        <f>IF(FS12&gt;ASSUMPTIONS!$D$5,0,(ASSUMPTIONS!$D$5+2-FS12)*AVERAGE(T12:W12))</f>
        <v>0</v>
      </c>
      <c r="BT12" s="46">
        <f>IF(FT12&gt;ASSUMPTIONS!$D$5,0,(ASSUMPTIONS!$D$5+2-FT12)*AVERAGE(U12:X12))</f>
        <v>0</v>
      </c>
      <c r="BU12" s="46">
        <f>IF(FU12&gt;ASSUMPTIONS!$D$5,0,(ASSUMPTIONS!$D$5+2-FU12)*AVERAGE(V12:Y12))</f>
        <v>0</v>
      </c>
      <c r="BV12" s="46">
        <f>IF(FV12&gt;ASSUMPTIONS!$D$5,0,(ASSUMPTIONS!$D$5+2-FV12)*AVERAGE(W12:Z12))</f>
        <v>0</v>
      </c>
      <c r="BW12" s="46">
        <f>IF(FW12&gt;ASSUMPTIONS!$D$5,0,(ASSUMPTIONS!$D$5+2-FW12)*AVERAGE(X12:AA12))</f>
        <v>0</v>
      </c>
      <c r="BX12" s="46">
        <f>IF(FX12&gt;ASSUMPTIONS!$D$5,0,(ASSUMPTIONS!$D$5+2-FX12)*AVERAGE(Y12:AB12))</f>
        <v>0</v>
      </c>
      <c r="BY12" s="46">
        <f>IF(FY12&gt;ASSUMPTIONS!$D$5,0,(ASSUMPTIONS!$D$5+2-FY12)*AVERAGE(Z12:AC12))</f>
        <v>0</v>
      </c>
      <c r="BZ12" s="46">
        <f>IF(FZ12&gt;ASSUMPTIONS!$D$5,0,(ASSUMPTIONS!$D$5+2-FZ12)*AVERAGE(AA12:AD12))</f>
        <v>0</v>
      </c>
      <c r="CA12" s="46">
        <f>IF(GA12&gt;ASSUMPTIONS!$D$5,0,(ASSUMPTIONS!$D$5+2-GA12)*AVERAGE(AB12:AE12))</f>
        <v>19304.13856812931</v>
      </c>
      <c r="CB12" s="46">
        <f>IF(GB12&gt;ASSUMPTIONS!$D$5,0,(ASSUMPTIONS!$D$5+2-GB12)*AVERAGE(AC12:AF12))</f>
        <v>0</v>
      </c>
      <c r="CC12" s="46">
        <f>IF(GC12&gt;ASSUMPTIONS!$D$5,0,(ASSUMPTIONS!$D$5+2-GC12)*AVERAGE(AD12:AG12))</f>
        <v>0</v>
      </c>
      <c r="CD12" s="46">
        <f>IF(GD12&gt;ASSUMPTIONS!$D$5,0,(ASSUMPTIONS!$D$5+2-GD12)*AVERAGE(AE12:AH12))</f>
        <v>17762.84999999998</v>
      </c>
      <c r="CE12" s="46">
        <f>IF(GE12&gt;ASSUMPTIONS!$D$5,0,(ASSUMPTIONS!$D$5+2-GE12)*AVERAGE(AF12:AI12))</f>
        <v>0</v>
      </c>
      <c r="CF12" s="46">
        <f>IF(GF12&gt;ASSUMPTIONS!$D$5,0,(ASSUMPTIONS!$D$5+2-GF12)*AVERAGE(AG12:AJ12))</f>
        <v>23134.274999999998</v>
      </c>
      <c r="CG12" s="46">
        <f>IF(GG12&gt;ASSUMPTIONS!$D$5,0,(ASSUMPTIONS!$D$5+2-GG12)*AVERAGE(AH12:AK12))</f>
        <v>0</v>
      </c>
      <c r="CH12" s="46">
        <f>IF(GH12&gt;ASSUMPTIONS!$D$5,0,(ASSUMPTIONS!$D$5+2-GH12)*AVERAGE(AI12:AL12))</f>
        <v>32155.250000000004</v>
      </c>
      <c r="CI12" s="46">
        <f>IF(GI12&gt;ASSUMPTIONS!$D$5,0,(ASSUMPTIONS!$D$5+2-GI12)*AVERAGE(AJ12:AM12))</f>
        <v>0</v>
      </c>
      <c r="CJ12" s="46">
        <f>IF(GJ12&gt;ASSUMPTIONS!$D$5,0,(ASSUMPTIONS!$D$5+2-GJ12)*AVERAGE(AK12:AN12))</f>
        <v>0</v>
      </c>
      <c r="CK12" s="46">
        <f>IF(GK12&gt;ASSUMPTIONS!$D$5,0,(ASSUMPTIONS!$D$5+2-GK12)*AVERAGE(AL12:AO12))</f>
        <v>0</v>
      </c>
      <c r="CL12" s="46">
        <f>IF(GL12&gt;ASSUMPTIONS!$D$5,0,(ASSUMPTIONS!$D$5+2-GL12)*AVERAGE(AM12:AP12))</f>
        <v>0</v>
      </c>
      <c r="CM12" s="46">
        <f>IF(GM12&gt;ASSUMPTIONS!$D$5,0,(ASSUMPTIONS!$D$5+2-GM12)*AVERAGE(AN12:AQ12))</f>
        <v>0</v>
      </c>
      <c r="CN12" s="46">
        <f>IF(GN12&gt;ASSUMPTIONS!$D$5,0,(ASSUMPTIONS!$D$5+2-GN12)*AVERAGE(AO12:AR12))</f>
        <v>0</v>
      </c>
      <c r="CO12" s="46">
        <f>IF(GO12&gt;ASSUMPTIONS!$D$5,0,(ASSUMPTIONS!$D$5+2-GO12)*AVERAGE(AP12:AS12))</f>
        <v>14414.225000000006</v>
      </c>
      <c r="CP12" s="46">
        <f>IF(GP12&gt;ASSUMPTIONS!$D$5,0,(ASSUMPTIONS!$D$5+2-GP12)*AVERAGE(AQ12:AT12))</f>
        <v>0</v>
      </c>
      <c r="CQ12" s="46">
        <f>IF(GQ12&gt;ASSUMPTIONS!$D$5,0,(ASSUMPTIONS!$D$5+2-GQ12)*AVERAGE(AR12:AU12))</f>
        <v>10801.199999999986</v>
      </c>
      <c r="CR12" s="46">
        <f>IF(GR12&gt;ASSUMPTIONS!$D$5,0,(ASSUMPTIONS!$D$5+2-GR12)*AVERAGE(AS12:AV12))</f>
        <v>0</v>
      </c>
      <c r="CS12" s="46">
        <f>IF(GS12&gt;ASSUMPTIONS!$D$5,0,(ASSUMPTIONS!$D$5+2-GS12)*AVERAGE(AT12:AW12))</f>
        <v>19754.575000000008</v>
      </c>
      <c r="CT12" s="46">
        <f>IF(GT12&gt;ASSUMPTIONS!$D$5,0,(ASSUMPTIONS!$D$5+2-GT12)*AVERAGE(AU12:AX12))</f>
        <v>14460.375000000004</v>
      </c>
      <c r="CU12" s="46">
        <f>IF(GU12&gt;ASSUMPTIONS!$D$5,0,(ASSUMPTIONS!$D$5+2-GU12)*AVERAGE(AV12:AY12))</f>
        <v>0</v>
      </c>
      <c r="CV12" s="46">
        <f>IF(GV12&gt;ASSUMPTIONS!$D$5,0,(ASSUMPTIONS!$D$5+2-GV12)*AVERAGE(AW12:AZ12))</f>
        <v>28920.75</v>
      </c>
      <c r="CW12" s="46">
        <f>IF(GW12&gt;ASSUMPTIONS!$D$5,0,(ASSUMPTIONS!$D$5+2-GW12)*AVERAGE(AX12:BA12))</f>
        <v>0</v>
      </c>
      <c r="CX12" s="46">
        <f>IF(GX12&gt;ASSUMPTIONS!$D$5,0,(ASSUMPTIONS!$D$5+2-GX12)*AVERAGE(AY12:BB12))</f>
        <v>0</v>
      </c>
      <c r="CY12" s="46">
        <f>IF(GY12&gt;ASSUMPTIONS!$D$5,0,(ASSUMPTIONS!$D$5+2-GY12)*AVERAGE(AZ12:BC12))</f>
        <v>22026.374999999982</v>
      </c>
      <c r="CZ12" s="46">
        <f>IF(GZ12&gt;ASSUMPTIONS!$D$5,0,(ASSUMPTIONS!$D$5+2-GZ12)*AVERAGE(BA12:BD12))</f>
        <v>0</v>
      </c>
      <c r="DA12" s="46">
        <f>IF(HA12&gt;ASSUMPTIONS!$D$5,0,(ASSUMPTIONS!$D$5+2-HA12)*AVERAGE($BB12:$BE12))</f>
        <v>0</v>
      </c>
      <c r="DB12" s="46">
        <f>IF(HB12&gt;ASSUMPTIONS!$D$5,0,(ASSUMPTIONS!$D$5+2-HB12)*AVERAGE($BB12:$BE12))</f>
        <v>26285.92500000001</v>
      </c>
      <c r="DC12" s="46">
        <f>IF(HC12&gt;ASSUMPTIONS!$D$5,0,(ASSUMPTIONS!$D$5+2-HC12)*AVERAGE($BB12:$BE12))</f>
        <v>0</v>
      </c>
      <c r="DD12" s="46">
        <f>IF(HD12&gt;ASSUMPTIONS!$D$5,0,(ASSUMPTIONS!$D$5+2-HD12)*AVERAGE($BB12:$BE12))</f>
        <v>17571.600000000013</v>
      </c>
      <c r="DE12" s="46">
        <f>IF(HE12&gt;ASSUMPTIONS!$D$5,0,(ASSUMPTIONS!$D$5+2-HE12)*AVERAGE($BB12:$BE12))</f>
        <v>0</v>
      </c>
      <c r="DF12" s="47">
        <f t="shared" si="53"/>
        <v>195706.36143187067</v>
      </c>
      <c r="DG12" s="47">
        <f t="shared" si="0"/>
        <v>187544.86143187067</v>
      </c>
      <c r="DH12" s="47">
        <f t="shared" si="1"/>
        <v>179383.36143187067</v>
      </c>
      <c r="DI12" s="47">
        <f t="shared" si="2"/>
        <v>171221.86143187067</v>
      </c>
      <c r="DJ12" s="47">
        <f t="shared" si="3"/>
        <v>162753.36143187067</v>
      </c>
      <c r="DK12" s="47">
        <f t="shared" si="4"/>
        <v>154284.86143187067</v>
      </c>
      <c r="DL12" s="47">
        <f t="shared" si="5"/>
        <v>145816.36143187067</v>
      </c>
      <c r="DM12" s="47">
        <f t="shared" si="6"/>
        <v>137347.86143187067</v>
      </c>
      <c r="DN12" s="47">
        <f t="shared" si="7"/>
        <v>134227.46143187067</v>
      </c>
      <c r="DO12" s="47">
        <f t="shared" si="8"/>
        <v>131107.06143187068</v>
      </c>
      <c r="DP12" s="47">
        <f t="shared" si="9"/>
        <v>127986.66143187069</v>
      </c>
      <c r="DQ12" s="47">
        <f t="shared" si="10"/>
        <v>124866.26143187069</v>
      </c>
      <c r="DR12" s="47">
        <f t="shared" si="11"/>
        <v>121745.8614318707</v>
      </c>
      <c r="DS12" s="47">
        <f t="shared" si="12"/>
        <v>116284.3614318707</v>
      </c>
      <c r="DT12" s="47">
        <f t="shared" si="13"/>
        <v>110822.8614318707</v>
      </c>
      <c r="DU12" s="47">
        <f t="shared" si="14"/>
        <v>105361.3614318707</v>
      </c>
      <c r="DV12" s="47">
        <f t="shared" si="15"/>
        <v>99899.861431870697</v>
      </c>
      <c r="DW12" s="47">
        <f t="shared" si="16"/>
        <v>91999.361431870697</v>
      </c>
      <c r="DX12" s="47">
        <f t="shared" si="17"/>
        <v>84098.861431870697</v>
      </c>
      <c r="DY12" s="47">
        <f t="shared" si="18"/>
        <v>76198.361431870697</v>
      </c>
      <c r="DZ12" s="47">
        <f t="shared" si="19"/>
        <v>68297.861431870697</v>
      </c>
      <c r="EA12" s="47">
        <f t="shared" si="20"/>
        <v>78841.800000000017</v>
      </c>
      <c r="EB12" s="47">
        <f t="shared" si="21"/>
        <v>70081.60000000002</v>
      </c>
      <c r="EC12" s="47">
        <f t="shared" si="22"/>
        <v>61321.400000000023</v>
      </c>
      <c r="ED12" s="47">
        <f t="shared" si="23"/>
        <v>70324.05</v>
      </c>
      <c r="EE12" s="47">
        <f t="shared" si="24"/>
        <v>61563.850000000006</v>
      </c>
      <c r="EF12" s="47">
        <f t="shared" si="25"/>
        <v>77073.625</v>
      </c>
      <c r="EG12" s="47">
        <f t="shared" si="26"/>
        <v>69449.125</v>
      </c>
      <c r="EH12" s="47">
        <f t="shared" si="27"/>
        <v>93979.875</v>
      </c>
      <c r="EI12" s="47">
        <f t="shared" si="28"/>
        <v>86355.375</v>
      </c>
      <c r="EJ12" s="47">
        <f t="shared" si="29"/>
        <v>75349.625</v>
      </c>
      <c r="EK12" s="47">
        <f t="shared" si="30"/>
        <v>64343.875</v>
      </c>
      <c r="EL12" s="47">
        <f t="shared" si="31"/>
        <v>53338.125</v>
      </c>
      <c r="EM12" s="47">
        <f t="shared" si="32"/>
        <v>42332.375</v>
      </c>
      <c r="EN12" s="47">
        <f t="shared" si="33"/>
        <v>37197.775000000001</v>
      </c>
      <c r="EO12" s="47">
        <f t="shared" si="34"/>
        <v>46477.400000000009</v>
      </c>
      <c r="EP12" s="47">
        <f t="shared" si="35"/>
        <v>41342.80000000001</v>
      </c>
      <c r="EQ12" s="47">
        <f t="shared" si="36"/>
        <v>47009.399999999994</v>
      </c>
      <c r="ER12" s="47">
        <f t="shared" si="37"/>
        <v>41874.799999999996</v>
      </c>
      <c r="ES12" s="47">
        <f t="shared" si="38"/>
        <v>56388.375</v>
      </c>
      <c r="ET12" s="47">
        <f t="shared" si="39"/>
        <v>65607.75</v>
      </c>
      <c r="EU12" s="47">
        <f t="shared" si="40"/>
        <v>60366.75</v>
      </c>
      <c r="EV12" s="47">
        <f t="shared" si="41"/>
        <v>84046.5</v>
      </c>
      <c r="EW12" s="47">
        <f t="shared" si="42"/>
        <v>75117.75</v>
      </c>
      <c r="EX12" s="47">
        <f t="shared" si="43"/>
        <v>66189</v>
      </c>
      <c r="EY12" s="47">
        <f t="shared" si="44"/>
        <v>79286.624999999985</v>
      </c>
      <c r="EZ12" s="47">
        <f t="shared" si="45"/>
        <v>70357.874999999985</v>
      </c>
      <c r="FA12" s="47">
        <f t="shared" si="46"/>
        <v>61572.074999999983</v>
      </c>
      <c r="FB12" s="47">
        <f t="shared" si="47"/>
        <v>79072.199999999983</v>
      </c>
      <c r="FC12" s="47">
        <f t="shared" si="48"/>
        <v>70286.39999999998</v>
      </c>
      <c r="FD12" s="47">
        <f t="shared" si="49"/>
        <v>79072.199999999983</v>
      </c>
      <c r="FE12" s="47">
        <f t="shared" si="50"/>
        <v>70286.39999999998</v>
      </c>
      <c r="FF12" s="48">
        <f t="shared" si="54"/>
        <v>24.746500947637017</v>
      </c>
      <c r="FG12" s="48">
        <f t="shared" si="55"/>
        <v>23.536543768114331</v>
      </c>
      <c r="FH12" s="48">
        <f t="shared" si="56"/>
        <v>22.348718852667282</v>
      </c>
      <c r="FI12" s="48">
        <f t="shared" si="57"/>
        <v>21.182424447289446</v>
      </c>
      <c r="FJ12" s="48">
        <f t="shared" si="58"/>
        <v>24.009319451007073</v>
      </c>
      <c r="FK12" s="48">
        <f t="shared" si="59"/>
        <v>28.087801505211132</v>
      </c>
      <c r="FL12" s="48">
        <f t="shared" si="60"/>
        <v>34.613002222554648</v>
      </c>
      <c r="FM12" s="48">
        <f t="shared" si="61"/>
        <v>46.730022250952011</v>
      </c>
      <c r="FN12" s="48">
        <f t="shared" si="62"/>
        <v>44.016107368244668</v>
      </c>
      <c r="FO12" s="48">
        <f t="shared" si="63"/>
        <v>36.222135355062349</v>
      </c>
      <c r="FP12" s="48">
        <f t="shared" si="64"/>
        <v>30.554320472592476</v>
      </c>
      <c r="FQ12" s="48">
        <f t="shared" si="65"/>
        <v>26.247078720089963</v>
      </c>
      <c r="FR12" s="48">
        <f t="shared" si="66"/>
        <v>22.862997607227079</v>
      </c>
      <c r="FS12" s="48">
        <f t="shared" si="67"/>
        <v>20.052849319641044</v>
      </c>
      <c r="FT12" s="48">
        <f t="shared" si="68"/>
        <v>17.405232963908201</v>
      </c>
      <c r="FU12" s="48">
        <f t="shared" si="69"/>
        <v>15.200474770341968</v>
      </c>
      <c r="FV12" s="48">
        <f t="shared" si="70"/>
        <v>13.336037140924081</v>
      </c>
      <c r="FW12" s="48">
        <f t="shared" si="71"/>
        <v>12.309874274221091</v>
      </c>
      <c r="FX12" s="48">
        <f t="shared" si="72"/>
        <v>11.043877079819058</v>
      </c>
      <c r="FY12" s="48">
        <f t="shared" si="73"/>
        <v>9.8415629025245739</v>
      </c>
      <c r="FZ12" s="48">
        <f t="shared" si="74"/>
        <v>8.6982444957730056</v>
      </c>
      <c r="GA12" s="48">
        <f t="shared" si="75"/>
        <v>7.7963815246079644</v>
      </c>
      <c r="GB12" s="48">
        <f t="shared" si="76"/>
        <v>9.3014679207552859</v>
      </c>
      <c r="GC12" s="48">
        <f t="shared" si="77"/>
        <v>8.5545173240889394</v>
      </c>
      <c r="GD12" s="48">
        <f t="shared" si="78"/>
        <v>7.7539333053041561</v>
      </c>
      <c r="GE12" s="48">
        <f t="shared" si="79"/>
        <v>9.2234310446586658</v>
      </c>
      <c r="GF12" s="48">
        <f t="shared" si="80"/>
        <v>7.2686201731148126</v>
      </c>
      <c r="GG12" s="48">
        <f t="shared" si="81"/>
        <v>8.2740301391554052</v>
      </c>
      <c r="GH12" s="48">
        <f t="shared" si="82"/>
        <v>6.8352494663738641</v>
      </c>
      <c r="GI12" s="48">
        <f t="shared" si="83"/>
        <v>8.5391613474774548</v>
      </c>
      <c r="GJ12" s="48">
        <f t="shared" si="84"/>
        <v>9.0538597735103288</v>
      </c>
      <c r="GK12" s="48">
        <f t="shared" si="85"/>
        <v>9.3368018661305374</v>
      </c>
      <c r="GL12" s="48">
        <f t="shared" si="86"/>
        <v>9.7455465920471944</v>
      </c>
      <c r="GM12" s="48">
        <f t="shared" si="87"/>
        <v>10.387980563237642</v>
      </c>
      <c r="GN12" s="48">
        <f t="shared" si="88"/>
        <v>8.2445321933548854</v>
      </c>
      <c r="GO12" s="48">
        <f t="shared" si="89"/>
        <v>7.207195032163062</v>
      </c>
      <c r="GP12" s="48">
        <f t="shared" si="90"/>
        <v>8.9589806854543372</v>
      </c>
      <c r="GQ12" s="48">
        <f t="shared" si="91"/>
        <v>7.9285823872353509</v>
      </c>
      <c r="GR12" s="48">
        <f t="shared" si="92"/>
        <v>8.9695477962220931</v>
      </c>
      <c r="GS12" s="48">
        <f t="shared" si="93"/>
        <v>6.7946170150192167</v>
      </c>
      <c r="GT12" s="48">
        <f t="shared" si="94"/>
        <v>7.9589795162229393</v>
      </c>
      <c r="GU12" s="48">
        <f t="shared" si="95"/>
        <v>8.193991054492658</v>
      </c>
      <c r="GV12" s="48">
        <f t="shared" si="96"/>
        <v>6.7609407811843765</v>
      </c>
      <c r="GW12" s="48">
        <f t="shared" si="97"/>
        <v>9.4508469430353319</v>
      </c>
      <c r="GX12" s="48">
        <f t="shared" si="98"/>
        <v>8.4809097606205075</v>
      </c>
      <c r="GY12" s="48">
        <f t="shared" si="99"/>
        <v>7.5031138279466605</v>
      </c>
      <c r="GZ12" s="48">
        <f t="shared" si="100"/>
        <v>9.0244058594550296</v>
      </c>
      <c r="HA12" s="48">
        <f t="shared" si="101"/>
        <v>8.0081352864850093</v>
      </c>
      <c r="HB12" s="48">
        <f t="shared" si="102"/>
        <v>7.0081352864850084</v>
      </c>
      <c r="HC12" s="48">
        <f t="shared" si="103"/>
        <v>8.9999999999999982</v>
      </c>
      <c r="HD12" s="48">
        <f t="shared" si="104"/>
        <v>7.9999999999999982</v>
      </c>
      <c r="HE12" s="48">
        <f t="shared" si="105"/>
        <v>8.9999999999999982</v>
      </c>
      <c r="HF12" s="31"/>
    </row>
    <row r="13" spans="1:214" x14ac:dyDescent="0.25">
      <c r="A13" s="29"/>
      <c r="B13" s="13" t="s">
        <v>7</v>
      </c>
      <c r="C13" s="13">
        <v>1287424</v>
      </c>
      <c r="D13" s="13" t="str">
        <f>VLOOKUP(C13,INVENTORY_DATA!$C:$E,2,0)</f>
        <v>PF_0</v>
      </c>
      <c r="E13" s="44">
        <f>VLOOKUP(C13,INVENTORY_DATA!$C:$E,3,0)</f>
        <v>244712.20785219397</v>
      </c>
      <c r="F13" s="45">
        <f>VLOOKUP(VLOOKUP(F$3,KEY!$E:$F,2,0)&amp;$C13,DEMAND_PLAN!$B:$I,5,0)/VLOOKUP(VLOOKUP(F$3,KEY!$E:$F,2,0),KEY!$B:$C,2,0)</f>
        <v>8765.75</v>
      </c>
      <c r="G13" s="45">
        <f>VLOOKUP(VLOOKUP(G$3,KEY!$E:$F,2,0)&amp;$C13,DEMAND_PLAN!$B:$I,5,0)/VLOOKUP(VLOOKUP(G$3,KEY!$E:$F,2,0),KEY!$B:$C,2,0)</f>
        <v>8765.75</v>
      </c>
      <c r="H13" s="45">
        <f>VLOOKUP(VLOOKUP(H$3,KEY!$E:$F,2,0)&amp;$C13,DEMAND_PLAN!$B:$I,5,0)/VLOOKUP(VLOOKUP(H$3,KEY!$E:$F,2,0),KEY!$B:$C,2,0)</f>
        <v>8765.75</v>
      </c>
      <c r="I13" s="45">
        <f>VLOOKUP(VLOOKUP(I$3,KEY!$E:$F,2,0)&amp;$C13,DEMAND_PLAN!$B:$I,5,0)/VLOOKUP(VLOOKUP(I$3,KEY!$E:$F,2,0),KEY!$B:$C,2,0)</f>
        <v>8765.75</v>
      </c>
      <c r="J13" s="45">
        <f>VLOOKUP(VLOOKUP(J$3,KEY!$E:$F,2,0)&amp;$C13,DEMAND_PLAN!$B:$I,5,0)/VLOOKUP(VLOOKUP(J$3,KEY!$E:$F,2,0),KEY!$B:$C,2,0)</f>
        <v>11208.75</v>
      </c>
      <c r="K13" s="45">
        <f>VLOOKUP(VLOOKUP(K$3,KEY!$E:$F,2,0)&amp;$C13,DEMAND_PLAN!$B:$I,5,0)/VLOOKUP(VLOOKUP(K$3,KEY!$E:$F,2,0),KEY!$B:$C,2,0)</f>
        <v>11208.75</v>
      </c>
      <c r="L13" s="45">
        <f>VLOOKUP(VLOOKUP(L$3,KEY!$E:$F,2,0)&amp;$C13,DEMAND_PLAN!$B:$I,5,0)/VLOOKUP(VLOOKUP(L$3,KEY!$E:$F,2,0),KEY!$B:$C,2,0)</f>
        <v>11208.75</v>
      </c>
      <c r="M13" s="45">
        <f>VLOOKUP(VLOOKUP(M$3,KEY!$E:$F,2,0)&amp;$C13,DEMAND_PLAN!$B:$I,5,0)/VLOOKUP(VLOOKUP(M$3,KEY!$E:$F,2,0),KEY!$B:$C,2,0)</f>
        <v>11208.75</v>
      </c>
      <c r="N13" s="45">
        <f>VLOOKUP(VLOOKUP(N$3,KEY!$E:$F,2,0)&amp;$C13,DEMAND_PLAN!$B:$I,5,0)/VLOOKUP(VLOOKUP(N$3,KEY!$E:$F,2,0),KEY!$B:$C,2,0)</f>
        <v>2691.8</v>
      </c>
      <c r="O13" s="45">
        <f>VLOOKUP(VLOOKUP(O$3,KEY!$E:$F,2,0)&amp;$C13,DEMAND_PLAN!$B:$I,5,0)/VLOOKUP(VLOOKUP(O$3,KEY!$E:$F,2,0),KEY!$B:$C,2,0)</f>
        <v>2691.8</v>
      </c>
      <c r="P13" s="45">
        <f>VLOOKUP(VLOOKUP(P$3,KEY!$E:$F,2,0)&amp;$C13,DEMAND_PLAN!$B:$I,5,0)/VLOOKUP(VLOOKUP(P$3,KEY!$E:$F,2,0),KEY!$B:$C,2,0)</f>
        <v>2691.8</v>
      </c>
      <c r="Q13" s="45">
        <f>VLOOKUP(VLOOKUP(Q$3,KEY!$E:$F,2,0)&amp;$C13,DEMAND_PLAN!$B:$I,5,0)/VLOOKUP(VLOOKUP(Q$3,KEY!$E:$F,2,0),KEY!$B:$C,2,0)</f>
        <v>2691.8</v>
      </c>
      <c r="R13" s="45">
        <f>VLOOKUP(VLOOKUP(R$3,KEY!$E:$F,2,0)&amp;$C13,DEMAND_PLAN!$B:$I,5,0)/VLOOKUP(VLOOKUP(R$3,KEY!$E:$F,2,0),KEY!$B:$C,2,0)</f>
        <v>2691.8</v>
      </c>
      <c r="S13" s="45">
        <f>VLOOKUP(VLOOKUP(S$3,KEY!$E:$F,2,0)&amp;$C13,DEMAND_PLAN!$B:$I,5,0)/VLOOKUP(VLOOKUP(S$3,KEY!$E:$F,2,0),KEY!$B:$C,2,0)</f>
        <v>9353.25</v>
      </c>
      <c r="T13" s="45">
        <f>VLOOKUP(VLOOKUP(T$3,KEY!$E:$F,2,0)&amp;$C13,DEMAND_PLAN!$B:$I,5,0)/VLOOKUP(VLOOKUP(T$3,KEY!$E:$F,2,0),KEY!$B:$C,2,0)</f>
        <v>9353.25</v>
      </c>
      <c r="U13" s="45">
        <f>VLOOKUP(VLOOKUP(U$3,KEY!$E:$F,2,0)&amp;$C13,DEMAND_PLAN!$B:$I,5,0)/VLOOKUP(VLOOKUP(U$3,KEY!$E:$F,2,0),KEY!$B:$C,2,0)</f>
        <v>9353.25</v>
      </c>
      <c r="V13" s="45">
        <f>VLOOKUP(VLOOKUP(V$3,KEY!$E:$F,2,0)&amp;$C13,DEMAND_PLAN!$B:$I,5,0)/VLOOKUP(VLOOKUP(V$3,KEY!$E:$F,2,0),KEY!$B:$C,2,0)</f>
        <v>9353.25</v>
      </c>
      <c r="W13" s="45">
        <f>VLOOKUP(VLOOKUP(W$3,KEY!$E:$F,2,0)&amp;$C13,DEMAND_PLAN!$B:$I,5,0)/VLOOKUP(VLOOKUP(W$3,KEY!$E:$F,2,0),KEY!$B:$C,2,0)</f>
        <v>3416</v>
      </c>
      <c r="X13" s="45">
        <f>VLOOKUP(VLOOKUP(X$3,KEY!$E:$F,2,0)&amp;$C13,DEMAND_PLAN!$B:$I,5,0)/VLOOKUP(VLOOKUP(X$3,KEY!$E:$F,2,0),KEY!$B:$C,2,0)</f>
        <v>3416</v>
      </c>
      <c r="Y13" s="45">
        <f>VLOOKUP(VLOOKUP(Y$3,KEY!$E:$F,2,0)&amp;$C13,DEMAND_PLAN!$B:$I,5,0)/VLOOKUP(VLOOKUP(Y$3,KEY!$E:$F,2,0),KEY!$B:$C,2,0)</f>
        <v>3416</v>
      </c>
      <c r="Z13" s="45">
        <f>VLOOKUP(VLOOKUP(Z$3,KEY!$E:$F,2,0)&amp;$C13,DEMAND_PLAN!$B:$I,5,0)/VLOOKUP(VLOOKUP(Z$3,KEY!$E:$F,2,0),KEY!$B:$C,2,0)</f>
        <v>3416</v>
      </c>
      <c r="AA13" s="45">
        <f>VLOOKUP(VLOOKUP(AA$3,KEY!$E:$F,2,0)&amp;$C13,DEMAND_PLAN!$B:$I,5,0)/VLOOKUP(VLOOKUP(AA$3,KEY!$E:$F,2,0),KEY!$B:$C,2,0)</f>
        <v>7130.8</v>
      </c>
      <c r="AB13" s="45">
        <f>VLOOKUP(VLOOKUP(AB$3,KEY!$E:$F,2,0)&amp;$C13,DEMAND_PLAN!$B:$I,5,0)/VLOOKUP(VLOOKUP(AB$3,KEY!$E:$F,2,0),KEY!$B:$C,2,0)</f>
        <v>7130.8</v>
      </c>
      <c r="AC13" s="45">
        <f>VLOOKUP(VLOOKUP(AC$3,KEY!$E:$F,2,0)&amp;$C13,DEMAND_PLAN!$B:$I,5,0)/VLOOKUP(VLOOKUP(AC$3,KEY!$E:$F,2,0),KEY!$B:$C,2,0)</f>
        <v>7130.8</v>
      </c>
      <c r="AD13" s="45">
        <f>VLOOKUP(VLOOKUP(AD$3,KEY!$E:$F,2,0)&amp;$C13,DEMAND_PLAN!$B:$I,5,0)/VLOOKUP(VLOOKUP(AD$3,KEY!$E:$F,2,0),KEY!$B:$C,2,0)</f>
        <v>7130.8</v>
      </c>
      <c r="AE13" s="45">
        <f>VLOOKUP(VLOOKUP(AE$3,KEY!$E:$F,2,0)&amp;$C13,DEMAND_PLAN!$B:$I,5,0)/VLOOKUP(VLOOKUP(AE$3,KEY!$E:$F,2,0),KEY!$B:$C,2,0)</f>
        <v>7130.8</v>
      </c>
      <c r="AF13" s="45">
        <f>VLOOKUP(VLOOKUP(AF$3,KEY!$E:$F,2,0)&amp;$C13,DEMAND_PLAN!$B:$I,5,0)/VLOOKUP(VLOOKUP(AF$3,KEY!$E:$F,2,0),KEY!$B:$C,2,0)</f>
        <v>11296</v>
      </c>
      <c r="AG13" s="45">
        <f>VLOOKUP(VLOOKUP(AG$3,KEY!$E:$F,2,0)&amp;$C13,DEMAND_PLAN!$B:$I,5,0)/VLOOKUP(VLOOKUP(AG$3,KEY!$E:$F,2,0),KEY!$B:$C,2,0)</f>
        <v>11296</v>
      </c>
      <c r="AH13" s="45">
        <f>VLOOKUP(VLOOKUP(AH$3,KEY!$E:$F,2,0)&amp;$C13,DEMAND_PLAN!$B:$I,5,0)/VLOOKUP(VLOOKUP(AH$3,KEY!$E:$F,2,0),KEY!$B:$C,2,0)</f>
        <v>11296</v>
      </c>
      <c r="AI13" s="45">
        <f>VLOOKUP(VLOOKUP(AI$3,KEY!$E:$F,2,0)&amp;$C13,DEMAND_PLAN!$B:$I,5,0)/VLOOKUP(VLOOKUP(AI$3,KEY!$E:$F,2,0),KEY!$B:$C,2,0)</f>
        <v>11296</v>
      </c>
      <c r="AJ13" s="45">
        <f>VLOOKUP(VLOOKUP(AJ$3,KEY!$E:$F,2,0)&amp;$C13,DEMAND_PLAN!$B:$I,5,0)/VLOOKUP(VLOOKUP(AJ$3,KEY!$E:$F,2,0),KEY!$B:$C,2,0)</f>
        <v>5937.5</v>
      </c>
      <c r="AK13" s="45">
        <f>VLOOKUP(VLOOKUP(AK$3,KEY!$E:$F,2,0)&amp;$C13,DEMAND_PLAN!$B:$I,5,0)/VLOOKUP(VLOOKUP(AK$3,KEY!$E:$F,2,0),KEY!$B:$C,2,0)</f>
        <v>5937.5</v>
      </c>
      <c r="AL13" s="45">
        <f>VLOOKUP(VLOOKUP(AL$3,KEY!$E:$F,2,0)&amp;$C13,DEMAND_PLAN!$B:$I,5,0)/VLOOKUP(VLOOKUP(AL$3,KEY!$E:$F,2,0),KEY!$B:$C,2,0)</f>
        <v>5937.5</v>
      </c>
      <c r="AM13" s="45">
        <f>VLOOKUP(VLOOKUP(AM$3,KEY!$E:$F,2,0)&amp;$C13,DEMAND_PLAN!$B:$I,5,0)/VLOOKUP(VLOOKUP(AM$3,KEY!$E:$F,2,0),KEY!$B:$C,2,0)</f>
        <v>5937.5</v>
      </c>
      <c r="AN13" s="45">
        <f>VLOOKUP(VLOOKUP(AN$3,KEY!$E:$F,2,0)&amp;$C13,DEMAND_PLAN!$B:$I,5,0)/VLOOKUP(VLOOKUP(AN$3,KEY!$E:$F,2,0),KEY!$B:$C,2,0)</f>
        <v>8952.2000000000007</v>
      </c>
      <c r="AO13" s="45">
        <f>VLOOKUP(VLOOKUP(AO$3,KEY!$E:$F,2,0)&amp;$C13,DEMAND_PLAN!$B:$I,5,0)/VLOOKUP(VLOOKUP(AO$3,KEY!$E:$F,2,0),KEY!$B:$C,2,0)</f>
        <v>8952.2000000000007</v>
      </c>
      <c r="AP13" s="45">
        <f>VLOOKUP(VLOOKUP(AP$3,KEY!$E:$F,2,0)&amp;$C13,DEMAND_PLAN!$B:$I,5,0)/VLOOKUP(VLOOKUP(AP$3,KEY!$E:$F,2,0),KEY!$B:$C,2,0)</f>
        <v>8952.2000000000007</v>
      </c>
      <c r="AQ13" s="45">
        <f>VLOOKUP(VLOOKUP(AQ$3,KEY!$E:$F,2,0)&amp;$C13,DEMAND_PLAN!$B:$I,5,0)/VLOOKUP(VLOOKUP(AQ$3,KEY!$E:$F,2,0),KEY!$B:$C,2,0)</f>
        <v>8952.2000000000007</v>
      </c>
      <c r="AR13" s="45">
        <f>VLOOKUP(VLOOKUP(AR$3,KEY!$E:$F,2,0)&amp;$C13,DEMAND_PLAN!$B:$I,5,0)/VLOOKUP(VLOOKUP(AR$3,KEY!$E:$F,2,0),KEY!$B:$C,2,0)</f>
        <v>8952.2000000000007</v>
      </c>
      <c r="AS13" s="45">
        <f>VLOOKUP(VLOOKUP(AS$3,KEY!$E:$F,2,0)&amp;$C13,DEMAND_PLAN!$B:$I,5,0)/VLOOKUP(VLOOKUP(AS$3,KEY!$E:$F,2,0),KEY!$B:$C,2,0)</f>
        <v>12441.5</v>
      </c>
      <c r="AT13" s="45">
        <f>VLOOKUP(VLOOKUP(AT$3,KEY!$E:$F,2,0)&amp;$C13,DEMAND_PLAN!$B:$I,5,0)/VLOOKUP(VLOOKUP(AT$3,KEY!$E:$F,2,0),KEY!$B:$C,2,0)</f>
        <v>12441.5</v>
      </c>
      <c r="AU13" s="45">
        <f>VLOOKUP(VLOOKUP(AU$3,KEY!$E:$F,2,0)&amp;$C13,DEMAND_PLAN!$B:$I,5,0)/VLOOKUP(VLOOKUP(AU$3,KEY!$E:$F,2,0),KEY!$B:$C,2,0)</f>
        <v>12441.5</v>
      </c>
      <c r="AV13" s="45">
        <f>VLOOKUP(VLOOKUP(AV$3,KEY!$E:$F,2,0)&amp;$C13,DEMAND_PLAN!$B:$I,5,0)/VLOOKUP(VLOOKUP(AV$3,KEY!$E:$F,2,0),KEY!$B:$C,2,0)</f>
        <v>12441.5</v>
      </c>
      <c r="AW13" s="45">
        <f>VLOOKUP(VLOOKUP(AW$3,KEY!$E:$F,2,0)&amp;$C13,DEMAND_PLAN!$B:$I,5,0)/VLOOKUP(VLOOKUP(AW$3,KEY!$E:$F,2,0),KEY!$B:$C,2,0)</f>
        <v>5574.25</v>
      </c>
      <c r="AX13" s="45">
        <f>VLOOKUP(VLOOKUP(AX$3,KEY!$E:$F,2,0)&amp;$C13,DEMAND_PLAN!$B:$I,5,0)/VLOOKUP(VLOOKUP(AX$3,KEY!$E:$F,2,0),KEY!$B:$C,2,0)</f>
        <v>5574.25</v>
      </c>
      <c r="AY13" s="45">
        <f>VLOOKUP(VLOOKUP(AY$3,KEY!$E:$F,2,0)&amp;$C13,DEMAND_PLAN!$B:$I,5,0)/VLOOKUP(VLOOKUP(AY$3,KEY!$E:$F,2,0),KEY!$B:$C,2,0)</f>
        <v>5574.25</v>
      </c>
      <c r="AZ13" s="45">
        <f>VLOOKUP(VLOOKUP(AZ$3,KEY!$E:$F,2,0)&amp;$C13,DEMAND_PLAN!$B:$I,5,0)/VLOOKUP(VLOOKUP(AZ$3,KEY!$E:$F,2,0),KEY!$B:$C,2,0)</f>
        <v>5574.25</v>
      </c>
      <c r="BA13" s="45">
        <f>VLOOKUP(VLOOKUP(BA$3,KEY!$E:$F,2,0)&amp;$C13,DEMAND_PLAN!$B:$I,5,0)/VLOOKUP(VLOOKUP(BA$3,KEY!$E:$F,2,0),KEY!$B:$C,2,0)</f>
        <v>3363.6</v>
      </c>
      <c r="BB13" s="45">
        <f>VLOOKUP(VLOOKUP(BB$3,KEY!$E:$F,2,0)&amp;$C13,DEMAND_PLAN!$B:$I,5,0)/VLOOKUP(VLOOKUP(BB$3,KEY!$E:$F,2,0),KEY!$B:$C,2,0)</f>
        <v>3363.6</v>
      </c>
      <c r="BC13" s="45">
        <f>VLOOKUP(VLOOKUP(BC$3,KEY!$E:$F,2,0)&amp;$C13,DEMAND_PLAN!$B:$I,5,0)/VLOOKUP(VLOOKUP(BC$3,KEY!$E:$F,2,0),KEY!$B:$C,2,0)</f>
        <v>3363.6</v>
      </c>
      <c r="BD13" s="45">
        <f>VLOOKUP(VLOOKUP(BD$3,KEY!$E:$F,2,0)&amp;$C13,DEMAND_PLAN!$B:$I,5,0)/VLOOKUP(VLOOKUP(BD$3,KEY!$E:$F,2,0),KEY!$B:$C,2,0)</f>
        <v>3363.6</v>
      </c>
      <c r="BE13" s="45">
        <f>VLOOKUP(VLOOKUP(BE$3,KEY!$E:$F,2,0)&amp;$C13,DEMAND_PLAN!$B:$I,5,0)/VLOOKUP(VLOOKUP(BE$3,KEY!$E:$F,2,0),KEY!$B:$C,2,0)</f>
        <v>3363.6</v>
      </c>
      <c r="BF13" s="46">
        <f>IF(FF13&gt;ASSUMPTIONS!$D$5,0,(ASSUMPTIONS!$D$5+2-FF13)*AVERAGE(G13:J13))</f>
        <v>0</v>
      </c>
      <c r="BG13" s="46">
        <f>IF(FG13&gt;ASSUMPTIONS!$D$5,0,(ASSUMPTIONS!$D$5+2-FG13)*AVERAGE(H13:K13))</f>
        <v>0</v>
      </c>
      <c r="BH13" s="46">
        <f>IF(FH13&gt;ASSUMPTIONS!$D$5,0,(ASSUMPTIONS!$D$5+2-FH13)*AVERAGE(I13:L13))</f>
        <v>0</v>
      </c>
      <c r="BI13" s="46">
        <f>IF(FI13&gt;ASSUMPTIONS!$D$5,0,(ASSUMPTIONS!$D$5+2-FI13)*AVERAGE(J13:M13))</f>
        <v>0</v>
      </c>
      <c r="BJ13" s="46">
        <f>IF(FJ13&gt;ASSUMPTIONS!$D$5,0,(ASSUMPTIONS!$D$5+2-FJ13)*AVERAGE(K13:N13))</f>
        <v>0</v>
      </c>
      <c r="BK13" s="46">
        <f>IF(FK13&gt;ASSUMPTIONS!$D$5,0,(ASSUMPTIONS!$D$5+2-FK13)*AVERAGE(L13:O13))</f>
        <v>0</v>
      </c>
      <c r="BL13" s="46">
        <f>IF(FL13&gt;ASSUMPTIONS!$D$5,0,(ASSUMPTIONS!$D$5+2-FL13)*AVERAGE(M13:P13))</f>
        <v>0</v>
      </c>
      <c r="BM13" s="46">
        <f>IF(FM13&gt;ASSUMPTIONS!$D$5,0,(ASSUMPTIONS!$D$5+2-FM13)*AVERAGE(N13:Q13))</f>
        <v>0</v>
      </c>
      <c r="BN13" s="46">
        <f>IF(FN13&gt;ASSUMPTIONS!$D$5,0,(ASSUMPTIONS!$D$5+2-FN13)*AVERAGE(O13:R13))</f>
        <v>0</v>
      </c>
      <c r="BO13" s="46">
        <f>IF(FO13&gt;ASSUMPTIONS!$D$5,0,(ASSUMPTIONS!$D$5+2-FO13)*AVERAGE(P13:S13))</f>
        <v>0</v>
      </c>
      <c r="BP13" s="46">
        <f>IF(FP13&gt;ASSUMPTIONS!$D$5,0,(ASSUMPTIONS!$D$5+2-FP13)*AVERAGE(Q13:T13))</f>
        <v>0</v>
      </c>
      <c r="BQ13" s="46">
        <f>IF(FQ13&gt;ASSUMPTIONS!$D$5,0,(ASSUMPTIONS!$D$5+2-FQ13)*AVERAGE(R13:U13))</f>
        <v>0</v>
      </c>
      <c r="BR13" s="46">
        <f>IF(FR13&gt;ASSUMPTIONS!$D$5,0,(ASSUMPTIONS!$D$5+2-FR13)*AVERAGE(S13:V13))</f>
        <v>0</v>
      </c>
      <c r="BS13" s="46">
        <f>IF(FS13&gt;ASSUMPTIONS!$D$5,0,(ASSUMPTIONS!$D$5+2-FS13)*AVERAGE(T13:W13))</f>
        <v>0</v>
      </c>
      <c r="BT13" s="46">
        <f>IF(FT13&gt;ASSUMPTIONS!$D$5,0,(ASSUMPTIONS!$D$5+2-FT13)*AVERAGE(U13:X13))</f>
        <v>0</v>
      </c>
      <c r="BU13" s="46">
        <f>IF(FU13&gt;ASSUMPTIONS!$D$5,0,(ASSUMPTIONS!$D$5+2-FU13)*AVERAGE(V13:Y13))</f>
        <v>0</v>
      </c>
      <c r="BV13" s="46">
        <f>IF(FV13&gt;ASSUMPTIONS!$D$5,0,(ASSUMPTIONS!$D$5+2-FV13)*AVERAGE(W13:Z13))</f>
        <v>0</v>
      </c>
      <c r="BW13" s="46">
        <f>IF(FW13&gt;ASSUMPTIONS!$D$5,0,(ASSUMPTIONS!$D$5+2-FW13)*AVERAGE(X13:AA13))</f>
        <v>0</v>
      </c>
      <c r="BX13" s="46">
        <f>IF(FX13&gt;ASSUMPTIONS!$D$5,0,(ASSUMPTIONS!$D$5+2-FX13)*AVERAGE(Y13:AB13))</f>
        <v>0</v>
      </c>
      <c r="BY13" s="46">
        <f>IF(FY13&gt;ASSUMPTIONS!$D$5,0,(ASSUMPTIONS!$D$5+2-FY13)*AVERAGE(Z13:AC13))</f>
        <v>0</v>
      </c>
      <c r="BZ13" s="46">
        <f>IF(FZ13&gt;ASSUMPTIONS!$D$5,0,(ASSUMPTIONS!$D$5+2-FZ13)*AVERAGE(AA13:AD13))</f>
        <v>0</v>
      </c>
      <c r="CA13" s="46">
        <f>IF(GA13&gt;ASSUMPTIONS!$D$5,0,(ASSUMPTIONS!$D$5+2-GA13)*AVERAGE(AB13:AE13))</f>
        <v>0</v>
      </c>
      <c r="CB13" s="46">
        <f>IF(GB13&gt;ASSUMPTIONS!$D$5,0,(ASSUMPTIONS!$D$5+2-GB13)*AVERAGE(AC13:AF13))</f>
        <v>0</v>
      </c>
      <c r="CC13" s="46">
        <f>IF(GC13&gt;ASSUMPTIONS!$D$5,0,(ASSUMPTIONS!$D$5+2-GC13)*AVERAGE(AD13:AG13))</f>
        <v>0</v>
      </c>
      <c r="CD13" s="46">
        <f>IF(GD13&gt;ASSUMPTIONS!$D$5,0,(ASSUMPTIONS!$D$5+2-GD13)*AVERAGE(AE13:AH13))</f>
        <v>23661.192147805992</v>
      </c>
      <c r="CE13" s="46">
        <f>IF(GE13&gt;ASSUMPTIONS!$D$5,0,(ASSUMPTIONS!$D$5+2-GE13)*AVERAGE(AF13:AI13))</f>
        <v>0</v>
      </c>
      <c r="CF13" s="46">
        <f>IF(GF13&gt;ASSUMPTIONS!$D$5,0,(ASSUMPTIONS!$D$5+2-GF13)*AVERAGE(AG13:AJ13))</f>
        <v>0</v>
      </c>
      <c r="CG13" s="46">
        <f>IF(GG13&gt;ASSUMPTIONS!$D$5,0,(ASSUMPTIONS!$D$5+2-GG13)*AVERAGE(AH13:AK13))</f>
        <v>0</v>
      </c>
      <c r="CH13" s="46">
        <f>IF(GH13&gt;ASSUMPTIONS!$D$5,0,(ASSUMPTIONS!$D$5+2-GH13)*AVERAGE(AI13:AL13))</f>
        <v>0</v>
      </c>
      <c r="CI13" s="46">
        <f>IF(GI13&gt;ASSUMPTIONS!$D$5,0,(ASSUMPTIONS!$D$5+2-GI13)*AVERAGE(AJ13:AM13))</f>
        <v>0</v>
      </c>
      <c r="CJ13" s="46">
        <f>IF(GJ13&gt;ASSUMPTIONS!$D$5,0,(ASSUMPTIONS!$D$5+2-GJ13)*AVERAGE(AK13:AN13))</f>
        <v>23810.349999999995</v>
      </c>
      <c r="CK13" s="46">
        <f>IF(GK13&gt;ASSUMPTIONS!$D$5,0,(ASSUMPTIONS!$D$5+2-GK13)*AVERAGE(AL13:AO13))</f>
        <v>0</v>
      </c>
      <c r="CL13" s="46">
        <f>IF(GL13&gt;ASSUMPTIONS!$D$5,0,(ASSUMPTIONS!$D$5+2-GL13)*AVERAGE(AM13:AP13))</f>
        <v>26948.500000000015</v>
      </c>
      <c r="CM13" s="46">
        <f>IF(GM13&gt;ASSUMPTIONS!$D$5,0,(ASSUMPTIONS!$D$5+2-GM13)*AVERAGE(AN13:AQ13))</f>
        <v>0</v>
      </c>
      <c r="CN13" s="46">
        <f>IF(GN13&gt;ASSUMPTIONS!$D$5,0,(ASSUMPTIONS!$D$5+2-GN13)*AVERAGE(AO13:AR13))</f>
        <v>19411.749999999989</v>
      </c>
      <c r="CO13" s="46">
        <f>IF(GO13&gt;ASSUMPTIONS!$D$5,0,(ASSUMPTIONS!$D$5+2-GO13)*AVERAGE(AP13:AS13))</f>
        <v>0</v>
      </c>
      <c r="CP13" s="46">
        <f>IF(GP13&gt;ASSUMPTIONS!$D$5,0,(ASSUMPTIONS!$D$5+2-GP13)*AVERAGE(AQ13:AT13))</f>
        <v>35350.899999999994</v>
      </c>
      <c r="CQ13" s="46">
        <f>IF(GQ13&gt;ASSUMPTIONS!$D$5,0,(ASSUMPTIONS!$D$5+2-GQ13)*AVERAGE(AR13:AU13))</f>
        <v>0</v>
      </c>
      <c r="CR13" s="46">
        <f>IF(GR13&gt;ASSUMPTIONS!$D$5,0,(ASSUMPTIONS!$D$5+2-GR13)*AVERAGE(AS13:AV13))</f>
        <v>35350.899999999987</v>
      </c>
      <c r="CS13" s="46">
        <f>IF(GS13&gt;ASSUMPTIONS!$D$5,0,(ASSUMPTIONS!$D$5+2-GS13)*AVERAGE(AT13:AW13))</f>
        <v>0</v>
      </c>
      <c r="CT13" s="46">
        <f>IF(GT13&gt;ASSUMPTIONS!$D$5,0,(ASSUMPTIONS!$D$5+2-GT13)*AVERAGE(AU13:AX13))</f>
        <v>0</v>
      </c>
      <c r="CU13" s="46">
        <f>IF(GU13&gt;ASSUMPTIONS!$D$5,0,(ASSUMPTIONS!$D$5+2-GU13)*AVERAGE(AV13:AY13))</f>
        <v>0</v>
      </c>
      <c r="CV13" s="46">
        <f>IF(GV13&gt;ASSUMPTIONS!$D$5,0,(ASSUMPTIONS!$D$5+2-GV13)*AVERAGE(AW13:AZ13))</f>
        <v>0</v>
      </c>
      <c r="CW13" s="46">
        <f>IF(GW13&gt;ASSUMPTIONS!$D$5,0,(ASSUMPTIONS!$D$5+2-GW13)*AVERAGE(AX13:BA13))</f>
        <v>0</v>
      </c>
      <c r="CX13" s="46">
        <f>IF(GX13&gt;ASSUMPTIONS!$D$5,0,(ASSUMPTIONS!$D$5+2-GX13)*AVERAGE(AY13:BB13))</f>
        <v>0</v>
      </c>
      <c r="CY13" s="46">
        <f>IF(GY13&gt;ASSUMPTIONS!$D$5,0,(ASSUMPTIONS!$D$5+2-GY13)*AVERAGE(AZ13:BC13))</f>
        <v>0</v>
      </c>
      <c r="CZ13" s="46">
        <f>IF(GZ13&gt;ASSUMPTIONS!$D$5,0,(ASSUMPTIONS!$D$5+2-GZ13)*AVERAGE(BA13:BD13))</f>
        <v>0</v>
      </c>
      <c r="DA13" s="46">
        <f>IF(HA13&gt;ASSUMPTIONS!$D$5,0,(ASSUMPTIONS!$D$5+2-HA13)*AVERAGE($BB13:$BE13))</f>
        <v>0</v>
      </c>
      <c r="DB13" s="46">
        <f>IF(HB13&gt;ASSUMPTIONS!$D$5,0,(ASSUMPTIONS!$D$5+2-HB13)*AVERAGE($BB13:$BE13))</f>
        <v>0</v>
      </c>
      <c r="DC13" s="46">
        <f>IF(HC13&gt;ASSUMPTIONS!$D$5,0,(ASSUMPTIONS!$D$5+2-HC13)*AVERAGE($BB13:$BE13))</f>
        <v>0</v>
      </c>
      <c r="DD13" s="46">
        <f>IF(HD13&gt;ASSUMPTIONS!$D$5,0,(ASSUMPTIONS!$D$5+2-HD13)*AVERAGE($BB13:$BE13))</f>
        <v>0</v>
      </c>
      <c r="DE13" s="46">
        <f>IF(HE13&gt;ASSUMPTIONS!$D$5,0,(ASSUMPTIONS!$D$5+2-HE13)*AVERAGE($BB13:$BE13))</f>
        <v>0</v>
      </c>
      <c r="DF13" s="47">
        <f t="shared" si="53"/>
        <v>235946.45785219397</v>
      </c>
      <c r="DG13" s="47">
        <f t="shared" si="0"/>
        <v>227180.70785219397</v>
      </c>
      <c r="DH13" s="47">
        <f t="shared" si="1"/>
        <v>218414.95785219397</v>
      </c>
      <c r="DI13" s="47">
        <f t="shared" si="2"/>
        <v>209649.20785219397</v>
      </c>
      <c r="DJ13" s="47">
        <f t="shared" si="3"/>
        <v>198440.45785219397</v>
      </c>
      <c r="DK13" s="47">
        <f t="shared" si="4"/>
        <v>187231.70785219397</v>
      </c>
      <c r="DL13" s="47">
        <f t="shared" si="5"/>
        <v>176022.95785219397</v>
      </c>
      <c r="DM13" s="47">
        <f t="shared" si="6"/>
        <v>164814.20785219397</v>
      </c>
      <c r="DN13" s="47">
        <f t="shared" si="7"/>
        <v>162122.40785219398</v>
      </c>
      <c r="DO13" s="47">
        <f t="shared" si="8"/>
        <v>159430.60785219399</v>
      </c>
      <c r="DP13" s="47">
        <f t="shared" si="9"/>
        <v>156738.807852194</v>
      </c>
      <c r="DQ13" s="47">
        <f t="shared" si="10"/>
        <v>154047.00785219402</v>
      </c>
      <c r="DR13" s="47">
        <f t="shared" si="11"/>
        <v>151355.20785219403</v>
      </c>
      <c r="DS13" s="47">
        <f t="shared" si="12"/>
        <v>142001.95785219403</v>
      </c>
      <c r="DT13" s="47">
        <f t="shared" si="13"/>
        <v>132648.70785219403</v>
      </c>
      <c r="DU13" s="47">
        <f t="shared" si="14"/>
        <v>123295.45785219403</v>
      </c>
      <c r="DV13" s="47">
        <f t="shared" si="15"/>
        <v>113942.20785219403</v>
      </c>
      <c r="DW13" s="47">
        <f t="shared" si="16"/>
        <v>110526.20785219403</v>
      </c>
      <c r="DX13" s="47">
        <f t="shared" si="17"/>
        <v>107110.20785219403</v>
      </c>
      <c r="DY13" s="47">
        <f t="shared" si="18"/>
        <v>103694.20785219403</v>
      </c>
      <c r="DZ13" s="47">
        <f t="shared" si="19"/>
        <v>100278.20785219403</v>
      </c>
      <c r="EA13" s="47">
        <f t="shared" si="20"/>
        <v>93147.407852194025</v>
      </c>
      <c r="EB13" s="47">
        <f t="shared" si="21"/>
        <v>86016.607852194022</v>
      </c>
      <c r="EC13" s="47">
        <f t="shared" si="22"/>
        <v>78885.807852194019</v>
      </c>
      <c r="ED13" s="47">
        <f t="shared" si="23"/>
        <v>95416.200000000012</v>
      </c>
      <c r="EE13" s="47">
        <f t="shared" si="24"/>
        <v>88285.400000000009</v>
      </c>
      <c r="EF13" s="47">
        <f t="shared" si="25"/>
        <v>76989.400000000009</v>
      </c>
      <c r="EG13" s="47">
        <f t="shared" si="26"/>
        <v>65693.400000000009</v>
      </c>
      <c r="EH13" s="47">
        <f t="shared" si="27"/>
        <v>54397.400000000009</v>
      </c>
      <c r="EI13" s="47">
        <f t="shared" si="28"/>
        <v>43101.400000000009</v>
      </c>
      <c r="EJ13" s="47">
        <f t="shared" si="29"/>
        <v>60974.25</v>
      </c>
      <c r="EK13" s="47">
        <f t="shared" si="30"/>
        <v>55036.75</v>
      </c>
      <c r="EL13" s="47">
        <f t="shared" si="31"/>
        <v>76047.750000000015</v>
      </c>
      <c r="EM13" s="47">
        <f t="shared" si="32"/>
        <v>70110.250000000015</v>
      </c>
      <c r="EN13" s="47">
        <f t="shared" si="33"/>
        <v>80569.8</v>
      </c>
      <c r="EO13" s="47">
        <f t="shared" si="34"/>
        <v>71617.600000000006</v>
      </c>
      <c r="EP13" s="47">
        <f t="shared" si="35"/>
        <v>98016.3</v>
      </c>
      <c r="EQ13" s="47">
        <f t="shared" si="36"/>
        <v>89064.1</v>
      </c>
      <c r="ER13" s="47">
        <f t="shared" si="37"/>
        <v>115462.79999999999</v>
      </c>
      <c r="ES13" s="47">
        <f t="shared" si="38"/>
        <v>103021.29999999999</v>
      </c>
      <c r="ET13" s="47">
        <f t="shared" si="39"/>
        <v>90579.799999999988</v>
      </c>
      <c r="EU13" s="47">
        <f t="shared" si="40"/>
        <v>78138.299999999988</v>
      </c>
      <c r="EV13" s="47">
        <f t="shared" si="41"/>
        <v>65696.799999999988</v>
      </c>
      <c r="EW13" s="47">
        <f t="shared" si="42"/>
        <v>60122.549999999988</v>
      </c>
      <c r="EX13" s="47">
        <f t="shared" si="43"/>
        <v>54548.299999999988</v>
      </c>
      <c r="EY13" s="47">
        <f t="shared" si="44"/>
        <v>48974.049999999988</v>
      </c>
      <c r="EZ13" s="47">
        <f t="shared" si="45"/>
        <v>43399.799999999988</v>
      </c>
      <c r="FA13" s="47">
        <f t="shared" si="46"/>
        <v>40036.19999999999</v>
      </c>
      <c r="FB13" s="47">
        <f t="shared" si="47"/>
        <v>36672.599999999991</v>
      </c>
      <c r="FC13" s="47">
        <f t="shared" si="48"/>
        <v>33308.999999999993</v>
      </c>
      <c r="FD13" s="47">
        <f t="shared" si="49"/>
        <v>29945.399999999994</v>
      </c>
      <c r="FE13" s="47">
        <f t="shared" si="50"/>
        <v>26581.799999999996</v>
      </c>
      <c r="FF13" s="48">
        <f t="shared" si="54"/>
        <v>26.098459750673914</v>
      </c>
      <c r="FG13" s="48">
        <f t="shared" si="55"/>
        <v>23.624767363607997</v>
      </c>
      <c r="FH13" s="48">
        <f t="shared" si="56"/>
        <v>21.436186813756745</v>
      </c>
      <c r="FI13" s="48">
        <f t="shared" si="57"/>
        <v>19.486111997519256</v>
      </c>
      <c r="FJ13" s="48">
        <f t="shared" si="58"/>
        <v>23.09035951568919</v>
      </c>
      <c r="FK13" s="48">
        <f t="shared" si="59"/>
        <v>28.551454129828528</v>
      </c>
      <c r="FL13" s="48">
        <f t="shared" si="60"/>
        <v>38.836393173086499</v>
      </c>
      <c r="FM13" s="48">
        <f t="shared" si="61"/>
        <v>65.392286890628554</v>
      </c>
      <c r="FN13" s="48">
        <f t="shared" si="62"/>
        <v>61.228251672558869</v>
      </c>
      <c r="FO13" s="48">
        <f t="shared" si="63"/>
        <v>37.208253732146545</v>
      </c>
      <c r="FP13" s="48">
        <f t="shared" si="64"/>
        <v>26.472386225411103</v>
      </c>
      <c r="FQ13" s="48">
        <f t="shared" si="65"/>
        <v>20.387760337569198</v>
      </c>
      <c r="FR13" s="48">
        <f t="shared" si="66"/>
        <v>16.469890984651755</v>
      </c>
      <c r="FS13" s="48">
        <f t="shared" si="67"/>
        <v>19.234516458186892</v>
      </c>
      <c r="FT13" s="48">
        <f t="shared" si="68"/>
        <v>22.241237011131275</v>
      </c>
      <c r="FU13" s="48">
        <f t="shared" si="69"/>
        <v>27.069438500543388</v>
      </c>
      <c r="FV13" s="48">
        <f t="shared" si="70"/>
        <v>36.093518106614177</v>
      </c>
      <c r="FW13" s="48">
        <f t="shared" si="71"/>
        <v>26.225563986510927</v>
      </c>
      <c r="FX13" s="48">
        <f t="shared" si="72"/>
        <v>20.959192902528546</v>
      </c>
      <c r="FY13" s="48">
        <f t="shared" si="73"/>
        <v>17.269990463261482</v>
      </c>
      <c r="FZ13" s="48">
        <f t="shared" si="74"/>
        <v>14.54173554891373</v>
      </c>
      <c r="GA13" s="48">
        <f t="shared" si="75"/>
        <v>14.062686914819379</v>
      </c>
      <c r="GB13" s="48">
        <f t="shared" si="76"/>
        <v>11.398221736419528</v>
      </c>
      <c r="GC13" s="48">
        <f t="shared" si="77"/>
        <v>9.3360331530373184</v>
      </c>
      <c r="GD13" s="48">
        <f t="shared" si="78"/>
        <v>7.6926490148121358</v>
      </c>
      <c r="GE13" s="48">
        <f t="shared" si="79"/>
        <v>8.4469015580736553</v>
      </c>
      <c r="GF13" s="48">
        <f t="shared" si="80"/>
        <v>8.8672232614782001</v>
      </c>
      <c r="GG13" s="48">
        <f t="shared" si="81"/>
        <v>8.934853628108046</v>
      </c>
      <c r="GH13" s="48">
        <f t="shared" si="82"/>
        <v>9.0273837538863226</v>
      </c>
      <c r="GI13" s="48">
        <f t="shared" si="83"/>
        <v>9.1616673684210532</v>
      </c>
      <c r="GJ13" s="48">
        <f t="shared" si="84"/>
        <v>6.4415293278086443</v>
      </c>
      <c r="GK13" s="48">
        <f t="shared" si="85"/>
        <v>8.1901247170863076</v>
      </c>
      <c r="GL13" s="48">
        <f t="shared" si="86"/>
        <v>6.7130063029630316</v>
      </c>
      <c r="GM13" s="48">
        <f t="shared" si="87"/>
        <v>8.4948671834856242</v>
      </c>
      <c r="GN13" s="48">
        <f t="shared" si="88"/>
        <v>7.8316223944952092</v>
      </c>
      <c r="GO13" s="48">
        <f t="shared" si="89"/>
        <v>8.2008850300650664</v>
      </c>
      <c r="GP13" s="48">
        <f t="shared" si="90"/>
        <v>6.6952046630550122</v>
      </c>
      <c r="GQ13" s="48">
        <f t="shared" si="91"/>
        <v>8.4721944304585257</v>
      </c>
      <c r="GR13" s="48">
        <f t="shared" si="92"/>
        <v>7.1586303902262598</v>
      </c>
      <c r="GS13" s="48">
        <f t="shared" si="93"/>
        <v>10.766075934613479</v>
      </c>
      <c r="GT13" s="48">
        <f t="shared" si="94"/>
        <v>11.43680390769188</v>
      </c>
      <c r="GU13" s="48">
        <f t="shared" si="95"/>
        <v>12.423401939017802</v>
      </c>
      <c r="GV13" s="48">
        <f t="shared" si="96"/>
        <v>14.017724357536887</v>
      </c>
      <c r="GW13" s="48">
        <f t="shared" si="97"/>
        <v>13.082874688532261</v>
      </c>
      <c r="GX13" s="48">
        <f t="shared" si="98"/>
        <v>13.453470353608527</v>
      </c>
      <c r="GY13" s="48">
        <f t="shared" si="99"/>
        <v>13.928662851379341</v>
      </c>
      <c r="GZ13" s="48">
        <f t="shared" si="100"/>
        <v>14.560010108217384</v>
      </c>
      <c r="HA13" s="48">
        <f t="shared" si="101"/>
        <v>12.902782732786298</v>
      </c>
      <c r="HB13" s="48">
        <f t="shared" si="102"/>
        <v>11.902782732786298</v>
      </c>
      <c r="HC13" s="48">
        <f t="shared" si="103"/>
        <v>10.902782732786298</v>
      </c>
      <c r="HD13" s="48">
        <f t="shared" si="104"/>
        <v>9.9027827327862976</v>
      </c>
      <c r="HE13" s="48">
        <f t="shared" si="105"/>
        <v>8.9027827327862994</v>
      </c>
      <c r="HF13" s="31"/>
    </row>
    <row r="14" spans="1:214" x14ac:dyDescent="0.25">
      <c r="A14" s="29"/>
      <c r="B14" s="13" t="s">
        <v>7</v>
      </c>
      <c r="C14" s="13">
        <v>1803508</v>
      </c>
      <c r="D14" s="13" t="str">
        <f>VLOOKUP(C14,INVENTORY_DATA!$C:$E,2,0)</f>
        <v>PF_3</v>
      </c>
      <c r="E14" s="44">
        <f>VLOOKUP(C14,INVENTORY_DATA!$C:$E,3,0)</f>
        <v>120555.48498845265</v>
      </c>
      <c r="F14" s="45">
        <f>VLOOKUP(VLOOKUP(F$3,KEY!$E:$F,2,0)&amp;$C14,DEMAND_PLAN!$B:$I,5,0)/VLOOKUP(VLOOKUP(F$3,KEY!$E:$F,2,0),KEY!$B:$C,2,0)</f>
        <v>9018.75</v>
      </c>
      <c r="G14" s="45">
        <f>VLOOKUP(VLOOKUP(G$3,KEY!$E:$F,2,0)&amp;$C14,DEMAND_PLAN!$B:$I,5,0)/VLOOKUP(VLOOKUP(G$3,KEY!$E:$F,2,0),KEY!$B:$C,2,0)</f>
        <v>9018.75</v>
      </c>
      <c r="H14" s="45">
        <f>VLOOKUP(VLOOKUP(H$3,KEY!$E:$F,2,0)&amp;$C14,DEMAND_PLAN!$B:$I,5,0)/VLOOKUP(VLOOKUP(H$3,KEY!$E:$F,2,0),KEY!$B:$C,2,0)</f>
        <v>9018.75</v>
      </c>
      <c r="I14" s="45">
        <f>VLOOKUP(VLOOKUP(I$3,KEY!$E:$F,2,0)&amp;$C14,DEMAND_PLAN!$B:$I,5,0)/VLOOKUP(VLOOKUP(I$3,KEY!$E:$F,2,0),KEY!$B:$C,2,0)</f>
        <v>9018.75</v>
      </c>
      <c r="J14" s="45">
        <f>VLOOKUP(VLOOKUP(J$3,KEY!$E:$F,2,0)&amp;$C14,DEMAND_PLAN!$B:$I,5,0)/VLOOKUP(VLOOKUP(J$3,KEY!$E:$F,2,0),KEY!$B:$C,2,0)</f>
        <v>10290</v>
      </c>
      <c r="K14" s="45">
        <f>VLOOKUP(VLOOKUP(K$3,KEY!$E:$F,2,0)&amp;$C14,DEMAND_PLAN!$B:$I,5,0)/VLOOKUP(VLOOKUP(K$3,KEY!$E:$F,2,0),KEY!$B:$C,2,0)</f>
        <v>10290</v>
      </c>
      <c r="L14" s="45">
        <f>VLOOKUP(VLOOKUP(L$3,KEY!$E:$F,2,0)&amp;$C14,DEMAND_PLAN!$B:$I,5,0)/VLOOKUP(VLOOKUP(L$3,KEY!$E:$F,2,0),KEY!$B:$C,2,0)</f>
        <v>10290</v>
      </c>
      <c r="M14" s="45">
        <f>VLOOKUP(VLOOKUP(M$3,KEY!$E:$F,2,0)&amp;$C14,DEMAND_PLAN!$B:$I,5,0)/VLOOKUP(VLOOKUP(M$3,KEY!$E:$F,2,0),KEY!$B:$C,2,0)</f>
        <v>10290</v>
      </c>
      <c r="N14" s="45">
        <f>VLOOKUP(VLOOKUP(N$3,KEY!$E:$F,2,0)&amp;$C14,DEMAND_PLAN!$B:$I,5,0)/VLOOKUP(VLOOKUP(N$3,KEY!$E:$F,2,0),KEY!$B:$C,2,0)</f>
        <v>7562.6</v>
      </c>
      <c r="O14" s="45">
        <f>VLOOKUP(VLOOKUP(O$3,KEY!$E:$F,2,0)&amp;$C14,DEMAND_PLAN!$B:$I,5,0)/VLOOKUP(VLOOKUP(O$3,KEY!$E:$F,2,0),KEY!$B:$C,2,0)</f>
        <v>7562.6</v>
      </c>
      <c r="P14" s="45">
        <f>VLOOKUP(VLOOKUP(P$3,KEY!$E:$F,2,0)&amp;$C14,DEMAND_PLAN!$B:$I,5,0)/VLOOKUP(VLOOKUP(P$3,KEY!$E:$F,2,0),KEY!$B:$C,2,0)</f>
        <v>7562.6</v>
      </c>
      <c r="Q14" s="45">
        <f>VLOOKUP(VLOOKUP(Q$3,KEY!$E:$F,2,0)&amp;$C14,DEMAND_PLAN!$B:$I,5,0)/VLOOKUP(VLOOKUP(Q$3,KEY!$E:$F,2,0),KEY!$B:$C,2,0)</f>
        <v>7562.6</v>
      </c>
      <c r="R14" s="45">
        <f>VLOOKUP(VLOOKUP(R$3,KEY!$E:$F,2,0)&amp;$C14,DEMAND_PLAN!$B:$I,5,0)/VLOOKUP(VLOOKUP(R$3,KEY!$E:$F,2,0),KEY!$B:$C,2,0)</f>
        <v>7562.6</v>
      </c>
      <c r="S14" s="45">
        <f>VLOOKUP(VLOOKUP(S$3,KEY!$E:$F,2,0)&amp;$C14,DEMAND_PLAN!$B:$I,5,0)/VLOOKUP(VLOOKUP(S$3,KEY!$E:$F,2,0),KEY!$B:$C,2,0)</f>
        <v>7000.75</v>
      </c>
      <c r="T14" s="45">
        <f>VLOOKUP(VLOOKUP(T$3,KEY!$E:$F,2,0)&amp;$C14,DEMAND_PLAN!$B:$I,5,0)/VLOOKUP(VLOOKUP(T$3,KEY!$E:$F,2,0),KEY!$B:$C,2,0)</f>
        <v>7000.75</v>
      </c>
      <c r="U14" s="45">
        <f>VLOOKUP(VLOOKUP(U$3,KEY!$E:$F,2,0)&amp;$C14,DEMAND_PLAN!$B:$I,5,0)/VLOOKUP(VLOOKUP(U$3,KEY!$E:$F,2,0),KEY!$B:$C,2,0)</f>
        <v>7000.75</v>
      </c>
      <c r="V14" s="45">
        <f>VLOOKUP(VLOOKUP(V$3,KEY!$E:$F,2,0)&amp;$C14,DEMAND_PLAN!$B:$I,5,0)/VLOOKUP(VLOOKUP(V$3,KEY!$E:$F,2,0),KEY!$B:$C,2,0)</f>
        <v>7000.75</v>
      </c>
      <c r="W14" s="45">
        <f>VLOOKUP(VLOOKUP(W$3,KEY!$E:$F,2,0)&amp;$C14,DEMAND_PLAN!$B:$I,5,0)/VLOOKUP(VLOOKUP(W$3,KEY!$E:$F,2,0),KEY!$B:$C,2,0)</f>
        <v>7044.25</v>
      </c>
      <c r="X14" s="45">
        <f>VLOOKUP(VLOOKUP(X$3,KEY!$E:$F,2,0)&amp;$C14,DEMAND_PLAN!$B:$I,5,0)/VLOOKUP(VLOOKUP(X$3,KEY!$E:$F,2,0),KEY!$B:$C,2,0)</f>
        <v>7044.25</v>
      </c>
      <c r="Y14" s="45">
        <f>VLOOKUP(VLOOKUP(Y$3,KEY!$E:$F,2,0)&amp;$C14,DEMAND_PLAN!$B:$I,5,0)/VLOOKUP(VLOOKUP(Y$3,KEY!$E:$F,2,0),KEY!$B:$C,2,0)</f>
        <v>7044.25</v>
      </c>
      <c r="Z14" s="45">
        <f>VLOOKUP(VLOOKUP(Z$3,KEY!$E:$F,2,0)&amp;$C14,DEMAND_PLAN!$B:$I,5,0)/VLOOKUP(VLOOKUP(Z$3,KEY!$E:$F,2,0),KEY!$B:$C,2,0)</f>
        <v>7044.25</v>
      </c>
      <c r="AA14" s="45">
        <f>VLOOKUP(VLOOKUP(AA$3,KEY!$E:$F,2,0)&amp;$C14,DEMAND_PLAN!$B:$I,5,0)/VLOOKUP(VLOOKUP(AA$3,KEY!$E:$F,2,0),KEY!$B:$C,2,0)</f>
        <v>11612.8</v>
      </c>
      <c r="AB14" s="45">
        <f>VLOOKUP(VLOOKUP(AB$3,KEY!$E:$F,2,0)&amp;$C14,DEMAND_PLAN!$B:$I,5,0)/VLOOKUP(VLOOKUP(AB$3,KEY!$E:$F,2,0),KEY!$B:$C,2,0)</f>
        <v>11612.8</v>
      </c>
      <c r="AC14" s="45">
        <f>VLOOKUP(VLOOKUP(AC$3,KEY!$E:$F,2,0)&amp;$C14,DEMAND_PLAN!$B:$I,5,0)/VLOOKUP(VLOOKUP(AC$3,KEY!$E:$F,2,0),KEY!$B:$C,2,0)</f>
        <v>11612.8</v>
      </c>
      <c r="AD14" s="45">
        <f>VLOOKUP(VLOOKUP(AD$3,KEY!$E:$F,2,0)&amp;$C14,DEMAND_PLAN!$B:$I,5,0)/VLOOKUP(VLOOKUP(AD$3,KEY!$E:$F,2,0),KEY!$B:$C,2,0)</f>
        <v>11612.8</v>
      </c>
      <c r="AE14" s="45">
        <f>VLOOKUP(VLOOKUP(AE$3,KEY!$E:$F,2,0)&amp;$C14,DEMAND_PLAN!$B:$I,5,0)/VLOOKUP(VLOOKUP(AE$3,KEY!$E:$F,2,0),KEY!$B:$C,2,0)</f>
        <v>11612.8</v>
      </c>
      <c r="AF14" s="45">
        <f>VLOOKUP(VLOOKUP(AF$3,KEY!$E:$F,2,0)&amp;$C14,DEMAND_PLAN!$B:$I,5,0)/VLOOKUP(VLOOKUP(AF$3,KEY!$E:$F,2,0),KEY!$B:$C,2,0)</f>
        <v>7542.25</v>
      </c>
      <c r="AG14" s="45">
        <f>VLOOKUP(VLOOKUP(AG$3,KEY!$E:$F,2,0)&amp;$C14,DEMAND_PLAN!$B:$I,5,0)/VLOOKUP(VLOOKUP(AG$3,KEY!$E:$F,2,0),KEY!$B:$C,2,0)</f>
        <v>7542.25</v>
      </c>
      <c r="AH14" s="45">
        <f>VLOOKUP(VLOOKUP(AH$3,KEY!$E:$F,2,0)&amp;$C14,DEMAND_PLAN!$B:$I,5,0)/VLOOKUP(VLOOKUP(AH$3,KEY!$E:$F,2,0),KEY!$B:$C,2,0)</f>
        <v>7542.25</v>
      </c>
      <c r="AI14" s="45">
        <f>VLOOKUP(VLOOKUP(AI$3,KEY!$E:$F,2,0)&amp;$C14,DEMAND_PLAN!$B:$I,5,0)/VLOOKUP(VLOOKUP(AI$3,KEY!$E:$F,2,0),KEY!$B:$C,2,0)</f>
        <v>7542.25</v>
      </c>
      <c r="AJ14" s="45">
        <f>VLOOKUP(VLOOKUP(AJ$3,KEY!$E:$F,2,0)&amp;$C14,DEMAND_PLAN!$B:$I,5,0)/VLOOKUP(VLOOKUP(AJ$3,KEY!$E:$F,2,0),KEY!$B:$C,2,0)</f>
        <v>12306</v>
      </c>
      <c r="AK14" s="45">
        <f>VLOOKUP(VLOOKUP(AK$3,KEY!$E:$F,2,0)&amp;$C14,DEMAND_PLAN!$B:$I,5,0)/VLOOKUP(VLOOKUP(AK$3,KEY!$E:$F,2,0),KEY!$B:$C,2,0)</f>
        <v>12306</v>
      </c>
      <c r="AL14" s="45">
        <f>VLOOKUP(VLOOKUP(AL$3,KEY!$E:$F,2,0)&amp;$C14,DEMAND_PLAN!$B:$I,5,0)/VLOOKUP(VLOOKUP(AL$3,KEY!$E:$F,2,0),KEY!$B:$C,2,0)</f>
        <v>12306</v>
      </c>
      <c r="AM14" s="45">
        <f>VLOOKUP(VLOOKUP(AM$3,KEY!$E:$F,2,0)&amp;$C14,DEMAND_PLAN!$B:$I,5,0)/VLOOKUP(VLOOKUP(AM$3,KEY!$E:$F,2,0),KEY!$B:$C,2,0)</f>
        <v>12306</v>
      </c>
      <c r="AN14" s="45">
        <f>VLOOKUP(VLOOKUP(AN$3,KEY!$E:$F,2,0)&amp;$C14,DEMAND_PLAN!$B:$I,5,0)/VLOOKUP(VLOOKUP(AN$3,KEY!$E:$F,2,0),KEY!$B:$C,2,0)</f>
        <v>5821</v>
      </c>
      <c r="AO14" s="45">
        <f>VLOOKUP(VLOOKUP(AO$3,KEY!$E:$F,2,0)&amp;$C14,DEMAND_PLAN!$B:$I,5,0)/VLOOKUP(VLOOKUP(AO$3,KEY!$E:$F,2,0),KEY!$B:$C,2,0)</f>
        <v>5821</v>
      </c>
      <c r="AP14" s="45">
        <f>VLOOKUP(VLOOKUP(AP$3,KEY!$E:$F,2,0)&amp;$C14,DEMAND_PLAN!$B:$I,5,0)/VLOOKUP(VLOOKUP(AP$3,KEY!$E:$F,2,0),KEY!$B:$C,2,0)</f>
        <v>5821</v>
      </c>
      <c r="AQ14" s="45">
        <f>VLOOKUP(VLOOKUP(AQ$3,KEY!$E:$F,2,0)&amp;$C14,DEMAND_PLAN!$B:$I,5,0)/VLOOKUP(VLOOKUP(AQ$3,KEY!$E:$F,2,0),KEY!$B:$C,2,0)</f>
        <v>5821</v>
      </c>
      <c r="AR14" s="45">
        <f>VLOOKUP(VLOOKUP(AR$3,KEY!$E:$F,2,0)&amp;$C14,DEMAND_PLAN!$B:$I,5,0)/VLOOKUP(VLOOKUP(AR$3,KEY!$E:$F,2,0),KEY!$B:$C,2,0)</f>
        <v>5821</v>
      </c>
      <c r="AS14" s="45">
        <f>VLOOKUP(VLOOKUP(AS$3,KEY!$E:$F,2,0)&amp;$C14,DEMAND_PLAN!$B:$I,5,0)/VLOOKUP(VLOOKUP(AS$3,KEY!$E:$F,2,0),KEY!$B:$C,2,0)</f>
        <v>10212.25</v>
      </c>
      <c r="AT14" s="45">
        <f>VLOOKUP(VLOOKUP(AT$3,KEY!$E:$F,2,0)&amp;$C14,DEMAND_PLAN!$B:$I,5,0)/VLOOKUP(VLOOKUP(AT$3,KEY!$E:$F,2,0),KEY!$B:$C,2,0)</f>
        <v>10212.25</v>
      </c>
      <c r="AU14" s="45">
        <f>VLOOKUP(VLOOKUP(AU$3,KEY!$E:$F,2,0)&amp;$C14,DEMAND_PLAN!$B:$I,5,0)/VLOOKUP(VLOOKUP(AU$3,KEY!$E:$F,2,0),KEY!$B:$C,2,0)</f>
        <v>10212.25</v>
      </c>
      <c r="AV14" s="45">
        <f>VLOOKUP(VLOOKUP(AV$3,KEY!$E:$F,2,0)&amp;$C14,DEMAND_PLAN!$B:$I,5,0)/VLOOKUP(VLOOKUP(AV$3,KEY!$E:$F,2,0),KEY!$B:$C,2,0)</f>
        <v>10212.25</v>
      </c>
      <c r="AW14" s="45">
        <f>VLOOKUP(VLOOKUP(AW$3,KEY!$E:$F,2,0)&amp;$C14,DEMAND_PLAN!$B:$I,5,0)/VLOOKUP(VLOOKUP(AW$3,KEY!$E:$F,2,0),KEY!$B:$C,2,0)</f>
        <v>11529.25</v>
      </c>
      <c r="AX14" s="45">
        <f>VLOOKUP(VLOOKUP(AX$3,KEY!$E:$F,2,0)&amp;$C14,DEMAND_PLAN!$B:$I,5,0)/VLOOKUP(VLOOKUP(AX$3,KEY!$E:$F,2,0),KEY!$B:$C,2,0)</f>
        <v>11529.25</v>
      </c>
      <c r="AY14" s="45">
        <f>VLOOKUP(VLOOKUP(AY$3,KEY!$E:$F,2,0)&amp;$C14,DEMAND_PLAN!$B:$I,5,0)/VLOOKUP(VLOOKUP(AY$3,KEY!$E:$F,2,0),KEY!$B:$C,2,0)</f>
        <v>11529.25</v>
      </c>
      <c r="AZ14" s="45">
        <f>VLOOKUP(VLOOKUP(AZ$3,KEY!$E:$F,2,0)&amp;$C14,DEMAND_PLAN!$B:$I,5,0)/VLOOKUP(VLOOKUP(AZ$3,KEY!$E:$F,2,0),KEY!$B:$C,2,0)</f>
        <v>11529.25</v>
      </c>
      <c r="BA14" s="45">
        <f>VLOOKUP(VLOOKUP(BA$3,KEY!$E:$F,2,0)&amp;$C14,DEMAND_PLAN!$B:$I,5,0)/VLOOKUP(VLOOKUP(BA$3,KEY!$E:$F,2,0),KEY!$B:$C,2,0)</f>
        <v>3901</v>
      </c>
      <c r="BB14" s="45">
        <f>VLOOKUP(VLOOKUP(BB$3,KEY!$E:$F,2,0)&amp;$C14,DEMAND_PLAN!$B:$I,5,0)/VLOOKUP(VLOOKUP(BB$3,KEY!$E:$F,2,0),KEY!$B:$C,2,0)</f>
        <v>3901</v>
      </c>
      <c r="BC14" s="45">
        <f>VLOOKUP(VLOOKUP(BC$3,KEY!$E:$F,2,0)&amp;$C14,DEMAND_PLAN!$B:$I,5,0)/VLOOKUP(VLOOKUP(BC$3,KEY!$E:$F,2,0),KEY!$B:$C,2,0)</f>
        <v>3901</v>
      </c>
      <c r="BD14" s="45">
        <f>VLOOKUP(VLOOKUP(BD$3,KEY!$E:$F,2,0)&amp;$C14,DEMAND_PLAN!$B:$I,5,0)/VLOOKUP(VLOOKUP(BD$3,KEY!$E:$F,2,0),KEY!$B:$C,2,0)</f>
        <v>3901</v>
      </c>
      <c r="BE14" s="45">
        <f>VLOOKUP(VLOOKUP(BE$3,KEY!$E:$F,2,0)&amp;$C14,DEMAND_PLAN!$B:$I,5,0)/VLOOKUP(VLOOKUP(BE$3,KEY!$E:$F,2,0),KEY!$B:$C,2,0)</f>
        <v>3901</v>
      </c>
      <c r="BF14" s="46">
        <f>IF(FF14&gt;ASSUMPTIONS!$D$5,0,(ASSUMPTIONS!$D$5+2-FF14)*AVERAGE(G14:J14))</f>
        <v>0</v>
      </c>
      <c r="BG14" s="46">
        <f>IF(FG14&gt;ASSUMPTIONS!$D$5,0,(ASSUMPTIONS!$D$5+2-FG14)*AVERAGE(H14:K14))</f>
        <v>0</v>
      </c>
      <c r="BH14" s="46">
        <f>IF(FH14&gt;ASSUMPTIONS!$D$5,0,(ASSUMPTIONS!$D$5+2-FH14)*AVERAGE(I14:L14))</f>
        <v>0</v>
      </c>
      <c r="BI14" s="46">
        <f>IF(FI14&gt;ASSUMPTIONS!$D$5,0,(ASSUMPTIONS!$D$5+2-FI14)*AVERAGE(J14:M14))</f>
        <v>0</v>
      </c>
      <c r="BJ14" s="46">
        <f>IF(FJ14&gt;ASSUMPTIONS!$D$5,0,(ASSUMPTIONS!$D$5+2-FJ14)*AVERAGE(K14:N14))</f>
        <v>0</v>
      </c>
      <c r="BK14" s="46">
        <f>IF(FK14&gt;ASSUMPTIONS!$D$5,0,(ASSUMPTIONS!$D$5+2-FK14)*AVERAGE(L14:O14))</f>
        <v>0</v>
      </c>
      <c r="BL14" s="46">
        <f>IF(FL14&gt;ASSUMPTIONS!$D$5,0,(ASSUMPTIONS!$D$5+2-FL14)*AVERAGE(M14:P14))</f>
        <v>18544.015011547344</v>
      </c>
      <c r="BM14" s="46">
        <f>IF(FM14&gt;ASSUMPTIONS!$D$5,0,(ASSUMPTIONS!$D$5+2-FM14)*AVERAGE(N14:Q14))</f>
        <v>0</v>
      </c>
      <c r="BN14" s="46">
        <f>IF(FN14&gt;ASSUMPTIONS!$D$5,0,(ASSUMPTIONS!$D$5+2-FN14)*AVERAGE(O14:R14))</f>
        <v>0</v>
      </c>
      <c r="BO14" s="46">
        <f>IF(FO14&gt;ASSUMPTIONS!$D$5,0,(ASSUMPTIONS!$D$5+2-FO14)*AVERAGE(P14:S14))</f>
        <v>19919.475000000009</v>
      </c>
      <c r="BP14" s="46">
        <f>IF(FP14&gt;ASSUMPTIONS!$D$5,0,(ASSUMPTIONS!$D$5+2-FP14)*AVERAGE(Q14:T14))</f>
        <v>0</v>
      </c>
      <c r="BQ14" s="46">
        <f>IF(FQ14&gt;ASSUMPTIONS!$D$5,0,(ASSUMPTIONS!$D$5+2-FQ14)*AVERAGE(R14:U14))</f>
        <v>0</v>
      </c>
      <c r="BR14" s="46">
        <f>IF(FR14&gt;ASSUMPTIONS!$D$5,0,(ASSUMPTIONS!$D$5+2-FR14)*AVERAGE(S14:V14))</f>
        <v>18473.924999999992</v>
      </c>
      <c r="BS14" s="46">
        <f>IF(FS14&gt;ASSUMPTIONS!$D$5,0,(ASSUMPTIONS!$D$5+2-FS14)*AVERAGE(T14:W14))</f>
        <v>0</v>
      </c>
      <c r="BT14" s="46">
        <f>IF(FT14&gt;ASSUMPTIONS!$D$5,0,(ASSUMPTIONS!$D$5+2-FT14)*AVERAGE(U14:X14))</f>
        <v>14780.849999999993</v>
      </c>
      <c r="BU14" s="46">
        <f>IF(FU14&gt;ASSUMPTIONS!$D$5,0,(ASSUMPTIONS!$D$5+2-FU14)*AVERAGE(V14:Y14))</f>
        <v>0</v>
      </c>
      <c r="BV14" s="46">
        <f>IF(FV14&gt;ASSUMPTIONS!$D$5,0,(ASSUMPTIONS!$D$5+2-FV14)*AVERAGE(W14:Z14))</f>
        <v>14218.999999999998</v>
      </c>
      <c r="BW14" s="46">
        <f>IF(FW14&gt;ASSUMPTIONS!$D$5,0,(ASSUMPTIONS!$D$5+2-FW14)*AVERAGE(X14:AA14))</f>
        <v>18422.124999999996</v>
      </c>
      <c r="BX14" s="46">
        <f>IF(FX14&gt;ASSUMPTIONS!$D$5,0,(ASSUMPTIONS!$D$5+2-FX14)*AVERAGE(Y14:AB14))</f>
        <v>0</v>
      </c>
      <c r="BY14" s="46">
        <f>IF(FY14&gt;ASSUMPTIONS!$D$5,0,(ASSUMPTIONS!$D$5+2-FY14)*AVERAGE(Z14:AC14))</f>
        <v>36931.249999999985</v>
      </c>
      <c r="BZ14" s="46">
        <f>IF(FZ14&gt;ASSUMPTIONS!$D$5,0,(ASSUMPTIONS!$D$5+2-FZ14)*AVERAGE(AA14:AD14))</f>
        <v>0</v>
      </c>
      <c r="CA14" s="46">
        <f>IF(GA14&gt;ASSUMPTIONS!$D$5,0,(ASSUMPTIONS!$D$5+2-GA14)*AVERAGE(AB14:AE14))</f>
        <v>25509.875000000007</v>
      </c>
      <c r="CB14" s="46">
        <f>IF(GB14&gt;ASSUMPTIONS!$D$5,0,(ASSUMPTIONS!$D$5+2-GB14)*AVERAGE(AC14:AF14))</f>
        <v>0</v>
      </c>
      <c r="CC14" s="46">
        <f>IF(GC14&gt;ASSUMPTIONS!$D$5,0,(ASSUMPTIONS!$D$5+2-GC14)*AVERAGE(AD14:AG14))</f>
        <v>0</v>
      </c>
      <c r="CD14" s="46">
        <f>IF(GD14&gt;ASSUMPTIONS!$D$5,0,(ASSUMPTIONS!$D$5+2-GD14)*AVERAGE(AE14:AH14))</f>
        <v>0</v>
      </c>
      <c r="CE14" s="46">
        <f>IF(GE14&gt;ASSUMPTIONS!$D$5,0,(ASSUMPTIONS!$D$5+2-GE14)*AVERAGE(AF14:AI14))</f>
        <v>0</v>
      </c>
      <c r="CF14" s="46">
        <f>IF(GF14&gt;ASSUMPTIONS!$D$5,0,(ASSUMPTIONS!$D$5+2-GF14)*AVERAGE(AG14:AJ14))</f>
        <v>29267.875000000033</v>
      </c>
      <c r="CG14" s="46">
        <f>IF(GG14&gt;ASSUMPTIONS!$D$5,0,(ASSUMPTIONS!$D$5+2-GG14)*AVERAGE(AH14:AK14))</f>
        <v>0</v>
      </c>
      <c r="CH14" s="46">
        <f>IF(GH14&gt;ASSUMPTIONS!$D$5,0,(ASSUMPTIONS!$D$5+2-GH14)*AVERAGE(AI14:AL14))</f>
        <v>38903.25</v>
      </c>
      <c r="CI14" s="46">
        <f>IF(GI14&gt;ASSUMPTIONS!$D$5,0,(ASSUMPTIONS!$D$5+2-GI14)*AVERAGE(AJ14:AM14))</f>
        <v>0</v>
      </c>
      <c r="CJ14" s="46">
        <f>IF(GJ14&gt;ASSUMPTIONS!$D$5,0,(ASSUMPTIONS!$D$5+2-GJ14)*AVERAGE(AK14:AN14))</f>
        <v>0</v>
      </c>
      <c r="CK14" s="46">
        <f>IF(GK14&gt;ASSUMPTIONS!$D$5,0,(ASSUMPTIONS!$D$5+2-GK14)*AVERAGE(AL14:AO14))</f>
        <v>0</v>
      </c>
      <c r="CL14" s="46">
        <f>IF(GL14&gt;ASSUMPTIONS!$D$5,0,(ASSUMPTIONS!$D$5+2-GL14)*AVERAGE(AM14:AP14))</f>
        <v>0</v>
      </c>
      <c r="CM14" s="46">
        <f>IF(GM14&gt;ASSUMPTIONS!$D$5,0,(ASSUMPTIONS!$D$5+2-GM14)*AVERAGE(AN14:AQ14))</f>
        <v>0</v>
      </c>
      <c r="CN14" s="46">
        <f>IF(GN14&gt;ASSUMPTIONS!$D$5,0,(ASSUMPTIONS!$D$5+2-GN14)*AVERAGE(AO14:AR14))</f>
        <v>0</v>
      </c>
      <c r="CO14" s="46">
        <f>IF(GO14&gt;ASSUMPTIONS!$D$5,0,(ASSUMPTIONS!$D$5+2-GO14)*AVERAGE(AP14:AS14))</f>
        <v>28167</v>
      </c>
      <c r="CP14" s="46">
        <f>IF(GP14&gt;ASSUMPTIONS!$D$5,0,(ASSUMPTIONS!$D$5+2-GP14)*AVERAGE(AQ14:AT14))</f>
        <v>16799.124999999996</v>
      </c>
      <c r="CQ14" s="46">
        <f>IF(GQ14&gt;ASSUMPTIONS!$D$5,0,(ASSUMPTIONS!$D$5+2-GQ14)*AVERAGE(AR14:AU14))</f>
        <v>0</v>
      </c>
      <c r="CR14" s="46">
        <f>IF(GR14&gt;ASSUMPTIONS!$D$5,0,(ASSUMPTIONS!$D$5+2-GR14)*AVERAGE(AS14:AV14))</f>
        <v>33598.25</v>
      </c>
      <c r="CS14" s="46">
        <f>IF(GS14&gt;ASSUMPTIONS!$D$5,0,(ASSUMPTIONS!$D$5+2-GS14)*AVERAGE(AT14:AW14))</f>
        <v>0</v>
      </c>
      <c r="CT14" s="46">
        <f>IF(GT14&gt;ASSUMPTIONS!$D$5,0,(ASSUMPTIONS!$D$5+2-GT14)*AVERAGE(AU14:AX14))</f>
        <v>22618.250000000004</v>
      </c>
      <c r="CU14" s="46">
        <f>IF(GU14&gt;ASSUMPTIONS!$D$5,0,(ASSUMPTIONS!$D$5+2-GU14)*AVERAGE(AV14:AY14))</f>
        <v>0</v>
      </c>
      <c r="CV14" s="46">
        <f>IF(GV14&gt;ASSUMPTIONS!$D$5,0,(ASSUMPTIONS!$D$5+2-GV14)*AVERAGE(AW14:AZ14))</f>
        <v>27009.499999999996</v>
      </c>
      <c r="CW14" s="46">
        <f>IF(GW14&gt;ASSUMPTIONS!$D$5,0,(ASSUMPTIONS!$D$5+2-GW14)*AVERAGE(AX14:BA14))</f>
        <v>0</v>
      </c>
      <c r="CX14" s="46">
        <f>IF(GX14&gt;ASSUMPTIONS!$D$5,0,(ASSUMPTIONS!$D$5+2-GX14)*AVERAGE(AY14:BB14))</f>
        <v>0</v>
      </c>
      <c r="CY14" s="46">
        <f>IF(GY14&gt;ASSUMPTIONS!$D$5,0,(ASSUMPTIONS!$D$5+2-GY14)*AVERAGE(AZ14:BC14))</f>
        <v>0</v>
      </c>
      <c r="CZ14" s="46">
        <f>IF(GZ14&gt;ASSUMPTIONS!$D$5,0,(ASSUMPTIONS!$D$5+2-GZ14)*AVERAGE(BA14:BD14))</f>
        <v>0</v>
      </c>
      <c r="DA14" s="46">
        <f>IF(HA14&gt;ASSUMPTIONS!$D$5,0,(ASSUMPTIONS!$D$5+2-HA14)*AVERAGE($BB14:$BE14))</f>
        <v>0</v>
      </c>
      <c r="DB14" s="46">
        <f>IF(HB14&gt;ASSUMPTIONS!$D$5,0,(ASSUMPTIONS!$D$5+2-HB14)*AVERAGE($BB14:$BE14))</f>
        <v>0</v>
      </c>
      <c r="DC14" s="46">
        <f>IF(HC14&gt;ASSUMPTIONS!$D$5,0,(ASSUMPTIONS!$D$5+2-HC14)*AVERAGE($BB14:$BE14))</f>
        <v>0</v>
      </c>
      <c r="DD14" s="46">
        <f>IF(HD14&gt;ASSUMPTIONS!$D$5,0,(ASSUMPTIONS!$D$5+2-HD14)*AVERAGE($BB14:$BE14))</f>
        <v>0</v>
      </c>
      <c r="DE14" s="46">
        <f>IF(HE14&gt;ASSUMPTIONS!$D$5,0,(ASSUMPTIONS!$D$5+2-HE14)*AVERAGE($BB14:$BE14))</f>
        <v>0</v>
      </c>
      <c r="DF14" s="47">
        <f t="shared" si="53"/>
        <v>111536.73498845265</v>
      </c>
      <c r="DG14" s="47">
        <f t="shared" si="0"/>
        <v>102517.98498845265</v>
      </c>
      <c r="DH14" s="47">
        <f t="shared" si="1"/>
        <v>93499.234988452648</v>
      </c>
      <c r="DI14" s="47">
        <f t="shared" si="2"/>
        <v>84480.484988452648</v>
      </c>
      <c r="DJ14" s="47">
        <f t="shared" si="3"/>
        <v>74190.484988452648</v>
      </c>
      <c r="DK14" s="47">
        <f t="shared" si="4"/>
        <v>63900.484988452648</v>
      </c>
      <c r="DL14" s="47">
        <f t="shared" si="5"/>
        <v>72154.5</v>
      </c>
      <c r="DM14" s="47">
        <f t="shared" si="6"/>
        <v>61864.5</v>
      </c>
      <c r="DN14" s="47">
        <f t="shared" si="7"/>
        <v>54301.9</v>
      </c>
      <c r="DO14" s="47">
        <f t="shared" si="8"/>
        <v>66658.775000000009</v>
      </c>
      <c r="DP14" s="47">
        <f t="shared" si="9"/>
        <v>59096.17500000001</v>
      </c>
      <c r="DQ14" s="47">
        <f t="shared" si="10"/>
        <v>51533.575000000012</v>
      </c>
      <c r="DR14" s="47">
        <f t="shared" si="11"/>
        <v>62444.900000000009</v>
      </c>
      <c r="DS14" s="47">
        <f t="shared" si="12"/>
        <v>55444.150000000009</v>
      </c>
      <c r="DT14" s="47">
        <f t="shared" si="13"/>
        <v>63224.25</v>
      </c>
      <c r="DU14" s="47">
        <f t="shared" si="14"/>
        <v>56223.5</v>
      </c>
      <c r="DV14" s="47">
        <f t="shared" si="15"/>
        <v>63441.75</v>
      </c>
      <c r="DW14" s="47">
        <f t="shared" si="16"/>
        <v>74819.625</v>
      </c>
      <c r="DX14" s="47">
        <f t="shared" si="17"/>
        <v>67775.375</v>
      </c>
      <c r="DY14" s="47">
        <f t="shared" si="18"/>
        <v>97662.374999999985</v>
      </c>
      <c r="DZ14" s="47">
        <f t="shared" si="19"/>
        <v>90618.124999999985</v>
      </c>
      <c r="EA14" s="47">
        <f t="shared" si="20"/>
        <v>104515.19999999998</v>
      </c>
      <c r="EB14" s="47">
        <f t="shared" si="21"/>
        <v>92902.39999999998</v>
      </c>
      <c r="EC14" s="47">
        <f t="shared" si="22"/>
        <v>81289.599999999977</v>
      </c>
      <c r="ED14" s="47">
        <f t="shared" si="23"/>
        <v>69676.799999999974</v>
      </c>
      <c r="EE14" s="47">
        <f t="shared" si="24"/>
        <v>58063.999999999971</v>
      </c>
      <c r="EF14" s="47">
        <f t="shared" si="25"/>
        <v>79789.625</v>
      </c>
      <c r="EG14" s="47">
        <f t="shared" si="26"/>
        <v>72247.375</v>
      </c>
      <c r="EH14" s="47">
        <f t="shared" si="27"/>
        <v>103608.375</v>
      </c>
      <c r="EI14" s="47">
        <f t="shared" si="28"/>
        <v>96066.125</v>
      </c>
      <c r="EJ14" s="47">
        <f t="shared" si="29"/>
        <v>83760.125</v>
      </c>
      <c r="EK14" s="47">
        <f t="shared" si="30"/>
        <v>71454.125</v>
      </c>
      <c r="EL14" s="47">
        <f t="shared" si="31"/>
        <v>59148.125</v>
      </c>
      <c r="EM14" s="47">
        <f t="shared" si="32"/>
        <v>46842.125</v>
      </c>
      <c r="EN14" s="47">
        <f t="shared" si="33"/>
        <v>41021.125</v>
      </c>
      <c r="EO14" s="47">
        <f t="shared" si="34"/>
        <v>63367.125</v>
      </c>
      <c r="EP14" s="47">
        <f t="shared" si="35"/>
        <v>74345.25</v>
      </c>
      <c r="EQ14" s="47">
        <f t="shared" si="36"/>
        <v>68524.25</v>
      </c>
      <c r="ER14" s="47">
        <f t="shared" si="37"/>
        <v>96301.5</v>
      </c>
      <c r="ES14" s="47">
        <f t="shared" si="38"/>
        <v>86089.25</v>
      </c>
      <c r="ET14" s="47">
        <f t="shared" si="39"/>
        <v>98495.25</v>
      </c>
      <c r="EU14" s="47">
        <f t="shared" si="40"/>
        <v>88283</v>
      </c>
      <c r="EV14" s="47">
        <f t="shared" si="41"/>
        <v>105080.25</v>
      </c>
      <c r="EW14" s="47">
        <f t="shared" si="42"/>
        <v>93551</v>
      </c>
      <c r="EX14" s="47">
        <f t="shared" si="43"/>
        <v>82021.75</v>
      </c>
      <c r="EY14" s="47">
        <f t="shared" si="44"/>
        <v>70492.5</v>
      </c>
      <c r="EZ14" s="47">
        <f t="shared" si="45"/>
        <v>58963.25</v>
      </c>
      <c r="FA14" s="47">
        <f t="shared" si="46"/>
        <v>55062.25</v>
      </c>
      <c r="FB14" s="47">
        <f t="shared" si="47"/>
        <v>51161.25</v>
      </c>
      <c r="FC14" s="47">
        <f t="shared" si="48"/>
        <v>47260.25</v>
      </c>
      <c r="FD14" s="47">
        <f t="shared" si="49"/>
        <v>43359.25</v>
      </c>
      <c r="FE14" s="47">
        <f t="shared" si="50"/>
        <v>39458.25</v>
      </c>
      <c r="FF14" s="48">
        <f t="shared" si="54"/>
        <v>12.912191718146014</v>
      </c>
      <c r="FG14" s="48">
        <f t="shared" si="55"/>
        <v>11.552973132745791</v>
      </c>
      <c r="FH14" s="48">
        <f t="shared" si="56"/>
        <v>10.280390835857494</v>
      </c>
      <c r="FI14" s="48">
        <f t="shared" si="57"/>
        <v>9.086417394407448</v>
      </c>
      <c r="FJ14" s="48">
        <f t="shared" si="58"/>
        <v>8.7925859804907969</v>
      </c>
      <c r="FK14" s="48">
        <f t="shared" si="59"/>
        <v>8.3114487512690207</v>
      </c>
      <c r="FL14" s="48">
        <f t="shared" si="60"/>
        <v>7.750727457677911</v>
      </c>
      <c r="FM14" s="48">
        <f t="shared" si="61"/>
        <v>9.5409647475735859</v>
      </c>
      <c r="FN14" s="48">
        <f t="shared" si="62"/>
        <v>8.1803215825245275</v>
      </c>
      <c r="FO14" s="48">
        <f t="shared" si="63"/>
        <v>7.3162077635990972</v>
      </c>
      <c r="FP14" s="48">
        <f t="shared" si="64"/>
        <v>9.1543188895412122</v>
      </c>
      <c r="FQ14" s="48">
        <f t="shared" si="65"/>
        <v>8.2753699039203799</v>
      </c>
      <c r="FR14" s="48">
        <f t="shared" si="66"/>
        <v>7.3611505910081076</v>
      </c>
      <c r="FS14" s="48">
        <f t="shared" si="67"/>
        <v>8.9059098283208264</v>
      </c>
      <c r="FT14" s="48">
        <f t="shared" si="68"/>
        <v>7.8952153791384845</v>
      </c>
      <c r="FU14" s="48">
        <f t="shared" si="69"/>
        <v>8.9891766044040029</v>
      </c>
      <c r="FV14" s="48">
        <f t="shared" si="70"/>
        <v>7.9814742520495443</v>
      </c>
      <c r="FW14" s="48">
        <f t="shared" si="71"/>
        <v>7.7496636947615789</v>
      </c>
      <c r="FX14" s="48">
        <f t="shared" si="72"/>
        <v>8.0205203930953726</v>
      </c>
      <c r="FY14" s="48">
        <f t="shared" si="73"/>
        <v>6.4728831628371184</v>
      </c>
      <c r="FZ14" s="48">
        <f t="shared" si="74"/>
        <v>8.4098903795811513</v>
      </c>
      <c r="GA14" s="48">
        <f t="shared" si="75"/>
        <v>7.8032967931937165</v>
      </c>
      <c r="GB14" s="48">
        <f t="shared" si="76"/>
        <v>9.8644263360755442</v>
      </c>
      <c r="GC14" s="48">
        <f t="shared" si="77"/>
        <v>9.7000425475266301</v>
      </c>
      <c r="GD14" s="48">
        <f t="shared" si="78"/>
        <v>9.4965734070687233</v>
      </c>
      <c r="GE14" s="48">
        <f t="shared" si="79"/>
        <v>9.2381981504193007</v>
      </c>
      <c r="GF14" s="48">
        <f t="shared" si="80"/>
        <v>6.6486606408026816</v>
      </c>
      <c r="GG14" s="48">
        <f t="shared" si="81"/>
        <v>8.039965740052649</v>
      </c>
      <c r="GH14" s="48">
        <f t="shared" si="82"/>
        <v>6.4999522044972755</v>
      </c>
      <c r="GI14" s="48">
        <f t="shared" si="83"/>
        <v>8.4193381277425647</v>
      </c>
      <c r="GJ14" s="48">
        <f t="shared" si="84"/>
        <v>8.9909567374061155</v>
      </c>
      <c r="GK14" s="48">
        <f t="shared" si="85"/>
        <v>9.2414768025597169</v>
      </c>
      <c r="GL14" s="48">
        <f t="shared" si="86"/>
        <v>9.6011454869159198</v>
      </c>
      <c r="GM14" s="48">
        <f t="shared" si="87"/>
        <v>10.161162171448204</v>
      </c>
      <c r="GN14" s="48">
        <f t="shared" si="88"/>
        <v>8.047092423982134</v>
      </c>
      <c r="GO14" s="48">
        <f t="shared" si="89"/>
        <v>5.9289256646281423</v>
      </c>
      <c r="GP14" s="48">
        <f t="shared" si="90"/>
        <v>7.9044641604166346</v>
      </c>
      <c r="GQ14" s="48">
        <f t="shared" si="91"/>
        <v>8.1568665098641571</v>
      </c>
      <c r="GR14" s="48">
        <f t="shared" si="92"/>
        <v>6.7100051408847214</v>
      </c>
      <c r="GS14" s="48">
        <f t="shared" si="93"/>
        <v>9.1354645923255706</v>
      </c>
      <c r="GT14" s="48">
        <f t="shared" si="94"/>
        <v>7.9193477910907708</v>
      </c>
      <c r="GU14" s="48">
        <f t="shared" si="95"/>
        <v>8.7942187500000006</v>
      </c>
      <c r="GV14" s="48">
        <f t="shared" si="96"/>
        <v>7.6573064162890043</v>
      </c>
      <c r="GW14" s="48">
        <f t="shared" si="97"/>
        <v>10.920619661589425</v>
      </c>
      <c r="GX14" s="48">
        <f t="shared" si="98"/>
        <v>12.125662254338069</v>
      </c>
      <c r="GY14" s="48">
        <f t="shared" si="99"/>
        <v>14.122050167332048</v>
      </c>
      <c r="GZ14" s="48">
        <f t="shared" si="100"/>
        <v>18.070366572673674</v>
      </c>
      <c r="HA14" s="48">
        <f t="shared" si="101"/>
        <v>15.114906434247629</v>
      </c>
      <c r="HB14" s="48">
        <f t="shared" si="102"/>
        <v>14.114906434247629</v>
      </c>
      <c r="HC14" s="48">
        <f t="shared" si="103"/>
        <v>13.114906434247629</v>
      </c>
      <c r="HD14" s="48">
        <f t="shared" si="104"/>
        <v>12.114906434247629</v>
      </c>
      <c r="HE14" s="48">
        <f t="shared" si="105"/>
        <v>11.114906434247629</v>
      </c>
      <c r="HF14" s="31"/>
    </row>
    <row r="15" spans="1:214" x14ac:dyDescent="0.25">
      <c r="A15" s="29"/>
      <c r="B15" s="13" t="s">
        <v>7</v>
      </c>
      <c r="C15" s="13">
        <v>1838070</v>
      </c>
      <c r="D15" s="13" t="str">
        <f>VLOOKUP(C15,INVENTORY_DATA!$C:$E,2,0)</f>
        <v>PF_1</v>
      </c>
      <c r="E15" s="44">
        <f>VLOOKUP(C15,INVENTORY_DATA!$C:$E,3,0)</f>
        <v>49612.330254041575</v>
      </c>
      <c r="F15" s="45">
        <f>VLOOKUP(VLOOKUP(F$3,KEY!$E:$F,2,0)&amp;$C15,DEMAND_PLAN!$B:$I,5,0)/VLOOKUP(VLOOKUP(F$3,KEY!$E:$F,2,0),KEY!$B:$C,2,0)</f>
        <v>3883.25</v>
      </c>
      <c r="G15" s="45">
        <f>VLOOKUP(VLOOKUP(G$3,KEY!$E:$F,2,0)&amp;$C15,DEMAND_PLAN!$B:$I,5,0)/VLOOKUP(VLOOKUP(G$3,KEY!$E:$F,2,0),KEY!$B:$C,2,0)</f>
        <v>3883.25</v>
      </c>
      <c r="H15" s="45">
        <f>VLOOKUP(VLOOKUP(H$3,KEY!$E:$F,2,0)&amp;$C15,DEMAND_PLAN!$B:$I,5,0)/VLOOKUP(VLOOKUP(H$3,KEY!$E:$F,2,0),KEY!$B:$C,2,0)</f>
        <v>3883.25</v>
      </c>
      <c r="I15" s="45">
        <f>VLOOKUP(VLOOKUP(I$3,KEY!$E:$F,2,0)&amp;$C15,DEMAND_PLAN!$B:$I,5,0)/VLOOKUP(VLOOKUP(I$3,KEY!$E:$F,2,0),KEY!$B:$C,2,0)</f>
        <v>3883.25</v>
      </c>
      <c r="J15" s="45">
        <f>VLOOKUP(VLOOKUP(J$3,KEY!$E:$F,2,0)&amp;$C15,DEMAND_PLAN!$B:$I,5,0)/VLOOKUP(VLOOKUP(J$3,KEY!$E:$F,2,0),KEY!$B:$C,2,0)</f>
        <v>5753.25</v>
      </c>
      <c r="K15" s="45">
        <f>VLOOKUP(VLOOKUP(K$3,KEY!$E:$F,2,0)&amp;$C15,DEMAND_PLAN!$B:$I,5,0)/VLOOKUP(VLOOKUP(K$3,KEY!$E:$F,2,0),KEY!$B:$C,2,0)</f>
        <v>5753.25</v>
      </c>
      <c r="L15" s="45">
        <f>VLOOKUP(VLOOKUP(L$3,KEY!$E:$F,2,0)&amp;$C15,DEMAND_PLAN!$B:$I,5,0)/VLOOKUP(VLOOKUP(L$3,KEY!$E:$F,2,0),KEY!$B:$C,2,0)</f>
        <v>5753.25</v>
      </c>
      <c r="M15" s="45">
        <f>VLOOKUP(VLOOKUP(M$3,KEY!$E:$F,2,0)&amp;$C15,DEMAND_PLAN!$B:$I,5,0)/VLOOKUP(VLOOKUP(M$3,KEY!$E:$F,2,0),KEY!$B:$C,2,0)</f>
        <v>5753.25</v>
      </c>
      <c r="N15" s="45">
        <f>VLOOKUP(VLOOKUP(N$3,KEY!$E:$F,2,0)&amp;$C15,DEMAND_PLAN!$B:$I,5,0)/VLOOKUP(VLOOKUP(N$3,KEY!$E:$F,2,0),KEY!$B:$C,2,0)</f>
        <v>4645</v>
      </c>
      <c r="O15" s="45">
        <f>VLOOKUP(VLOOKUP(O$3,KEY!$E:$F,2,0)&amp;$C15,DEMAND_PLAN!$B:$I,5,0)/VLOOKUP(VLOOKUP(O$3,KEY!$E:$F,2,0),KEY!$B:$C,2,0)</f>
        <v>4645</v>
      </c>
      <c r="P15" s="45">
        <f>VLOOKUP(VLOOKUP(P$3,KEY!$E:$F,2,0)&amp;$C15,DEMAND_PLAN!$B:$I,5,0)/VLOOKUP(VLOOKUP(P$3,KEY!$E:$F,2,0),KEY!$B:$C,2,0)</f>
        <v>4645</v>
      </c>
      <c r="Q15" s="45">
        <f>VLOOKUP(VLOOKUP(Q$3,KEY!$E:$F,2,0)&amp;$C15,DEMAND_PLAN!$B:$I,5,0)/VLOOKUP(VLOOKUP(Q$3,KEY!$E:$F,2,0),KEY!$B:$C,2,0)</f>
        <v>4645</v>
      </c>
      <c r="R15" s="45">
        <f>VLOOKUP(VLOOKUP(R$3,KEY!$E:$F,2,0)&amp;$C15,DEMAND_PLAN!$B:$I,5,0)/VLOOKUP(VLOOKUP(R$3,KEY!$E:$F,2,0),KEY!$B:$C,2,0)</f>
        <v>4645</v>
      </c>
      <c r="S15" s="45">
        <f>VLOOKUP(VLOOKUP(S$3,KEY!$E:$F,2,0)&amp;$C15,DEMAND_PLAN!$B:$I,5,0)/VLOOKUP(VLOOKUP(S$3,KEY!$E:$F,2,0),KEY!$B:$C,2,0)</f>
        <v>9810.5</v>
      </c>
      <c r="T15" s="45">
        <f>VLOOKUP(VLOOKUP(T$3,KEY!$E:$F,2,0)&amp;$C15,DEMAND_PLAN!$B:$I,5,0)/VLOOKUP(VLOOKUP(T$3,KEY!$E:$F,2,0),KEY!$B:$C,2,0)</f>
        <v>9810.5</v>
      </c>
      <c r="U15" s="45">
        <f>VLOOKUP(VLOOKUP(U$3,KEY!$E:$F,2,0)&amp;$C15,DEMAND_PLAN!$B:$I,5,0)/VLOOKUP(VLOOKUP(U$3,KEY!$E:$F,2,0),KEY!$B:$C,2,0)</f>
        <v>9810.5</v>
      </c>
      <c r="V15" s="45">
        <f>VLOOKUP(VLOOKUP(V$3,KEY!$E:$F,2,0)&amp;$C15,DEMAND_PLAN!$B:$I,5,0)/VLOOKUP(VLOOKUP(V$3,KEY!$E:$F,2,0),KEY!$B:$C,2,0)</f>
        <v>9810.5</v>
      </c>
      <c r="W15" s="45">
        <f>VLOOKUP(VLOOKUP(W$3,KEY!$E:$F,2,0)&amp;$C15,DEMAND_PLAN!$B:$I,5,0)/VLOOKUP(VLOOKUP(W$3,KEY!$E:$F,2,0),KEY!$B:$C,2,0)</f>
        <v>10984.25</v>
      </c>
      <c r="X15" s="45">
        <f>VLOOKUP(VLOOKUP(X$3,KEY!$E:$F,2,0)&amp;$C15,DEMAND_PLAN!$B:$I,5,0)/VLOOKUP(VLOOKUP(X$3,KEY!$E:$F,2,0),KEY!$B:$C,2,0)</f>
        <v>10984.25</v>
      </c>
      <c r="Y15" s="45">
        <f>VLOOKUP(VLOOKUP(Y$3,KEY!$E:$F,2,0)&amp;$C15,DEMAND_PLAN!$B:$I,5,0)/VLOOKUP(VLOOKUP(Y$3,KEY!$E:$F,2,0),KEY!$B:$C,2,0)</f>
        <v>10984.25</v>
      </c>
      <c r="Z15" s="45">
        <f>VLOOKUP(VLOOKUP(Z$3,KEY!$E:$F,2,0)&amp;$C15,DEMAND_PLAN!$B:$I,5,0)/VLOOKUP(VLOOKUP(Z$3,KEY!$E:$F,2,0),KEY!$B:$C,2,0)</f>
        <v>10984.25</v>
      </c>
      <c r="AA15" s="45">
        <f>VLOOKUP(VLOOKUP(AA$3,KEY!$E:$F,2,0)&amp;$C15,DEMAND_PLAN!$B:$I,5,0)/VLOOKUP(VLOOKUP(AA$3,KEY!$E:$F,2,0),KEY!$B:$C,2,0)</f>
        <v>12311</v>
      </c>
      <c r="AB15" s="45">
        <f>VLOOKUP(VLOOKUP(AB$3,KEY!$E:$F,2,0)&amp;$C15,DEMAND_PLAN!$B:$I,5,0)/VLOOKUP(VLOOKUP(AB$3,KEY!$E:$F,2,0),KEY!$B:$C,2,0)</f>
        <v>12311</v>
      </c>
      <c r="AC15" s="45">
        <f>VLOOKUP(VLOOKUP(AC$3,KEY!$E:$F,2,0)&amp;$C15,DEMAND_PLAN!$B:$I,5,0)/VLOOKUP(VLOOKUP(AC$3,KEY!$E:$F,2,0),KEY!$B:$C,2,0)</f>
        <v>12311</v>
      </c>
      <c r="AD15" s="45">
        <f>VLOOKUP(VLOOKUP(AD$3,KEY!$E:$F,2,0)&amp;$C15,DEMAND_PLAN!$B:$I,5,0)/VLOOKUP(VLOOKUP(AD$3,KEY!$E:$F,2,0),KEY!$B:$C,2,0)</f>
        <v>12311</v>
      </c>
      <c r="AE15" s="45">
        <f>VLOOKUP(VLOOKUP(AE$3,KEY!$E:$F,2,0)&amp;$C15,DEMAND_PLAN!$B:$I,5,0)/VLOOKUP(VLOOKUP(AE$3,KEY!$E:$F,2,0),KEY!$B:$C,2,0)</f>
        <v>12311</v>
      </c>
      <c r="AF15" s="45">
        <f>VLOOKUP(VLOOKUP(AF$3,KEY!$E:$F,2,0)&amp;$C15,DEMAND_PLAN!$B:$I,5,0)/VLOOKUP(VLOOKUP(AF$3,KEY!$E:$F,2,0),KEY!$B:$C,2,0)</f>
        <v>8762.25</v>
      </c>
      <c r="AG15" s="45">
        <f>VLOOKUP(VLOOKUP(AG$3,KEY!$E:$F,2,0)&amp;$C15,DEMAND_PLAN!$B:$I,5,0)/VLOOKUP(VLOOKUP(AG$3,KEY!$E:$F,2,0),KEY!$B:$C,2,0)</f>
        <v>8762.25</v>
      </c>
      <c r="AH15" s="45">
        <f>VLOOKUP(VLOOKUP(AH$3,KEY!$E:$F,2,0)&amp;$C15,DEMAND_PLAN!$B:$I,5,0)/VLOOKUP(VLOOKUP(AH$3,KEY!$E:$F,2,0),KEY!$B:$C,2,0)</f>
        <v>8762.25</v>
      </c>
      <c r="AI15" s="45">
        <f>VLOOKUP(VLOOKUP(AI$3,KEY!$E:$F,2,0)&amp;$C15,DEMAND_PLAN!$B:$I,5,0)/VLOOKUP(VLOOKUP(AI$3,KEY!$E:$F,2,0),KEY!$B:$C,2,0)</f>
        <v>8762.25</v>
      </c>
      <c r="AJ15" s="45">
        <f>VLOOKUP(VLOOKUP(AJ$3,KEY!$E:$F,2,0)&amp;$C15,DEMAND_PLAN!$B:$I,5,0)/VLOOKUP(VLOOKUP(AJ$3,KEY!$E:$F,2,0),KEY!$B:$C,2,0)</f>
        <v>7808.75</v>
      </c>
      <c r="AK15" s="45">
        <f>VLOOKUP(VLOOKUP(AK$3,KEY!$E:$F,2,0)&amp;$C15,DEMAND_PLAN!$B:$I,5,0)/VLOOKUP(VLOOKUP(AK$3,KEY!$E:$F,2,0),KEY!$B:$C,2,0)</f>
        <v>7808.75</v>
      </c>
      <c r="AL15" s="45">
        <f>VLOOKUP(VLOOKUP(AL$3,KEY!$E:$F,2,0)&amp;$C15,DEMAND_PLAN!$B:$I,5,0)/VLOOKUP(VLOOKUP(AL$3,KEY!$E:$F,2,0),KEY!$B:$C,2,0)</f>
        <v>7808.75</v>
      </c>
      <c r="AM15" s="45">
        <f>VLOOKUP(VLOOKUP(AM$3,KEY!$E:$F,2,0)&amp;$C15,DEMAND_PLAN!$B:$I,5,0)/VLOOKUP(VLOOKUP(AM$3,KEY!$E:$F,2,0),KEY!$B:$C,2,0)</f>
        <v>7808.75</v>
      </c>
      <c r="AN15" s="45">
        <f>VLOOKUP(VLOOKUP(AN$3,KEY!$E:$F,2,0)&amp;$C15,DEMAND_PLAN!$B:$I,5,0)/VLOOKUP(VLOOKUP(AN$3,KEY!$E:$F,2,0),KEY!$B:$C,2,0)</f>
        <v>5403</v>
      </c>
      <c r="AO15" s="45">
        <f>VLOOKUP(VLOOKUP(AO$3,KEY!$E:$F,2,0)&amp;$C15,DEMAND_PLAN!$B:$I,5,0)/VLOOKUP(VLOOKUP(AO$3,KEY!$E:$F,2,0),KEY!$B:$C,2,0)</f>
        <v>5403</v>
      </c>
      <c r="AP15" s="45">
        <f>VLOOKUP(VLOOKUP(AP$3,KEY!$E:$F,2,0)&amp;$C15,DEMAND_PLAN!$B:$I,5,0)/VLOOKUP(VLOOKUP(AP$3,KEY!$E:$F,2,0),KEY!$B:$C,2,0)</f>
        <v>5403</v>
      </c>
      <c r="AQ15" s="45">
        <f>VLOOKUP(VLOOKUP(AQ$3,KEY!$E:$F,2,0)&amp;$C15,DEMAND_PLAN!$B:$I,5,0)/VLOOKUP(VLOOKUP(AQ$3,KEY!$E:$F,2,0),KEY!$B:$C,2,0)</f>
        <v>5403</v>
      </c>
      <c r="AR15" s="45">
        <f>VLOOKUP(VLOOKUP(AR$3,KEY!$E:$F,2,0)&amp;$C15,DEMAND_PLAN!$B:$I,5,0)/VLOOKUP(VLOOKUP(AR$3,KEY!$E:$F,2,0),KEY!$B:$C,2,0)</f>
        <v>5403</v>
      </c>
      <c r="AS15" s="45">
        <f>VLOOKUP(VLOOKUP(AS$3,KEY!$E:$F,2,0)&amp;$C15,DEMAND_PLAN!$B:$I,5,0)/VLOOKUP(VLOOKUP(AS$3,KEY!$E:$F,2,0),KEY!$B:$C,2,0)</f>
        <v>7730.5</v>
      </c>
      <c r="AT15" s="45">
        <f>VLOOKUP(VLOOKUP(AT$3,KEY!$E:$F,2,0)&amp;$C15,DEMAND_PLAN!$B:$I,5,0)/VLOOKUP(VLOOKUP(AT$3,KEY!$E:$F,2,0),KEY!$B:$C,2,0)</f>
        <v>7730.5</v>
      </c>
      <c r="AU15" s="45">
        <f>VLOOKUP(VLOOKUP(AU$3,KEY!$E:$F,2,0)&amp;$C15,DEMAND_PLAN!$B:$I,5,0)/VLOOKUP(VLOOKUP(AU$3,KEY!$E:$F,2,0),KEY!$B:$C,2,0)</f>
        <v>7730.5</v>
      </c>
      <c r="AV15" s="45">
        <f>VLOOKUP(VLOOKUP(AV$3,KEY!$E:$F,2,0)&amp;$C15,DEMAND_PLAN!$B:$I,5,0)/VLOOKUP(VLOOKUP(AV$3,KEY!$E:$F,2,0),KEY!$B:$C,2,0)</f>
        <v>7730.5</v>
      </c>
      <c r="AW15" s="45">
        <f>VLOOKUP(VLOOKUP(AW$3,KEY!$E:$F,2,0)&amp;$C15,DEMAND_PLAN!$B:$I,5,0)/VLOOKUP(VLOOKUP(AW$3,KEY!$E:$F,2,0),KEY!$B:$C,2,0)</f>
        <v>7397</v>
      </c>
      <c r="AX15" s="45">
        <f>VLOOKUP(VLOOKUP(AX$3,KEY!$E:$F,2,0)&amp;$C15,DEMAND_PLAN!$B:$I,5,0)/VLOOKUP(VLOOKUP(AX$3,KEY!$E:$F,2,0),KEY!$B:$C,2,0)</f>
        <v>7397</v>
      </c>
      <c r="AY15" s="45">
        <f>VLOOKUP(VLOOKUP(AY$3,KEY!$E:$F,2,0)&amp;$C15,DEMAND_PLAN!$B:$I,5,0)/VLOOKUP(VLOOKUP(AY$3,KEY!$E:$F,2,0),KEY!$B:$C,2,0)</f>
        <v>7397</v>
      </c>
      <c r="AZ15" s="45">
        <f>VLOOKUP(VLOOKUP(AZ$3,KEY!$E:$F,2,0)&amp;$C15,DEMAND_PLAN!$B:$I,5,0)/VLOOKUP(VLOOKUP(AZ$3,KEY!$E:$F,2,0),KEY!$B:$C,2,0)</f>
        <v>7397</v>
      </c>
      <c r="BA15" s="45">
        <f>VLOOKUP(VLOOKUP(BA$3,KEY!$E:$F,2,0)&amp;$C15,DEMAND_PLAN!$B:$I,5,0)/VLOOKUP(VLOOKUP(BA$3,KEY!$E:$F,2,0),KEY!$B:$C,2,0)</f>
        <v>3159.4</v>
      </c>
      <c r="BB15" s="45">
        <f>VLOOKUP(VLOOKUP(BB$3,KEY!$E:$F,2,0)&amp;$C15,DEMAND_PLAN!$B:$I,5,0)/VLOOKUP(VLOOKUP(BB$3,KEY!$E:$F,2,0),KEY!$B:$C,2,0)</f>
        <v>3159.4</v>
      </c>
      <c r="BC15" s="45">
        <f>VLOOKUP(VLOOKUP(BC$3,KEY!$E:$F,2,0)&amp;$C15,DEMAND_PLAN!$B:$I,5,0)/VLOOKUP(VLOOKUP(BC$3,KEY!$E:$F,2,0),KEY!$B:$C,2,0)</f>
        <v>3159.4</v>
      </c>
      <c r="BD15" s="45">
        <f>VLOOKUP(VLOOKUP(BD$3,KEY!$E:$F,2,0)&amp;$C15,DEMAND_PLAN!$B:$I,5,0)/VLOOKUP(VLOOKUP(BD$3,KEY!$E:$F,2,0),KEY!$B:$C,2,0)</f>
        <v>3159.4</v>
      </c>
      <c r="BE15" s="45">
        <f>VLOOKUP(VLOOKUP(BE$3,KEY!$E:$F,2,0)&amp;$C15,DEMAND_PLAN!$B:$I,5,0)/VLOOKUP(VLOOKUP(BE$3,KEY!$E:$F,2,0),KEY!$B:$C,2,0)</f>
        <v>3159.4</v>
      </c>
      <c r="BF15" s="46">
        <f>IF(FF15&gt;ASSUMPTIONS!$D$5,0,(ASSUMPTIONS!$D$5+2-FF15)*AVERAGE(G15:J15))</f>
        <v>0</v>
      </c>
      <c r="BG15" s="46">
        <f>IF(FG15&gt;ASSUMPTIONS!$D$5,0,(ASSUMPTIONS!$D$5+2-FG15)*AVERAGE(H15:K15))</f>
        <v>0</v>
      </c>
      <c r="BH15" s="46">
        <f>IF(FH15&gt;ASSUMPTIONS!$D$5,0,(ASSUMPTIONS!$D$5+2-FH15)*AVERAGE(I15:L15))</f>
        <v>11011.669745958423</v>
      </c>
      <c r="BI15" s="46">
        <f>IF(FI15&gt;ASSUMPTIONS!$D$5,0,(ASSUMPTIONS!$D$5+2-FI15)*AVERAGE(J15:M15))</f>
        <v>0</v>
      </c>
      <c r="BJ15" s="46">
        <f>IF(FJ15&gt;ASSUMPTIONS!$D$5,0,(ASSUMPTIONS!$D$5+2-FJ15)*AVERAGE(K15:N15))</f>
        <v>0</v>
      </c>
      <c r="BK15" s="46">
        <f>IF(FK15&gt;ASSUMPTIONS!$D$5,0,(ASSUMPTIONS!$D$5+2-FK15)*AVERAGE(L15:O15))</f>
        <v>12653.5</v>
      </c>
      <c r="BL15" s="46">
        <f>IF(FL15&gt;ASSUMPTIONS!$D$5,0,(ASSUMPTIONS!$D$5+2-FL15)*AVERAGE(M15:P15))</f>
        <v>0</v>
      </c>
      <c r="BM15" s="46">
        <f>IF(FM15&gt;ASSUMPTIONS!$D$5,0,(ASSUMPTIONS!$D$5+2-FM15)*AVERAGE(N15:Q15))</f>
        <v>0</v>
      </c>
      <c r="BN15" s="46">
        <f>IF(FN15&gt;ASSUMPTIONS!$D$5,0,(ASSUMPTIONS!$D$5+2-FN15)*AVERAGE(O15:R15))</f>
        <v>11718.500000000002</v>
      </c>
      <c r="BO15" s="46">
        <f>IF(FO15&gt;ASSUMPTIONS!$D$5,0,(ASSUMPTIONS!$D$5+2-FO15)*AVERAGE(P15:S15))</f>
        <v>17558.75</v>
      </c>
      <c r="BP15" s="46">
        <f>IF(FP15&gt;ASSUMPTIONS!$D$5,0,(ASSUMPTIONS!$D$5+2-FP15)*AVERAGE(Q15:T15))</f>
        <v>17558.75</v>
      </c>
      <c r="BQ15" s="46">
        <f>IF(FQ15&gt;ASSUMPTIONS!$D$5,0,(ASSUMPTIONS!$D$5+2-FQ15)*AVERAGE(R15:U15))</f>
        <v>17558.75</v>
      </c>
      <c r="BR15" s="46">
        <f>IF(FR15&gt;ASSUMPTIONS!$D$5,0,(ASSUMPTIONS!$D$5+2-FR15)*AVERAGE(S15:V15))</f>
        <v>0</v>
      </c>
      <c r="BS15" s="46">
        <f>IF(FS15&gt;ASSUMPTIONS!$D$5,0,(ASSUMPTIONS!$D$5+2-FS15)*AVERAGE(T15:W15))</f>
        <v>25138.124999999996</v>
      </c>
      <c r="BT15" s="46">
        <f>IF(FT15&gt;ASSUMPTIONS!$D$5,0,(ASSUMPTIONS!$D$5+2-FT15)*AVERAGE(U15:X15))</f>
        <v>0</v>
      </c>
      <c r="BU15" s="46">
        <f>IF(FU15&gt;ASSUMPTIONS!$D$5,0,(ASSUMPTIONS!$D$5+2-FU15)*AVERAGE(V15:Y15))</f>
        <v>25489.749999999996</v>
      </c>
      <c r="BV15" s="46">
        <f>IF(FV15&gt;ASSUMPTIONS!$D$5,0,(ASSUMPTIONS!$D$5+2-FV15)*AVERAGE(W15:Z15))</f>
        <v>0</v>
      </c>
      <c r="BW15" s="46">
        <f>IF(FW15&gt;ASSUMPTIONS!$D$5,0,(ASSUMPTIONS!$D$5+2-FW15)*AVERAGE(X15:AA15))</f>
        <v>25872.249999999996</v>
      </c>
      <c r="BX15" s="46">
        <f>IF(FX15&gt;ASSUMPTIONS!$D$5,0,(ASSUMPTIONS!$D$5+2-FX15)*AVERAGE(Y15:AB15))</f>
        <v>0</v>
      </c>
      <c r="BY15" s="46">
        <f>IF(FY15&gt;ASSUMPTIONS!$D$5,0,(ASSUMPTIONS!$D$5+2-FY15)*AVERAGE(Z15:AC15))</f>
        <v>28602.250000000004</v>
      </c>
      <c r="BZ15" s="46">
        <f>IF(FZ15&gt;ASSUMPTIONS!$D$5,0,(ASSUMPTIONS!$D$5+2-FZ15)*AVERAGE(AA15:AD15))</f>
        <v>0</v>
      </c>
      <c r="CA15" s="46">
        <f>IF(GA15&gt;ASSUMPTIONS!$D$5,0,(ASSUMPTIONS!$D$5+2-GA15)*AVERAGE(AB15:AE15))</f>
        <v>25285.375000000004</v>
      </c>
      <c r="CB15" s="46">
        <f>IF(GB15&gt;ASSUMPTIONS!$D$5,0,(ASSUMPTIONS!$D$5+2-GB15)*AVERAGE(AC15:AF15))</f>
        <v>0</v>
      </c>
      <c r="CC15" s="46">
        <f>IF(GC15&gt;ASSUMPTIONS!$D$5,0,(ASSUMPTIONS!$D$5+2-GC15)*AVERAGE(AD15:AG15))</f>
        <v>0</v>
      </c>
      <c r="CD15" s="46">
        <f>IF(GD15&gt;ASSUMPTIONS!$D$5,0,(ASSUMPTIONS!$D$5+2-GD15)*AVERAGE(AE15:AH15))</f>
        <v>0</v>
      </c>
      <c r="CE15" s="46">
        <f>IF(GE15&gt;ASSUMPTIONS!$D$5,0,(ASSUMPTIONS!$D$5+2-GE15)*AVERAGE(AF15:AI15))</f>
        <v>0</v>
      </c>
      <c r="CF15" s="46">
        <f>IF(GF15&gt;ASSUMPTIONS!$D$5,0,(ASSUMPTIONS!$D$5+2-GF15)*AVERAGE(AG15:AJ15))</f>
        <v>23683.750000000004</v>
      </c>
      <c r="CG15" s="46">
        <f>IF(GG15&gt;ASSUMPTIONS!$D$5,0,(ASSUMPTIONS!$D$5+2-GG15)*AVERAGE(AH15:AK15))</f>
        <v>0</v>
      </c>
      <c r="CH15" s="46">
        <f>IF(GH15&gt;ASSUMPTIONS!$D$5,0,(ASSUMPTIONS!$D$5+2-GH15)*AVERAGE(AI15:AL15))</f>
        <v>0</v>
      </c>
      <c r="CI15" s="46">
        <f>IF(GI15&gt;ASSUMPTIONS!$D$5,0,(ASSUMPTIONS!$D$5+2-GI15)*AVERAGE(AJ15:AM15))</f>
        <v>19135.499999999996</v>
      </c>
      <c r="CJ15" s="46">
        <f>IF(GJ15&gt;ASSUMPTIONS!$D$5,0,(ASSUMPTIONS!$D$5+2-GJ15)*AVERAGE(AK15:AN15))</f>
        <v>0</v>
      </c>
      <c r="CK15" s="46">
        <f>IF(GK15&gt;ASSUMPTIONS!$D$5,0,(ASSUMPTIONS!$D$5+2-GK15)*AVERAGE(AL15:AO15))</f>
        <v>0</v>
      </c>
      <c r="CL15" s="46">
        <f>IF(GL15&gt;ASSUMPTIONS!$D$5,0,(ASSUMPTIONS!$D$5+2-GL15)*AVERAGE(AM15:AP15))</f>
        <v>0</v>
      </c>
      <c r="CM15" s="46">
        <f>IF(GM15&gt;ASSUMPTIONS!$D$5,0,(ASSUMPTIONS!$D$5+2-GM15)*AVERAGE(AN15:AQ15))</f>
        <v>0</v>
      </c>
      <c r="CN15" s="46">
        <f>IF(GN15&gt;ASSUMPTIONS!$D$5,0,(ASSUMPTIONS!$D$5+2-GN15)*AVERAGE(AO15:AR15))</f>
        <v>15939.750000000002</v>
      </c>
      <c r="CO15" s="46">
        <f>IF(GO15&gt;ASSUMPTIONS!$D$5,0,(ASSUMPTIONS!$D$5+2-GO15)*AVERAGE(AP15:AS15))</f>
        <v>0</v>
      </c>
      <c r="CP15" s="46">
        <f>IF(GP15&gt;ASSUMPTIONS!$D$5,0,(ASSUMPTIONS!$D$5+2-GP15)*AVERAGE(AQ15:AT15))</f>
        <v>22443.500000000004</v>
      </c>
      <c r="CQ15" s="46">
        <f>IF(GQ15&gt;ASSUMPTIONS!$D$5,0,(ASSUMPTIONS!$D$5+2-GQ15)*AVERAGE(AR15:AU15))</f>
        <v>0</v>
      </c>
      <c r="CR15" s="46">
        <f>IF(GR15&gt;ASSUMPTIONS!$D$5,0,(ASSUMPTIONS!$D$5+2-GR15)*AVERAGE(AS15:AV15))</f>
        <v>22443.5</v>
      </c>
      <c r="CS15" s="46">
        <f>IF(GS15&gt;ASSUMPTIONS!$D$5,0,(ASSUMPTIONS!$D$5+2-GS15)*AVERAGE(AT15:AW15))</f>
        <v>0</v>
      </c>
      <c r="CT15" s="46">
        <f>IF(GT15&gt;ASSUMPTIONS!$D$5,0,(ASSUMPTIONS!$D$5+2-GT15)*AVERAGE(AU15:AX15))</f>
        <v>0</v>
      </c>
      <c r="CU15" s="46">
        <f>IF(GU15&gt;ASSUMPTIONS!$D$5,0,(ASSUMPTIONS!$D$5+2-GU15)*AVERAGE(AV15:AY15))</f>
        <v>18362.75</v>
      </c>
      <c r="CV15" s="46">
        <f>IF(GV15&gt;ASSUMPTIONS!$D$5,0,(ASSUMPTIONS!$D$5+2-GV15)*AVERAGE(AW15:AZ15))</f>
        <v>0</v>
      </c>
      <c r="CW15" s="46">
        <f>IF(GW15&gt;ASSUMPTIONS!$D$5,0,(ASSUMPTIONS!$D$5+2-GW15)*AVERAGE(AX15:BA15))</f>
        <v>0</v>
      </c>
      <c r="CX15" s="46">
        <f>IF(GX15&gt;ASSUMPTIONS!$D$5,0,(ASSUMPTIONS!$D$5+2-GX15)*AVERAGE(AY15:BB15))</f>
        <v>0</v>
      </c>
      <c r="CY15" s="46">
        <f>IF(GY15&gt;ASSUMPTIONS!$D$5,0,(ASSUMPTIONS!$D$5+2-GY15)*AVERAGE(AZ15:BC15))</f>
        <v>0</v>
      </c>
      <c r="CZ15" s="46">
        <f>IF(GZ15&gt;ASSUMPTIONS!$D$5,0,(ASSUMPTIONS!$D$5+2-GZ15)*AVERAGE(BA15:BD15))</f>
        <v>0</v>
      </c>
      <c r="DA15" s="46">
        <f>IF(HA15&gt;ASSUMPTIONS!$D$5,0,(ASSUMPTIONS!$D$5+2-HA15)*AVERAGE($BB15:$BE15))</f>
        <v>0</v>
      </c>
      <c r="DB15" s="46">
        <f>IF(HB15&gt;ASSUMPTIONS!$D$5,0,(ASSUMPTIONS!$D$5+2-HB15)*AVERAGE($BB15:$BE15))</f>
        <v>0</v>
      </c>
      <c r="DC15" s="46">
        <f>IF(HC15&gt;ASSUMPTIONS!$D$5,0,(ASSUMPTIONS!$D$5+2-HC15)*AVERAGE($BB15:$BE15))</f>
        <v>8158.0500000000029</v>
      </c>
      <c r="DD15" s="46">
        <f>IF(HD15&gt;ASSUMPTIONS!$D$5,0,(ASSUMPTIONS!$D$5+2-HD15)*AVERAGE($BB15:$BE15))</f>
        <v>0</v>
      </c>
      <c r="DE15" s="46">
        <f>IF(HE15&gt;ASSUMPTIONS!$D$5,0,(ASSUMPTIONS!$D$5+2-HE15)*AVERAGE($BB15:$BE15))</f>
        <v>6318.8000000000029</v>
      </c>
      <c r="DF15" s="47">
        <f t="shared" si="53"/>
        <v>45729.080254041575</v>
      </c>
      <c r="DG15" s="47">
        <f t="shared" si="0"/>
        <v>41845.830254041575</v>
      </c>
      <c r="DH15" s="47">
        <f t="shared" si="1"/>
        <v>48974.25</v>
      </c>
      <c r="DI15" s="47">
        <f t="shared" si="2"/>
        <v>45091</v>
      </c>
      <c r="DJ15" s="47">
        <f t="shared" si="3"/>
        <v>39337.75</v>
      </c>
      <c r="DK15" s="47">
        <f t="shared" si="4"/>
        <v>46238</v>
      </c>
      <c r="DL15" s="47">
        <f t="shared" si="5"/>
        <v>40484.75</v>
      </c>
      <c r="DM15" s="47">
        <f t="shared" si="6"/>
        <v>34731.5</v>
      </c>
      <c r="DN15" s="47">
        <f t="shared" si="7"/>
        <v>41805</v>
      </c>
      <c r="DO15" s="47">
        <f t="shared" si="8"/>
        <v>54718.75</v>
      </c>
      <c r="DP15" s="47">
        <f t="shared" si="9"/>
        <v>67632.5</v>
      </c>
      <c r="DQ15" s="47">
        <f t="shared" si="10"/>
        <v>80546.25</v>
      </c>
      <c r="DR15" s="47">
        <f t="shared" si="11"/>
        <v>75901.25</v>
      </c>
      <c r="DS15" s="47">
        <f t="shared" si="12"/>
        <v>91228.875</v>
      </c>
      <c r="DT15" s="47">
        <f t="shared" si="13"/>
        <v>81418.375</v>
      </c>
      <c r="DU15" s="47">
        <f t="shared" si="14"/>
        <v>97097.625</v>
      </c>
      <c r="DV15" s="47">
        <f t="shared" si="15"/>
        <v>87287.125</v>
      </c>
      <c r="DW15" s="47">
        <f t="shared" si="16"/>
        <v>102175.125</v>
      </c>
      <c r="DX15" s="47">
        <f t="shared" si="17"/>
        <v>91190.875</v>
      </c>
      <c r="DY15" s="47">
        <f t="shared" si="18"/>
        <v>108808.875</v>
      </c>
      <c r="DZ15" s="47">
        <f t="shared" si="19"/>
        <v>97824.625</v>
      </c>
      <c r="EA15" s="47">
        <f t="shared" si="20"/>
        <v>110799</v>
      </c>
      <c r="EB15" s="47">
        <f t="shared" si="21"/>
        <v>98488</v>
      </c>
      <c r="EC15" s="47">
        <f t="shared" si="22"/>
        <v>86177</v>
      </c>
      <c r="ED15" s="47">
        <f t="shared" si="23"/>
        <v>73866</v>
      </c>
      <c r="EE15" s="47">
        <f t="shared" si="24"/>
        <v>61555</v>
      </c>
      <c r="EF15" s="47">
        <f t="shared" si="25"/>
        <v>76476.5</v>
      </c>
      <c r="EG15" s="47">
        <f t="shared" si="26"/>
        <v>67714.25</v>
      </c>
      <c r="EH15" s="47">
        <f t="shared" si="27"/>
        <v>58952</v>
      </c>
      <c r="EI15" s="47">
        <f t="shared" si="28"/>
        <v>69325.25</v>
      </c>
      <c r="EJ15" s="47">
        <f t="shared" si="29"/>
        <v>61516.5</v>
      </c>
      <c r="EK15" s="47">
        <f t="shared" si="30"/>
        <v>53707.75</v>
      </c>
      <c r="EL15" s="47">
        <f t="shared" si="31"/>
        <v>45899</v>
      </c>
      <c r="EM15" s="47">
        <f t="shared" si="32"/>
        <v>38090.25</v>
      </c>
      <c r="EN15" s="47">
        <f t="shared" si="33"/>
        <v>48627</v>
      </c>
      <c r="EO15" s="47">
        <f t="shared" si="34"/>
        <v>43224</v>
      </c>
      <c r="EP15" s="47">
        <f t="shared" si="35"/>
        <v>60264.5</v>
      </c>
      <c r="EQ15" s="47">
        <f t="shared" si="36"/>
        <v>54861.5</v>
      </c>
      <c r="ER15" s="47">
        <f t="shared" si="37"/>
        <v>71902</v>
      </c>
      <c r="ES15" s="47">
        <f t="shared" si="38"/>
        <v>64171.5</v>
      </c>
      <c r="ET15" s="47">
        <f t="shared" si="39"/>
        <v>56441</v>
      </c>
      <c r="EU15" s="47">
        <f t="shared" si="40"/>
        <v>67073.25</v>
      </c>
      <c r="EV15" s="47">
        <f t="shared" si="41"/>
        <v>59342.75</v>
      </c>
      <c r="EW15" s="47">
        <f t="shared" si="42"/>
        <v>51945.75</v>
      </c>
      <c r="EX15" s="47">
        <f t="shared" si="43"/>
        <v>44548.75</v>
      </c>
      <c r="EY15" s="47">
        <f t="shared" si="44"/>
        <v>37151.75</v>
      </c>
      <c r="EZ15" s="47">
        <f t="shared" si="45"/>
        <v>29754.75</v>
      </c>
      <c r="FA15" s="47">
        <f t="shared" si="46"/>
        <v>26595.35</v>
      </c>
      <c r="FB15" s="47">
        <f t="shared" si="47"/>
        <v>23435.949999999997</v>
      </c>
      <c r="FC15" s="47">
        <f t="shared" si="48"/>
        <v>28434.6</v>
      </c>
      <c r="FD15" s="47">
        <f t="shared" si="49"/>
        <v>25275.199999999997</v>
      </c>
      <c r="FE15" s="47">
        <f t="shared" si="50"/>
        <v>28434.6</v>
      </c>
      <c r="FF15" s="48">
        <f t="shared" si="54"/>
        <v>11.403167328401212</v>
      </c>
      <c r="FG15" s="48">
        <f t="shared" si="55"/>
        <v>9.4908068809301245</v>
      </c>
      <c r="FH15" s="48">
        <f t="shared" si="56"/>
        <v>7.9167252053240462</v>
      </c>
      <c r="FI15" s="48">
        <f t="shared" si="57"/>
        <v>8.5124494850736543</v>
      </c>
      <c r="FJ15" s="48">
        <f t="shared" si="58"/>
        <v>8.2340131706593311</v>
      </c>
      <c r="FK15" s="48">
        <f t="shared" si="59"/>
        <v>7.5662250859519631</v>
      </c>
      <c r="FL15" s="48">
        <f t="shared" si="60"/>
        <v>9.3940294337993482</v>
      </c>
      <c r="FM15" s="48">
        <f t="shared" si="61"/>
        <v>8.715769644779332</v>
      </c>
      <c r="FN15" s="48">
        <f t="shared" si="62"/>
        <v>7.4771797631862214</v>
      </c>
      <c r="FO15" s="48">
        <f t="shared" si="63"/>
        <v>7.0421764123728705</v>
      </c>
      <c r="FP15" s="48">
        <f t="shared" si="64"/>
        <v>7.5706478502991938</v>
      </c>
      <c r="FQ15" s="48">
        <f t="shared" si="65"/>
        <v>7.9389021759863834</v>
      </c>
      <c r="FR15" s="48">
        <f t="shared" si="66"/>
        <v>8.2102084501299633</v>
      </c>
      <c r="FS15" s="48">
        <f t="shared" si="67"/>
        <v>7.512046664975907</v>
      </c>
      <c r="FT15" s="48">
        <f t="shared" si="68"/>
        <v>8.774221858882651</v>
      </c>
      <c r="FU15" s="48">
        <f t="shared" si="69"/>
        <v>7.6157331353440165</v>
      </c>
      <c r="FV15" s="48">
        <f t="shared" si="70"/>
        <v>8.8397136809522721</v>
      </c>
      <c r="FW15" s="48">
        <f t="shared" si="71"/>
        <v>7.713645024992406</v>
      </c>
      <c r="FX15" s="48">
        <f t="shared" si="72"/>
        <v>8.7721853167491233</v>
      </c>
      <c r="FY15" s="48">
        <f t="shared" si="73"/>
        <v>7.6123629799289398</v>
      </c>
      <c r="FZ15" s="48">
        <f t="shared" si="74"/>
        <v>8.8383457883193888</v>
      </c>
      <c r="GA15" s="48">
        <f t="shared" si="75"/>
        <v>7.9461152627731293</v>
      </c>
      <c r="GB15" s="48">
        <f t="shared" si="76"/>
        <v>9.6989512038997496</v>
      </c>
      <c r="GC15" s="48">
        <f t="shared" si="77"/>
        <v>9.3472055805345633</v>
      </c>
      <c r="GD15" s="48">
        <f t="shared" si="78"/>
        <v>8.9307796438911602</v>
      </c>
      <c r="GE15" s="48">
        <f t="shared" si="79"/>
        <v>8.4300265342805787</v>
      </c>
      <c r="GF15" s="48">
        <f t="shared" si="80"/>
        <v>7.221480840580135</v>
      </c>
      <c r="GG15" s="48">
        <f t="shared" si="81"/>
        <v>9.2301611248566768</v>
      </c>
      <c r="GH15" s="48">
        <f t="shared" si="82"/>
        <v>8.4147133292946243</v>
      </c>
      <c r="GI15" s="48">
        <f t="shared" si="83"/>
        <v>7.5494797502801347</v>
      </c>
      <c r="GJ15" s="48">
        <f t="shared" si="84"/>
        <v>9.6187379137507918</v>
      </c>
      <c r="GK15" s="48">
        <f t="shared" si="85"/>
        <v>9.3123923779968596</v>
      </c>
      <c r="GL15" s="48">
        <f t="shared" si="86"/>
        <v>8.9446763331286228</v>
      </c>
      <c r="GM15" s="48">
        <f t="shared" si="87"/>
        <v>8.4950953174162507</v>
      </c>
      <c r="GN15" s="48">
        <f t="shared" si="88"/>
        <v>7.0498334258745139</v>
      </c>
      <c r="GO15" s="48">
        <f t="shared" si="89"/>
        <v>8.1249817247645097</v>
      </c>
      <c r="GP15" s="48">
        <f t="shared" si="90"/>
        <v>6.5822514942703769</v>
      </c>
      <c r="GQ15" s="48">
        <f t="shared" si="91"/>
        <v>8.4302225952543317</v>
      </c>
      <c r="GR15" s="48">
        <f t="shared" si="92"/>
        <v>7.0967595886423904</v>
      </c>
      <c r="GS15" s="48">
        <f t="shared" si="93"/>
        <v>9.4024878630858009</v>
      </c>
      <c r="GT15" s="48">
        <f t="shared" si="94"/>
        <v>8.4840852751611298</v>
      </c>
      <c r="GU15" s="48">
        <f t="shared" si="95"/>
        <v>7.5452099660779037</v>
      </c>
      <c r="GV15" s="48">
        <f t="shared" si="96"/>
        <v>9.0676287684196293</v>
      </c>
      <c r="GW15" s="48">
        <f t="shared" si="97"/>
        <v>9.3635997854077253</v>
      </c>
      <c r="GX15" s="48">
        <f t="shared" si="98"/>
        <v>9.8415653063544379</v>
      </c>
      <c r="GY15" s="48">
        <f t="shared" si="99"/>
        <v>10.559578553143073</v>
      </c>
      <c r="GZ15" s="48">
        <f t="shared" si="100"/>
        <v>11.759115654871177</v>
      </c>
      <c r="HA15" s="48">
        <f t="shared" si="101"/>
        <v>9.4178483256314482</v>
      </c>
      <c r="HB15" s="48">
        <f t="shared" si="102"/>
        <v>8.4178483256314482</v>
      </c>
      <c r="HC15" s="48">
        <f t="shared" si="103"/>
        <v>7.4178483256314482</v>
      </c>
      <c r="HD15" s="48">
        <f t="shared" si="104"/>
        <v>9</v>
      </c>
      <c r="HE15" s="48">
        <f t="shared" si="105"/>
        <v>7.9999999999999991</v>
      </c>
      <c r="HF15" s="31"/>
    </row>
    <row r="16" spans="1:214" x14ac:dyDescent="0.25">
      <c r="A16" s="29"/>
      <c r="B16" s="13" t="s">
        <v>7</v>
      </c>
      <c r="C16" s="13">
        <v>1248060</v>
      </c>
      <c r="D16" s="13" t="str">
        <f>VLOOKUP(C16,INVENTORY_DATA!$C:$E,2,0)</f>
        <v>PF_4</v>
      </c>
      <c r="E16" s="44">
        <f>VLOOKUP(C16,INVENTORY_DATA!$C:$E,3,0)</f>
        <v>225326.67436489608</v>
      </c>
      <c r="F16" s="45">
        <f>VLOOKUP(VLOOKUP(F$3,KEY!$E:$F,2,0)&amp;$C16,DEMAND_PLAN!$B:$I,5,0)/VLOOKUP(VLOOKUP(F$3,KEY!$E:$F,2,0),KEY!$B:$C,2,0)</f>
        <v>7997.25</v>
      </c>
      <c r="G16" s="45">
        <f>VLOOKUP(VLOOKUP(G$3,KEY!$E:$F,2,0)&amp;$C16,DEMAND_PLAN!$B:$I,5,0)/VLOOKUP(VLOOKUP(G$3,KEY!$E:$F,2,0),KEY!$B:$C,2,0)</f>
        <v>7997.25</v>
      </c>
      <c r="H16" s="45">
        <f>VLOOKUP(VLOOKUP(H$3,KEY!$E:$F,2,0)&amp;$C16,DEMAND_PLAN!$B:$I,5,0)/VLOOKUP(VLOOKUP(H$3,KEY!$E:$F,2,0),KEY!$B:$C,2,0)</f>
        <v>7997.25</v>
      </c>
      <c r="I16" s="45">
        <f>VLOOKUP(VLOOKUP(I$3,KEY!$E:$F,2,0)&amp;$C16,DEMAND_PLAN!$B:$I,5,0)/VLOOKUP(VLOOKUP(I$3,KEY!$E:$F,2,0),KEY!$B:$C,2,0)</f>
        <v>7997.25</v>
      </c>
      <c r="J16" s="45">
        <f>VLOOKUP(VLOOKUP(J$3,KEY!$E:$F,2,0)&amp;$C16,DEMAND_PLAN!$B:$I,5,0)/VLOOKUP(VLOOKUP(J$3,KEY!$E:$F,2,0),KEY!$B:$C,2,0)</f>
        <v>10479.75</v>
      </c>
      <c r="K16" s="45">
        <f>VLOOKUP(VLOOKUP(K$3,KEY!$E:$F,2,0)&amp;$C16,DEMAND_PLAN!$B:$I,5,0)/VLOOKUP(VLOOKUP(K$3,KEY!$E:$F,2,0),KEY!$B:$C,2,0)</f>
        <v>10479.75</v>
      </c>
      <c r="L16" s="45">
        <f>VLOOKUP(VLOOKUP(L$3,KEY!$E:$F,2,0)&amp;$C16,DEMAND_PLAN!$B:$I,5,0)/VLOOKUP(VLOOKUP(L$3,KEY!$E:$F,2,0),KEY!$B:$C,2,0)</f>
        <v>10479.75</v>
      </c>
      <c r="M16" s="45">
        <f>VLOOKUP(VLOOKUP(M$3,KEY!$E:$F,2,0)&amp;$C16,DEMAND_PLAN!$B:$I,5,0)/VLOOKUP(VLOOKUP(M$3,KEY!$E:$F,2,0),KEY!$B:$C,2,0)</f>
        <v>10479.75</v>
      </c>
      <c r="N16" s="45">
        <f>VLOOKUP(VLOOKUP(N$3,KEY!$E:$F,2,0)&amp;$C16,DEMAND_PLAN!$B:$I,5,0)/VLOOKUP(VLOOKUP(N$3,KEY!$E:$F,2,0),KEY!$B:$C,2,0)</f>
        <v>12340.8</v>
      </c>
      <c r="O16" s="45">
        <f>VLOOKUP(VLOOKUP(O$3,KEY!$E:$F,2,0)&amp;$C16,DEMAND_PLAN!$B:$I,5,0)/VLOOKUP(VLOOKUP(O$3,KEY!$E:$F,2,0),KEY!$B:$C,2,0)</f>
        <v>12340.8</v>
      </c>
      <c r="P16" s="45">
        <f>VLOOKUP(VLOOKUP(P$3,KEY!$E:$F,2,0)&amp;$C16,DEMAND_PLAN!$B:$I,5,0)/VLOOKUP(VLOOKUP(P$3,KEY!$E:$F,2,0),KEY!$B:$C,2,0)</f>
        <v>12340.8</v>
      </c>
      <c r="Q16" s="45">
        <f>VLOOKUP(VLOOKUP(Q$3,KEY!$E:$F,2,0)&amp;$C16,DEMAND_PLAN!$B:$I,5,0)/VLOOKUP(VLOOKUP(Q$3,KEY!$E:$F,2,0),KEY!$B:$C,2,0)</f>
        <v>12340.8</v>
      </c>
      <c r="R16" s="45">
        <f>VLOOKUP(VLOOKUP(R$3,KEY!$E:$F,2,0)&amp;$C16,DEMAND_PLAN!$B:$I,5,0)/VLOOKUP(VLOOKUP(R$3,KEY!$E:$F,2,0),KEY!$B:$C,2,0)</f>
        <v>12340.8</v>
      </c>
      <c r="S16" s="45">
        <f>VLOOKUP(VLOOKUP(S$3,KEY!$E:$F,2,0)&amp;$C16,DEMAND_PLAN!$B:$I,5,0)/VLOOKUP(VLOOKUP(S$3,KEY!$E:$F,2,0),KEY!$B:$C,2,0)</f>
        <v>9802.25</v>
      </c>
      <c r="T16" s="45">
        <f>VLOOKUP(VLOOKUP(T$3,KEY!$E:$F,2,0)&amp;$C16,DEMAND_PLAN!$B:$I,5,0)/VLOOKUP(VLOOKUP(T$3,KEY!$E:$F,2,0),KEY!$B:$C,2,0)</f>
        <v>9802.25</v>
      </c>
      <c r="U16" s="45">
        <f>VLOOKUP(VLOOKUP(U$3,KEY!$E:$F,2,0)&amp;$C16,DEMAND_PLAN!$B:$I,5,0)/VLOOKUP(VLOOKUP(U$3,KEY!$E:$F,2,0),KEY!$B:$C,2,0)</f>
        <v>9802.25</v>
      </c>
      <c r="V16" s="45">
        <f>VLOOKUP(VLOOKUP(V$3,KEY!$E:$F,2,0)&amp;$C16,DEMAND_PLAN!$B:$I,5,0)/VLOOKUP(VLOOKUP(V$3,KEY!$E:$F,2,0),KEY!$B:$C,2,0)</f>
        <v>9802.25</v>
      </c>
      <c r="W16" s="45">
        <f>VLOOKUP(VLOOKUP(W$3,KEY!$E:$F,2,0)&amp;$C16,DEMAND_PLAN!$B:$I,5,0)/VLOOKUP(VLOOKUP(W$3,KEY!$E:$F,2,0),KEY!$B:$C,2,0)</f>
        <v>6740</v>
      </c>
      <c r="X16" s="45">
        <f>VLOOKUP(VLOOKUP(X$3,KEY!$E:$F,2,0)&amp;$C16,DEMAND_PLAN!$B:$I,5,0)/VLOOKUP(VLOOKUP(X$3,KEY!$E:$F,2,0),KEY!$B:$C,2,0)</f>
        <v>6740</v>
      </c>
      <c r="Y16" s="45">
        <f>VLOOKUP(VLOOKUP(Y$3,KEY!$E:$F,2,0)&amp;$C16,DEMAND_PLAN!$B:$I,5,0)/VLOOKUP(VLOOKUP(Y$3,KEY!$E:$F,2,0),KEY!$B:$C,2,0)</f>
        <v>6740</v>
      </c>
      <c r="Z16" s="45">
        <f>VLOOKUP(VLOOKUP(Z$3,KEY!$E:$F,2,0)&amp;$C16,DEMAND_PLAN!$B:$I,5,0)/VLOOKUP(VLOOKUP(Z$3,KEY!$E:$F,2,0),KEY!$B:$C,2,0)</f>
        <v>6740</v>
      </c>
      <c r="AA16" s="45">
        <f>VLOOKUP(VLOOKUP(AA$3,KEY!$E:$F,2,0)&amp;$C16,DEMAND_PLAN!$B:$I,5,0)/VLOOKUP(VLOOKUP(AA$3,KEY!$E:$F,2,0),KEY!$B:$C,2,0)</f>
        <v>3623.8</v>
      </c>
      <c r="AB16" s="45">
        <f>VLOOKUP(VLOOKUP(AB$3,KEY!$E:$F,2,0)&amp;$C16,DEMAND_PLAN!$B:$I,5,0)/VLOOKUP(VLOOKUP(AB$3,KEY!$E:$F,2,0),KEY!$B:$C,2,0)</f>
        <v>3623.8</v>
      </c>
      <c r="AC16" s="45">
        <f>VLOOKUP(VLOOKUP(AC$3,KEY!$E:$F,2,0)&amp;$C16,DEMAND_PLAN!$B:$I,5,0)/VLOOKUP(VLOOKUP(AC$3,KEY!$E:$F,2,0),KEY!$B:$C,2,0)</f>
        <v>3623.8</v>
      </c>
      <c r="AD16" s="45">
        <f>VLOOKUP(VLOOKUP(AD$3,KEY!$E:$F,2,0)&amp;$C16,DEMAND_PLAN!$B:$I,5,0)/VLOOKUP(VLOOKUP(AD$3,KEY!$E:$F,2,0),KEY!$B:$C,2,0)</f>
        <v>3623.8</v>
      </c>
      <c r="AE16" s="45">
        <f>VLOOKUP(VLOOKUP(AE$3,KEY!$E:$F,2,0)&amp;$C16,DEMAND_PLAN!$B:$I,5,0)/VLOOKUP(VLOOKUP(AE$3,KEY!$E:$F,2,0),KEY!$B:$C,2,0)</f>
        <v>3623.8</v>
      </c>
      <c r="AF16" s="45">
        <f>VLOOKUP(VLOOKUP(AF$3,KEY!$E:$F,2,0)&amp;$C16,DEMAND_PLAN!$B:$I,5,0)/VLOOKUP(VLOOKUP(AF$3,KEY!$E:$F,2,0),KEY!$B:$C,2,0)</f>
        <v>2514.25</v>
      </c>
      <c r="AG16" s="45">
        <f>VLOOKUP(VLOOKUP(AG$3,KEY!$E:$F,2,0)&amp;$C16,DEMAND_PLAN!$B:$I,5,0)/VLOOKUP(VLOOKUP(AG$3,KEY!$E:$F,2,0),KEY!$B:$C,2,0)</f>
        <v>2514.25</v>
      </c>
      <c r="AH16" s="45">
        <f>VLOOKUP(VLOOKUP(AH$3,KEY!$E:$F,2,0)&amp;$C16,DEMAND_PLAN!$B:$I,5,0)/VLOOKUP(VLOOKUP(AH$3,KEY!$E:$F,2,0),KEY!$B:$C,2,0)</f>
        <v>2514.25</v>
      </c>
      <c r="AI16" s="45">
        <f>VLOOKUP(VLOOKUP(AI$3,KEY!$E:$F,2,0)&amp;$C16,DEMAND_PLAN!$B:$I,5,0)/VLOOKUP(VLOOKUP(AI$3,KEY!$E:$F,2,0),KEY!$B:$C,2,0)</f>
        <v>2514.25</v>
      </c>
      <c r="AJ16" s="45">
        <f>VLOOKUP(VLOOKUP(AJ$3,KEY!$E:$F,2,0)&amp;$C16,DEMAND_PLAN!$B:$I,5,0)/VLOOKUP(VLOOKUP(AJ$3,KEY!$E:$F,2,0),KEY!$B:$C,2,0)</f>
        <v>3997</v>
      </c>
      <c r="AK16" s="45">
        <f>VLOOKUP(VLOOKUP(AK$3,KEY!$E:$F,2,0)&amp;$C16,DEMAND_PLAN!$B:$I,5,0)/VLOOKUP(VLOOKUP(AK$3,KEY!$E:$F,2,0),KEY!$B:$C,2,0)</f>
        <v>3997</v>
      </c>
      <c r="AL16" s="45">
        <f>VLOOKUP(VLOOKUP(AL$3,KEY!$E:$F,2,0)&amp;$C16,DEMAND_PLAN!$B:$I,5,0)/VLOOKUP(VLOOKUP(AL$3,KEY!$E:$F,2,0),KEY!$B:$C,2,0)</f>
        <v>3997</v>
      </c>
      <c r="AM16" s="45">
        <f>VLOOKUP(VLOOKUP(AM$3,KEY!$E:$F,2,0)&amp;$C16,DEMAND_PLAN!$B:$I,5,0)/VLOOKUP(VLOOKUP(AM$3,KEY!$E:$F,2,0),KEY!$B:$C,2,0)</f>
        <v>3997</v>
      </c>
      <c r="AN16" s="45">
        <f>VLOOKUP(VLOOKUP(AN$3,KEY!$E:$F,2,0)&amp;$C16,DEMAND_PLAN!$B:$I,5,0)/VLOOKUP(VLOOKUP(AN$3,KEY!$E:$F,2,0),KEY!$B:$C,2,0)</f>
        <v>5550.8</v>
      </c>
      <c r="AO16" s="45">
        <f>VLOOKUP(VLOOKUP(AO$3,KEY!$E:$F,2,0)&amp;$C16,DEMAND_PLAN!$B:$I,5,0)/VLOOKUP(VLOOKUP(AO$3,KEY!$E:$F,2,0),KEY!$B:$C,2,0)</f>
        <v>5550.8</v>
      </c>
      <c r="AP16" s="45">
        <f>VLOOKUP(VLOOKUP(AP$3,KEY!$E:$F,2,0)&amp;$C16,DEMAND_PLAN!$B:$I,5,0)/VLOOKUP(VLOOKUP(AP$3,KEY!$E:$F,2,0),KEY!$B:$C,2,0)</f>
        <v>5550.8</v>
      </c>
      <c r="AQ16" s="45">
        <f>VLOOKUP(VLOOKUP(AQ$3,KEY!$E:$F,2,0)&amp;$C16,DEMAND_PLAN!$B:$I,5,0)/VLOOKUP(VLOOKUP(AQ$3,KEY!$E:$F,2,0),KEY!$B:$C,2,0)</f>
        <v>5550.8</v>
      </c>
      <c r="AR16" s="45">
        <f>VLOOKUP(VLOOKUP(AR$3,KEY!$E:$F,2,0)&amp;$C16,DEMAND_PLAN!$B:$I,5,0)/VLOOKUP(VLOOKUP(AR$3,KEY!$E:$F,2,0),KEY!$B:$C,2,0)</f>
        <v>5550.8</v>
      </c>
      <c r="AS16" s="45">
        <f>VLOOKUP(VLOOKUP(AS$3,KEY!$E:$F,2,0)&amp;$C16,DEMAND_PLAN!$B:$I,5,0)/VLOOKUP(VLOOKUP(AS$3,KEY!$E:$F,2,0),KEY!$B:$C,2,0)</f>
        <v>8709.25</v>
      </c>
      <c r="AT16" s="45">
        <f>VLOOKUP(VLOOKUP(AT$3,KEY!$E:$F,2,0)&amp;$C16,DEMAND_PLAN!$B:$I,5,0)/VLOOKUP(VLOOKUP(AT$3,KEY!$E:$F,2,0),KEY!$B:$C,2,0)</f>
        <v>8709.25</v>
      </c>
      <c r="AU16" s="45">
        <f>VLOOKUP(VLOOKUP(AU$3,KEY!$E:$F,2,0)&amp;$C16,DEMAND_PLAN!$B:$I,5,0)/VLOOKUP(VLOOKUP(AU$3,KEY!$E:$F,2,0),KEY!$B:$C,2,0)</f>
        <v>8709.25</v>
      </c>
      <c r="AV16" s="45">
        <f>VLOOKUP(VLOOKUP(AV$3,KEY!$E:$F,2,0)&amp;$C16,DEMAND_PLAN!$B:$I,5,0)/VLOOKUP(VLOOKUP(AV$3,KEY!$E:$F,2,0),KEY!$B:$C,2,0)</f>
        <v>8709.25</v>
      </c>
      <c r="AW16" s="45">
        <f>VLOOKUP(VLOOKUP(AW$3,KEY!$E:$F,2,0)&amp;$C16,DEMAND_PLAN!$B:$I,5,0)/VLOOKUP(VLOOKUP(AW$3,KEY!$E:$F,2,0),KEY!$B:$C,2,0)</f>
        <v>11383.25</v>
      </c>
      <c r="AX16" s="45">
        <f>VLOOKUP(VLOOKUP(AX$3,KEY!$E:$F,2,0)&amp;$C16,DEMAND_PLAN!$B:$I,5,0)/VLOOKUP(VLOOKUP(AX$3,KEY!$E:$F,2,0),KEY!$B:$C,2,0)</f>
        <v>11383.25</v>
      </c>
      <c r="AY16" s="45">
        <f>VLOOKUP(VLOOKUP(AY$3,KEY!$E:$F,2,0)&amp;$C16,DEMAND_PLAN!$B:$I,5,0)/VLOOKUP(VLOOKUP(AY$3,KEY!$E:$F,2,0),KEY!$B:$C,2,0)</f>
        <v>11383.25</v>
      </c>
      <c r="AZ16" s="45">
        <f>VLOOKUP(VLOOKUP(AZ$3,KEY!$E:$F,2,0)&amp;$C16,DEMAND_PLAN!$B:$I,5,0)/VLOOKUP(VLOOKUP(AZ$3,KEY!$E:$F,2,0),KEY!$B:$C,2,0)</f>
        <v>11383.25</v>
      </c>
      <c r="BA16" s="45">
        <f>VLOOKUP(VLOOKUP(BA$3,KEY!$E:$F,2,0)&amp;$C16,DEMAND_PLAN!$B:$I,5,0)/VLOOKUP(VLOOKUP(BA$3,KEY!$E:$F,2,0),KEY!$B:$C,2,0)</f>
        <v>8998.2000000000007</v>
      </c>
      <c r="BB16" s="45">
        <f>VLOOKUP(VLOOKUP(BB$3,KEY!$E:$F,2,0)&amp;$C16,DEMAND_PLAN!$B:$I,5,0)/VLOOKUP(VLOOKUP(BB$3,KEY!$E:$F,2,0),KEY!$B:$C,2,0)</f>
        <v>8998.2000000000007</v>
      </c>
      <c r="BC16" s="45">
        <f>VLOOKUP(VLOOKUP(BC$3,KEY!$E:$F,2,0)&amp;$C16,DEMAND_PLAN!$B:$I,5,0)/VLOOKUP(VLOOKUP(BC$3,KEY!$E:$F,2,0),KEY!$B:$C,2,0)</f>
        <v>8998.2000000000007</v>
      </c>
      <c r="BD16" s="45">
        <f>VLOOKUP(VLOOKUP(BD$3,KEY!$E:$F,2,0)&amp;$C16,DEMAND_PLAN!$B:$I,5,0)/VLOOKUP(VLOOKUP(BD$3,KEY!$E:$F,2,0),KEY!$B:$C,2,0)</f>
        <v>8998.2000000000007</v>
      </c>
      <c r="BE16" s="45">
        <f>VLOOKUP(VLOOKUP(BE$3,KEY!$E:$F,2,0)&amp;$C16,DEMAND_PLAN!$B:$I,5,0)/VLOOKUP(VLOOKUP(BE$3,KEY!$E:$F,2,0),KEY!$B:$C,2,0)</f>
        <v>8998.2000000000007</v>
      </c>
      <c r="BF16" s="46">
        <f>IF(FF16&gt;ASSUMPTIONS!$D$5,0,(ASSUMPTIONS!$D$5+2-FF16)*AVERAGE(G16:J16))</f>
        <v>0</v>
      </c>
      <c r="BG16" s="46">
        <f>IF(FG16&gt;ASSUMPTIONS!$D$5,0,(ASSUMPTIONS!$D$5+2-FG16)*AVERAGE(H16:K16))</f>
        <v>0</v>
      </c>
      <c r="BH16" s="46">
        <f>IF(FH16&gt;ASSUMPTIONS!$D$5,0,(ASSUMPTIONS!$D$5+2-FH16)*AVERAGE(I16:L16))</f>
        <v>0</v>
      </c>
      <c r="BI16" s="46">
        <f>IF(FI16&gt;ASSUMPTIONS!$D$5,0,(ASSUMPTIONS!$D$5+2-FI16)*AVERAGE(J16:M16))</f>
        <v>0</v>
      </c>
      <c r="BJ16" s="46">
        <f>IF(FJ16&gt;ASSUMPTIONS!$D$5,0,(ASSUMPTIONS!$D$5+2-FJ16)*AVERAGE(K16:N16))</f>
        <v>0</v>
      </c>
      <c r="BK16" s="46">
        <f>IF(FK16&gt;ASSUMPTIONS!$D$5,0,(ASSUMPTIONS!$D$5+2-FK16)*AVERAGE(L16:O16))</f>
        <v>0</v>
      </c>
      <c r="BL16" s="46">
        <f>IF(FL16&gt;ASSUMPTIONS!$D$5,0,(ASSUMPTIONS!$D$5+2-FL16)*AVERAGE(M16:P16))</f>
        <v>0</v>
      </c>
      <c r="BM16" s="46">
        <f>IF(FM16&gt;ASSUMPTIONS!$D$5,0,(ASSUMPTIONS!$D$5+2-FM16)*AVERAGE(N16:Q16))</f>
        <v>0</v>
      </c>
      <c r="BN16" s="46">
        <f>IF(FN16&gt;ASSUMPTIONS!$D$5,0,(ASSUMPTIONS!$D$5+2-FN16)*AVERAGE(O16:R16))</f>
        <v>0</v>
      </c>
      <c r="BO16" s="46">
        <f>IF(FO16&gt;ASSUMPTIONS!$D$5,0,(ASSUMPTIONS!$D$5+2-FO16)*AVERAGE(P16:S16))</f>
        <v>0</v>
      </c>
      <c r="BP16" s="46">
        <f>IF(FP16&gt;ASSUMPTIONS!$D$5,0,(ASSUMPTIONS!$D$5+2-FP16)*AVERAGE(Q16:T16))</f>
        <v>0</v>
      </c>
      <c r="BQ16" s="46">
        <f>IF(FQ16&gt;ASSUMPTIONS!$D$5,0,(ASSUMPTIONS!$D$5+2-FQ16)*AVERAGE(R16:U16))</f>
        <v>0</v>
      </c>
      <c r="BR16" s="46">
        <f>IF(FR16&gt;ASSUMPTIONS!$D$5,0,(ASSUMPTIONS!$D$5+2-FR16)*AVERAGE(S16:V16))</f>
        <v>0</v>
      </c>
      <c r="BS16" s="46">
        <f>IF(FS16&gt;ASSUMPTIONS!$D$5,0,(ASSUMPTIONS!$D$5+2-FS16)*AVERAGE(T16:W16))</f>
        <v>0</v>
      </c>
      <c r="BT16" s="46">
        <f>IF(FT16&gt;ASSUMPTIONS!$D$5,0,(ASSUMPTIONS!$D$5+2-FT16)*AVERAGE(U16:X16))</f>
        <v>0</v>
      </c>
      <c r="BU16" s="46">
        <f>IF(FU16&gt;ASSUMPTIONS!$D$5,0,(ASSUMPTIONS!$D$5+2-FU16)*AVERAGE(V16:Y16))</f>
        <v>0</v>
      </c>
      <c r="BV16" s="46">
        <f>IF(FV16&gt;ASSUMPTIONS!$D$5,0,(ASSUMPTIONS!$D$5+2-FV16)*AVERAGE(W16:Z16))</f>
        <v>0</v>
      </c>
      <c r="BW16" s="46">
        <f>IF(FW16&gt;ASSUMPTIONS!$D$5,0,(ASSUMPTIONS!$D$5+2-FW16)*AVERAGE(X16:AA16))</f>
        <v>0</v>
      </c>
      <c r="BX16" s="46">
        <f>IF(FX16&gt;ASSUMPTIONS!$D$5,0,(ASSUMPTIONS!$D$5+2-FX16)*AVERAGE(Y16:AB16))</f>
        <v>0</v>
      </c>
      <c r="BY16" s="46">
        <f>IF(FY16&gt;ASSUMPTIONS!$D$5,0,(ASSUMPTIONS!$D$5+2-FY16)*AVERAGE(Z16:AC16))</f>
        <v>0</v>
      </c>
      <c r="BZ16" s="46">
        <f>IF(FZ16&gt;ASSUMPTIONS!$D$5,0,(ASSUMPTIONS!$D$5+2-FZ16)*AVERAGE(AA16:AD16))</f>
        <v>0</v>
      </c>
      <c r="CA16" s="46">
        <f>IF(GA16&gt;ASSUMPTIONS!$D$5,0,(ASSUMPTIONS!$D$5+2-GA16)*AVERAGE(AB16:AE16))</f>
        <v>12692.325635103918</v>
      </c>
      <c r="CB16" s="46">
        <f>IF(GB16&gt;ASSUMPTIONS!$D$5,0,(ASSUMPTIONS!$D$5+2-GB16)*AVERAGE(AC16:AF16))</f>
        <v>0</v>
      </c>
      <c r="CC16" s="46">
        <f>IF(GC16&gt;ASSUMPTIONS!$D$5,0,(ASSUMPTIONS!$D$5+2-GC16)*AVERAGE(AD16:AG16))</f>
        <v>0</v>
      </c>
      <c r="CD16" s="46">
        <f>IF(GD16&gt;ASSUMPTIONS!$D$5,0,(ASSUMPTIONS!$D$5+2-GD16)*AVERAGE(AE16:AH16))</f>
        <v>0</v>
      </c>
      <c r="CE16" s="46">
        <f>IF(GE16&gt;ASSUMPTIONS!$D$5,0,(ASSUMPTIONS!$D$5+2-GE16)*AVERAGE(AF16:AI16))</f>
        <v>0</v>
      </c>
      <c r="CF16" s="46">
        <f>IF(GF16&gt;ASSUMPTIONS!$D$5,0,(ASSUMPTIONS!$D$5+2-GF16)*AVERAGE(AG16:AJ16))</f>
        <v>10730.374999999993</v>
      </c>
      <c r="CG16" s="46">
        <f>IF(GG16&gt;ASSUMPTIONS!$D$5,0,(ASSUMPTIONS!$D$5+2-GG16)*AVERAGE(AH16:AK16))</f>
        <v>0</v>
      </c>
      <c r="CH16" s="46">
        <f>IF(GH16&gt;ASSUMPTIONS!$D$5,0,(ASSUMPTIONS!$D$5+2-GH16)*AVERAGE(AI16:AL16))</f>
        <v>12442.249999999998</v>
      </c>
      <c r="CI16" s="46">
        <f>IF(GI16&gt;ASSUMPTIONS!$D$5,0,(ASSUMPTIONS!$D$5+2-GI16)*AVERAGE(AJ16:AM16))</f>
        <v>0</v>
      </c>
      <c r="CJ16" s="46">
        <f>IF(GJ16&gt;ASSUMPTIONS!$D$5,0,(ASSUMPTIONS!$D$5+2-GJ16)*AVERAGE(AK16:AN16))</f>
        <v>12619.874999999998</v>
      </c>
      <c r="CK16" s="46">
        <f>IF(GK16&gt;ASSUMPTIONS!$D$5,0,(ASSUMPTIONS!$D$5+2-GK16)*AVERAGE(AL16:AO16))</f>
        <v>0</v>
      </c>
      <c r="CL16" s="46">
        <f>IF(GL16&gt;ASSUMPTIONS!$D$5,0,(ASSUMPTIONS!$D$5+2-GL16)*AVERAGE(AM16:AP16))</f>
        <v>15762.999999999993</v>
      </c>
      <c r="CM16" s="46">
        <f>IF(GM16&gt;ASSUMPTIONS!$D$5,0,(ASSUMPTIONS!$D$5+2-GM16)*AVERAGE(AN16:AQ16))</f>
        <v>0</v>
      </c>
      <c r="CN16" s="46">
        <f>IF(GN16&gt;ASSUMPTIONS!$D$5,0,(ASSUMPTIONS!$D$5+2-GN16)*AVERAGE(AO16:AR16))</f>
        <v>11878.500000000009</v>
      </c>
      <c r="CO16" s="46">
        <f>IF(GO16&gt;ASSUMPTIONS!$D$5,0,(ASSUMPTIONS!$D$5+2-GO16)*AVERAGE(AP16:AS16))</f>
        <v>13446.925000000007</v>
      </c>
      <c r="CP16" s="46">
        <f>IF(GP16&gt;ASSUMPTIONS!$D$5,0,(ASSUMPTIONS!$D$5+2-GP16)*AVERAGE(AQ16:AT16))</f>
        <v>0</v>
      </c>
      <c r="CQ16" s="46">
        <f>IF(GQ16&gt;ASSUMPTIONS!$D$5,0,(ASSUMPTIONS!$D$5+2-GQ16)*AVERAGE(AR16:AU16))</f>
        <v>26893.850000000002</v>
      </c>
      <c r="CR16" s="46">
        <f>IF(GR16&gt;ASSUMPTIONS!$D$5,0,(ASSUMPTIONS!$D$5+2-GR16)*AVERAGE(AS16:AV16))</f>
        <v>0</v>
      </c>
      <c r="CS16" s="46">
        <f>IF(GS16&gt;ASSUMPTIONS!$D$5,0,(ASSUMPTIONS!$D$5+2-GS16)*AVERAGE(AT16:AW16))</f>
        <v>25682.725000000006</v>
      </c>
      <c r="CT16" s="46">
        <f>IF(GT16&gt;ASSUMPTIONS!$D$5,0,(ASSUMPTIONS!$D$5+2-GT16)*AVERAGE(AU16:AX16))</f>
        <v>0</v>
      </c>
      <c r="CU16" s="46">
        <f>IF(GU16&gt;ASSUMPTIONS!$D$5,0,(ASSUMPTIONS!$D$5+2-GU16)*AVERAGE(AV16:AY16))</f>
        <v>30788.5</v>
      </c>
      <c r="CV16" s="46">
        <f>IF(GV16&gt;ASSUMPTIONS!$D$5,0,(ASSUMPTIONS!$D$5+2-GV16)*AVERAGE(AW16:AZ16))</f>
        <v>0</v>
      </c>
      <c r="CW16" s="46">
        <f>IF(GW16&gt;ASSUMPTIONS!$D$5,0,(ASSUMPTIONS!$D$5+2-GW16)*AVERAGE(AX16:BA16))</f>
        <v>0</v>
      </c>
      <c r="CX16" s="46">
        <f>IF(GX16&gt;ASSUMPTIONS!$D$5,0,(ASSUMPTIONS!$D$5+2-GX16)*AVERAGE(AY16:BB16))</f>
        <v>23561.500000000004</v>
      </c>
      <c r="CY16" s="46">
        <f>IF(GY16&gt;ASSUMPTIONS!$D$5,0,(ASSUMPTIONS!$D$5+2-GY16)*AVERAGE(AZ16:BC16))</f>
        <v>0</v>
      </c>
      <c r="CZ16" s="46">
        <f>IF(GZ16&gt;ASSUMPTIONS!$D$5,0,(ASSUMPTIONS!$D$5+2-GZ16)*AVERAGE(BA16:BD16))</f>
        <v>0</v>
      </c>
      <c r="DA16" s="46">
        <f>IF(HA16&gt;ASSUMPTIONS!$D$5,0,(ASSUMPTIONS!$D$5+2-HA16)*AVERAGE($BB16:$BE16))</f>
        <v>22224.500000000011</v>
      </c>
      <c r="DB16" s="46">
        <f>IF(HB16&gt;ASSUMPTIONS!$D$5,0,(ASSUMPTIONS!$D$5+2-HB16)*AVERAGE($BB16:$BE16))</f>
        <v>0</v>
      </c>
      <c r="DC16" s="46">
        <f>IF(HC16&gt;ASSUMPTIONS!$D$5,0,(ASSUMPTIONS!$D$5+2-HC16)*AVERAGE($BB16:$BE16))</f>
        <v>17996.399999999987</v>
      </c>
      <c r="DD16" s="46">
        <f>IF(HD16&gt;ASSUMPTIONS!$D$5,0,(ASSUMPTIONS!$D$5+2-HD16)*AVERAGE($BB16:$BE16))</f>
        <v>0</v>
      </c>
      <c r="DE16" s="46">
        <f>IF(HE16&gt;ASSUMPTIONS!$D$5,0,(ASSUMPTIONS!$D$5+2-HE16)*AVERAGE($BB16:$BE16))</f>
        <v>17996.399999999987</v>
      </c>
      <c r="DF16" s="47">
        <f t="shared" si="53"/>
        <v>217329.42436489608</v>
      </c>
      <c r="DG16" s="47">
        <f t="shared" si="0"/>
        <v>209332.17436489608</v>
      </c>
      <c r="DH16" s="47">
        <f t="shared" si="1"/>
        <v>201334.92436489608</v>
      </c>
      <c r="DI16" s="47">
        <f t="shared" si="2"/>
        <v>193337.67436489608</v>
      </c>
      <c r="DJ16" s="47">
        <f t="shared" si="3"/>
        <v>182857.92436489608</v>
      </c>
      <c r="DK16" s="47">
        <f t="shared" si="4"/>
        <v>172378.17436489608</v>
      </c>
      <c r="DL16" s="47">
        <f t="shared" si="5"/>
        <v>161898.42436489608</v>
      </c>
      <c r="DM16" s="47">
        <f t="shared" si="6"/>
        <v>151418.67436489608</v>
      </c>
      <c r="DN16" s="47">
        <f t="shared" si="7"/>
        <v>139077.8743648961</v>
      </c>
      <c r="DO16" s="47">
        <f t="shared" si="8"/>
        <v>126737.07436489609</v>
      </c>
      <c r="DP16" s="47">
        <f t="shared" si="9"/>
        <v>114396.27436489609</v>
      </c>
      <c r="DQ16" s="47">
        <f t="shared" si="10"/>
        <v>102055.47436489609</v>
      </c>
      <c r="DR16" s="47">
        <f t="shared" si="11"/>
        <v>89714.674364896084</v>
      </c>
      <c r="DS16" s="47">
        <f t="shared" si="12"/>
        <v>79912.424364896084</v>
      </c>
      <c r="DT16" s="47">
        <f t="shared" si="13"/>
        <v>70110.174364896084</v>
      </c>
      <c r="DU16" s="47">
        <f t="shared" si="14"/>
        <v>60307.924364896084</v>
      </c>
      <c r="DV16" s="47">
        <f t="shared" si="15"/>
        <v>50505.674364896084</v>
      </c>
      <c r="DW16" s="47">
        <f t="shared" si="16"/>
        <v>43765.674364896084</v>
      </c>
      <c r="DX16" s="47">
        <f t="shared" si="17"/>
        <v>37025.674364896084</v>
      </c>
      <c r="DY16" s="47">
        <f t="shared" si="18"/>
        <v>30285.674364896084</v>
      </c>
      <c r="DZ16" s="47">
        <f t="shared" si="19"/>
        <v>23545.674364896084</v>
      </c>
      <c r="EA16" s="47">
        <f t="shared" si="20"/>
        <v>32614.200000000004</v>
      </c>
      <c r="EB16" s="47">
        <f t="shared" si="21"/>
        <v>28990.400000000005</v>
      </c>
      <c r="EC16" s="47">
        <f t="shared" si="22"/>
        <v>25366.600000000006</v>
      </c>
      <c r="ED16" s="47">
        <f t="shared" si="23"/>
        <v>21742.800000000007</v>
      </c>
      <c r="EE16" s="47">
        <f t="shared" si="24"/>
        <v>18119.000000000007</v>
      </c>
      <c r="EF16" s="47">
        <f t="shared" si="25"/>
        <v>26335.125</v>
      </c>
      <c r="EG16" s="47">
        <f t="shared" si="26"/>
        <v>23820.875</v>
      </c>
      <c r="EH16" s="47">
        <f t="shared" si="27"/>
        <v>33748.875</v>
      </c>
      <c r="EI16" s="47">
        <f t="shared" si="28"/>
        <v>31234.625</v>
      </c>
      <c r="EJ16" s="47">
        <f t="shared" si="29"/>
        <v>39857.5</v>
      </c>
      <c r="EK16" s="47">
        <f t="shared" si="30"/>
        <v>35860.5</v>
      </c>
      <c r="EL16" s="47">
        <f t="shared" si="31"/>
        <v>47626.499999999993</v>
      </c>
      <c r="EM16" s="47">
        <f t="shared" si="32"/>
        <v>43629.499999999993</v>
      </c>
      <c r="EN16" s="47">
        <f t="shared" si="33"/>
        <v>49957.2</v>
      </c>
      <c r="EO16" s="47">
        <f t="shared" si="34"/>
        <v>57853.324999999997</v>
      </c>
      <c r="EP16" s="47">
        <f t="shared" si="35"/>
        <v>52302.524999999994</v>
      </c>
      <c r="EQ16" s="47">
        <f t="shared" si="36"/>
        <v>73645.574999999997</v>
      </c>
      <c r="ER16" s="47">
        <f t="shared" si="37"/>
        <v>68094.774999999994</v>
      </c>
      <c r="ES16" s="47">
        <f t="shared" si="38"/>
        <v>85068.25</v>
      </c>
      <c r="ET16" s="47">
        <f t="shared" si="39"/>
        <v>76359</v>
      </c>
      <c r="EU16" s="47">
        <f t="shared" si="40"/>
        <v>98438.25</v>
      </c>
      <c r="EV16" s="47">
        <f t="shared" si="41"/>
        <v>89729</v>
      </c>
      <c r="EW16" s="47">
        <f t="shared" si="42"/>
        <v>78345.75</v>
      </c>
      <c r="EX16" s="47">
        <f t="shared" si="43"/>
        <v>90524</v>
      </c>
      <c r="EY16" s="47">
        <f t="shared" si="44"/>
        <v>79140.75</v>
      </c>
      <c r="EZ16" s="47">
        <f t="shared" si="45"/>
        <v>67757.5</v>
      </c>
      <c r="FA16" s="47">
        <f t="shared" si="46"/>
        <v>80983.800000000017</v>
      </c>
      <c r="FB16" s="47">
        <f t="shared" si="47"/>
        <v>71985.60000000002</v>
      </c>
      <c r="FC16" s="47">
        <f t="shared" si="48"/>
        <v>80983.800000000017</v>
      </c>
      <c r="FD16" s="47">
        <f t="shared" si="49"/>
        <v>71985.60000000002</v>
      </c>
      <c r="FE16" s="47">
        <f t="shared" si="50"/>
        <v>80983.800000000017</v>
      </c>
      <c r="FF16" s="48">
        <f t="shared" si="54"/>
        <v>26.14643103606122</v>
      </c>
      <c r="FG16" s="48">
        <f t="shared" si="55"/>
        <v>23.524319355403591</v>
      </c>
      <c r="FH16" s="48">
        <f t="shared" si="56"/>
        <v>21.23232785514902</v>
      </c>
      <c r="FI16" s="48">
        <f t="shared" si="57"/>
        <v>19.211806041641839</v>
      </c>
      <c r="FJ16" s="48">
        <f t="shared" si="58"/>
        <v>17.664454413815978</v>
      </c>
      <c r="FK16" s="48">
        <f t="shared" si="59"/>
        <v>16.025724565349744</v>
      </c>
      <c r="FL16" s="48">
        <f t="shared" si="60"/>
        <v>14.515399775790874</v>
      </c>
      <c r="FM16" s="48">
        <f t="shared" si="61"/>
        <v>13.118956985357197</v>
      </c>
      <c r="FN16" s="48">
        <f t="shared" si="62"/>
        <v>12.269761633354085</v>
      </c>
      <c r="FO16" s="48">
        <f t="shared" si="63"/>
        <v>11.880740111449514</v>
      </c>
      <c r="FP16" s="48">
        <f t="shared" si="64"/>
        <v>11.447119919333254</v>
      </c>
      <c r="FQ16" s="48">
        <f t="shared" si="65"/>
        <v>10.960765301426894</v>
      </c>
      <c r="FR16" s="48">
        <f t="shared" si="66"/>
        <v>10.411433534637057</v>
      </c>
      <c r="FS16" s="48">
        <f t="shared" si="67"/>
        <v>9.9278274660815793</v>
      </c>
      <c r="FT16" s="48">
        <f t="shared" si="68"/>
        <v>9.6616148788582059</v>
      </c>
      <c r="FU16" s="48">
        <f t="shared" si="69"/>
        <v>9.341095269661146</v>
      </c>
      <c r="FV16" s="48">
        <f t="shared" si="70"/>
        <v>8.9477632588866598</v>
      </c>
      <c r="FW16" s="48">
        <f t="shared" si="71"/>
        <v>8.472755913888907</v>
      </c>
      <c r="FX16" s="48">
        <f t="shared" si="72"/>
        <v>8.4458739776715266</v>
      </c>
      <c r="FY16" s="48">
        <f t="shared" si="73"/>
        <v>8.4094789431609271</v>
      </c>
      <c r="FZ16" s="48">
        <f t="shared" si="74"/>
        <v>8.3574353896175513</v>
      </c>
      <c r="GA16" s="48">
        <f t="shared" si="75"/>
        <v>6.4975093451338601</v>
      </c>
      <c r="GB16" s="48">
        <f t="shared" si="76"/>
        <v>9.746019057722263</v>
      </c>
      <c r="GC16" s="48">
        <f t="shared" si="77"/>
        <v>9.4461270273132367</v>
      </c>
      <c r="GD16" s="48">
        <f t="shared" si="78"/>
        <v>9.0866382186082575</v>
      </c>
      <c r="GE16" s="48">
        <f t="shared" si="79"/>
        <v>8.6478273839117055</v>
      </c>
      <c r="GF16" s="48">
        <f t="shared" si="80"/>
        <v>6.2805520050261077</v>
      </c>
      <c r="GG16" s="48">
        <f t="shared" si="81"/>
        <v>8.0891149932808606</v>
      </c>
      <c r="GH16" s="48">
        <f t="shared" si="82"/>
        <v>6.568897468158081</v>
      </c>
      <c r="GI16" s="48">
        <f t="shared" si="83"/>
        <v>8.4435514135601704</v>
      </c>
      <c r="GJ16" s="48">
        <f t="shared" si="84"/>
        <v>7.1223306616196744</v>
      </c>
      <c r="GK16" s="48">
        <f t="shared" si="85"/>
        <v>8.3490437587716553</v>
      </c>
      <c r="GL16" s="48">
        <f t="shared" si="86"/>
        <v>6.9465456623437012</v>
      </c>
      <c r="GM16" s="48">
        <f t="shared" si="87"/>
        <v>8.5801145780788346</v>
      </c>
      <c r="GN16" s="48">
        <f t="shared" si="88"/>
        <v>7.8600381926929437</v>
      </c>
      <c r="GO16" s="48">
        <f t="shared" si="89"/>
        <v>7.8791718993046578</v>
      </c>
      <c r="GP16" s="48">
        <f t="shared" si="90"/>
        <v>8.1140423771305148</v>
      </c>
      <c r="GQ16" s="48">
        <f t="shared" si="91"/>
        <v>6.604156440241109</v>
      </c>
      <c r="GR16" s="48">
        <f t="shared" si="92"/>
        <v>8.4560180268105753</v>
      </c>
      <c r="GS16" s="48">
        <f t="shared" si="93"/>
        <v>7.2613126816133926</v>
      </c>
      <c r="GT16" s="48">
        <f t="shared" si="94"/>
        <v>8.4676620629588157</v>
      </c>
      <c r="GU16" s="48">
        <f t="shared" si="95"/>
        <v>7.1265311836487086</v>
      </c>
      <c r="GV16" s="48">
        <f t="shared" si="96"/>
        <v>8.647640173061296</v>
      </c>
      <c r="GW16" s="48">
        <f t="shared" si="97"/>
        <v>8.3182630924528294</v>
      </c>
      <c r="GX16" s="48">
        <f t="shared" si="98"/>
        <v>7.6879466377514847</v>
      </c>
      <c r="GY16" s="48">
        <f t="shared" si="99"/>
        <v>9.4350256723604886</v>
      </c>
      <c r="GZ16" s="48">
        <f t="shared" si="100"/>
        <v>8.7951757018070271</v>
      </c>
      <c r="HA16" s="48">
        <f t="shared" si="101"/>
        <v>7.5301171345380178</v>
      </c>
      <c r="HB16" s="48">
        <f t="shared" si="102"/>
        <v>9.0000000000000018</v>
      </c>
      <c r="HC16" s="48">
        <f t="shared" si="103"/>
        <v>8.0000000000000018</v>
      </c>
      <c r="HD16" s="48">
        <f t="shared" si="104"/>
        <v>9.0000000000000018</v>
      </c>
      <c r="HE16" s="48">
        <f t="shared" si="105"/>
        <v>8.0000000000000018</v>
      </c>
      <c r="HF16" s="31"/>
    </row>
    <row r="17" spans="1:214" x14ac:dyDescent="0.25">
      <c r="A17" s="29"/>
      <c r="B17" s="13" t="s">
        <v>7</v>
      </c>
      <c r="C17" s="13">
        <v>1544930</v>
      </c>
      <c r="D17" s="13" t="str">
        <f>VLOOKUP(C17,INVENTORY_DATA!$C:$E,2,0)</f>
        <v>PF_2</v>
      </c>
      <c r="E17" s="44">
        <f>VLOOKUP(C17,INVENTORY_DATA!$C:$E,3,0)</f>
        <v>130721.09237875287</v>
      </c>
      <c r="F17" s="45">
        <f>VLOOKUP(VLOOKUP(F$3,KEY!$E:$F,2,0)&amp;$C17,DEMAND_PLAN!$B:$I,5,0)/VLOOKUP(VLOOKUP(F$3,KEY!$E:$F,2,0),KEY!$B:$C,2,0)</f>
        <v>12188.25</v>
      </c>
      <c r="G17" s="45">
        <f>VLOOKUP(VLOOKUP(G$3,KEY!$E:$F,2,0)&amp;$C17,DEMAND_PLAN!$B:$I,5,0)/VLOOKUP(VLOOKUP(G$3,KEY!$E:$F,2,0),KEY!$B:$C,2,0)</f>
        <v>12188.25</v>
      </c>
      <c r="H17" s="45">
        <f>VLOOKUP(VLOOKUP(H$3,KEY!$E:$F,2,0)&amp;$C17,DEMAND_PLAN!$B:$I,5,0)/VLOOKUP(VLOOKUP(H$3,KEY!$E:$F,2,0),KEY!$B:$C,2,0)</f>
        <v>12188.25</v>
      </c>
      <c r="I17" s="45">
        <f>VLOOKUP(VLOOKUP(I$3,KEY!$E:$F,2,0)&amp;$C17,DEMAND_PLAN!$B:$I,5,0)/VLOOKUP(VLOOKUP(I$3,KEY!$E:$F,2,0),KEY!$B:$C,2,0)</f>
        <v>12188.25</v>
      </c>
      <c r="J17" s="45">
        <f>VLOOKUP(VLOOKUP(J$3,KEY!$E:$F,2,0)&amp;$C17,DEMAND_PLAN!$B:$I,5,0)/VLOOKUP(VLOOKUP(J$3,KEY!$E:$F,2,0),KEY!$B:$C,2,0)</f>
        <v>10515.25</v>
      </c>
      <c r="K17" s="45">
        <f>VLOOKUP(VLOOKUP(K$3,KEY!$E:$F,2,0)&amp;$C17,DEMAND_PLAN!$B:$I,5,0)/VLOOKUP(VLOOKUP(K$3,KEY!$E:$F,2,0),KEY!$B:$C,2,0)</f>
        <v>10515.25</v>
      </c>
      <c r="L17" s="45">
        <f>VLOOKUP(VLOOKUP(L$3,KEY!$E:$F,2,0)&amp;$C17,DEMAND_PLAN!$B:$I,5,0)/VLOOKUP(VLOOKUP(L$3,KEY!$E:$F,2,0),KEY!$B:$C,2,0)</f>
        <v>10515.25</v>
      </c>
      <c r="M17" s="45">
        <f>VLOOKUP(VLOOKUP(M$3,KEY!$E:$F,2,0)&amp;$C17,DEMAND_PLAN!$B:$I,5,0)/VLOOKUP(VLOOKUP(M$3,KEY!$E:$F,2,0),KEY!$B:$C,2,0)</f>
        <v>10515.25</v>
      </c>
      <c r="N17" s="45">
        <f>VLOOKUP(VLOOKUP(N$3,KEY!$E:$F,2,0)&amp;$C17,DEMAND_PLAN!$B:$I,5,0)/VLOOKUP(VLOOKUP(N$3,KEY!$E:$F,2,0),KEY!$B:$C,2,0)</f>
        <v>5407.6</v>
      </c>
      <c r="O17" s="45">
        <f>VLOOKUP(VLOOKUP(O$3,KEY!$E:$F,2,0)&amp;$C17,DEMAND_PLAN!$B:$I,5,0)/VLOOKUP(VLOOKUP(O$3,KEY!$E:$F,2,0),KEY!$B:$C,2,0)</f>
        <v>5407.6</v>
      </c>
      <c r="P17" s="45">
        <f>VLOOKUP(VLOOKUP(P$3,KEY!$E:$F,2,0)&amp;$C17,DEMAND_PLAN!$B:$I,5,0)/VLOOKUP(VLOOKUP(P$3,KEY!$E:$F,2,0),KEY!$B:$C,2,0)</f>
        <v>5407.6</v>
      </c>
      <c r="Q17" s="45">
        <f>VLOOKUP(VLOOKUP(Q$3,KEY!$E:$F,2,0)&amp;$C17,DEMAND_PLAN!$B:$I,5,0)/VLOOKUP(VLOOKUP(Q$3,KEY!$E:$F,2,0),KEY!$B:$C,2,0)</f>
        <v>5407.6</v>
      </c>
      <c r="R17" s="45">
        <f>VLOOKUP(VLOOKUP(R$3,KEY!$E:$F,2,0)&amp;$C17,DEMAND_PLAN!$B:$I,5,0)/VLOOKUP(VLOOKUP(R$3,KEY!$E:$F,2,0),KEY!$B:$C,2,0)</f>
        <v>5407.6</v>
      </c>
      <c r="S17" s="45">
        <f>VLOOKUP(VLOOKUP(S$3,KEY!$E:$F,2,0)&amp;$C17,DEMAND_PLAN!$B:$I,5,0)/VLOOKUP(VLOOKUP(S$3,KEY!$E:$F,2,0),KEY!$B:$C,2,0)</f>
        <v>9666.25</v>
      </c>
      <c r="T17" s="45">
        <f>VLOOKUP(VLOOKUP(T$3,KEY!$E:$F,2,0)&amp;$C17,DEMAND_PLAN!$B:$I,5,0)/VLOOKUP(VLOOKUP(T$3,KEY!$E:$F,2,0),KEY!$B:$C,2,0)</f>
        <v>9666.25</v>
      </c>
      <c r="U17" s="45">
        <f>VLOOKUP(VLOOKUP(U$3,KEY!$E:$F,2,0)&amp;$C17,DEMAND_PLAN!$B:$I,5,0)/VLOOKUP(VLOOKUP(U$3,KEY!$E:$F,2,0),KEY!$B:$C,2,0)</f>
        <v>9666.25</v>
      </c>
      <c r="V17" s="45">
        <f>VLOOKUP(VLOOKUP(V$3,KEY!$E:$F,2,0)&amp;$C17,DEMAND_PLAN!$B:$I,5,0)/VLOOKUP(VLOOKUP(V$3,KEY!$E:$F,2,0),KEY!$B:$C,2,0)</f>
        <v>9666.25</v>
      </c>
      <c r="W17" s="45">
        <f>VLOOKUP(VLOOKUP(W$3,KEY!$E:$F,2,0)&amp;$C17,DEMAND_PLAN!$B:$I,5,0)/VLOOKUP(VLOOKUP(W$3,KEY!$E:$F,2,0),KEY!$B:$C,2,0)</f>
        <v>2831.75</v>
      </c>
      <c r="X17" s="45">
        <f>VLOOKUP(VLOOKUP(X$3,KEY!$E:$F,2,0)&amp;$C17,DEMAND_PLAN!$B:$I,5,0)/VLOOKUP(VLOOKUP(X$3,KEY!$E:$F,2,0),KEY!$B:$C,2,0)</f>
        <v>2831.75</v>
      </c>
      <c r="Y17" s="45">
        <f>VLOOKUP(VLOOKUP(Y$3,KEY!$E:$F,2,0)&amp;$C17,DEMAND_PLAN!$B:$I,5,0)/VLOOKUP(VLOOKUP(Y$3,KEY!$E:$F,2,0),KEY!$B:$C,2,0)</f>
        <v>2831.75</v>
      </c>
      <c r="Z17" s="45">
        <f>VLOOKUP(VLOOKUP(Z$3,KEY!$E:$F,2,0)&amp;$C17,DEMAND_PLAN!$B:$I,5,0)/VLOOKUP(VLOOKUP(Z$3,KEY!$E:$F,2,0),KEY!$B:$C,2,0)</f>
        <v>2831.75</v>
      </c>
      <c r="AA17" s="45">
        <f>VLOOKUP(VLOOKUP(AA$3,KEY!$E:$F,2,0)&amp;$C17,DEMAND_PLAN!$B:$I,5,0)/VLOOKUP(VLOOKUP(AA$3,KEY!$E:$F,2,0),KEY!$B:$C,2,0)</f>
        <v>4843.2</v>
      </c>
      <c r="AB17" s="45">
        <f>VLOOKUP(VLOOKUP(AB$3,KEY!$E:$F,2,0)&amp;$C17,DEMAND_PLAN!$B:$I,5,0)/VLOOKUP(VLOOKUP(AB$3,KEY!$E:$F,2,0),KEY!$B:$C,2,0)</f>
        <v>4843.2</v>
      </c>
      <c r="AC17" s="45">
        <f>VLOOKUP(VLOOKUP(AC$3,KEY!$E:$F,2,0)&amp;$C17,DEMAND_PLAN!$B:$I,5,0)/VLOOKUP(VLOOKUP(AC$3,KEY!$E:$F,2,0),KEY!$B:$C,2,0)</f>
        <v>4843.2</v>
      </c>
      <c r="AD17" s="45">
        <f>VLOOKUP(VLOOKUP(AD$3,KEY!$E:$F,2,0)&amp;$C17,DEMAND_PLAN!$B:$I,5,0)/VLOOKUP(VLOOKUP(AD$3,KEY!$E:$F,2,0),KEY!$B:$C,2,0)</f>
        <v>4843.2</v>
      </c>
      <c r="AE17" s="45">
        <f>VLOOKUP(VLOOKUP(AE$3,KEY!$E:$F,2,0)&amp;$C17,DEMAND_PLAN!$B:$I,5,0)/VLOOKUP(VLOOKUP(AE$3,KEY!$E:$F,2,0),KEY!$B:$C,2,0)</f>
        <v>4843.2</v>
      </c>
      <c r="AF17" s="45">
        <f>VLOOKUP(VLOOKUP(AF$3,KEY!$E:$F,2,0)&amp;$C17,DEMAND_PLAN!$B:$I,5,0)/VLOOKUP(VLOOKUP(AF$3,KEY!$E:$F,2,0),KEY!$B:$C,2,0)</f>
        <v>6565.75</v>
      </c>
      <c r="AG17" s="45">
        <f>VLOOKUP(VLOOKUP(AG$3,KEY!$E:$F,2,0)&amp;$C17,DEMAND_PLAN!$B:$I,5,0)/VLOOKUP(VLOOKUP(AG$3,KEY!$E:$F,2,0),KEY!$B:$C,2,0)</f>
        <v>6565.75</v>
      </c>
      <c r="AH17" s="45">
        <f>VLOOKUP(VLOOKUP(AH$3,KEY!$E:$F,2,0)&amp;$C17,DEMAND_PLAN!$B:$I,5,0)/VLOOKUP(VLOOKUP(AH$3,KEY!$E:$F,2,0),KEY!$B:$C,2,0)</f>
        <v>6565.75</v>
      </c>
      <c r="AI17" s="45">
        <f>VLOOKUP(VLOOKUP(AI$3,KEY!$E:$F,2,0)&amp;$C17,DEMAND_PLAN!$B:$I,5,0)/VLOOKUP(VLOOKUP(AI$3,KEY!$E:$F,2,0),KEY!$B:$C,2,0)</f>
        <v>6565.75</v>
      </c>
      <c r="AJ17" s="45">
        <f>VLOOKUP(VLOOKUP(AJ$3,KEY!$E:$F,2,0)&amp;$C17,DEMAND_PLAN!$B:$I,5,0)/VLOOKUP(VLOOKUP(AJ$3,KEY!$E:$F,2,0),KEY!$B:$C,2,0)</f>
        <v>2816</v>
      </c>
      <c r="AK17" s="45">
        <f>VLOOKUP(VLOOKUP(AK$3,KEY!$E:$F,2,0)&amp;$C17,DEMAND_PLAN!$B:$I,5,0)/VLOOKUP(VLOOKUP(AK$3,KEY!$E:$F,2,0),KEY!$B:$C,2,0)</f>
        <v>2816</v>
      </c>
      <c r="AL17" s="45">
        <f>VLOOKUP(VLOOKUP(AL$3,KEY!$E:$F,2,0)&amp;$C17,DEMAND_PLAN!$B:$I,5,0)/VLOOKUP(VLOOKUP(AL$3,KEY!$E:$F,2,0),KEY!$B:$C,2,0)</f>
        <v>2816</v>
      </c>
      <c r="AM17" s="45">
        <f>VLOOKUP(VLOOKUP(AM$3,KEY!$E:$F,2,0)&amp;$C17,DEMAND_PLAN!$B:$I,5,0)/VLOOKUP(VLOOKUP(AM$3,KEY!$E:$F,2,0),KEY!$B:$C,2,0)</f>
        <v>2816</v>
      </c>
      <c r="AN17" s="45">
        <f>VLOOKUP(VLOOKUP(AN$3,KEY!$E:$F,2,0)&amp;$C17,DEMAND_PLAN!$B:$I,5,0)/VLOOKUP(VLOOKUP(AN$3,KEY!$E:$F,2,0),KEY!$B:$C,2,0)</f>
        <v>12080.2</v>
      </c>
      <c r="AO17" s="45">
        <f>VLOOKUP(VLOOKUP(AO$3,KEY!$E:$F,2,0)&amp;$C17,DEMAND_PLAN!$B:$I,5,0)/VLOOKUP(VLOOKUP(AO$3,KEY!$E:$F,2,0),KEY!$B:$C,2,0)</f>
        <v>12080.2</v>
      </c>
      <c r="AP17" s="45">
        <f>VLOOKUP(VLOOKUP(AP$3,KEY!$E:$F,2,0)&amp;$C17,DEMAND_PLAN!$B:$I,5,0)/VLOOKUP(VLOOKUP(AP$3,KEY!$E:$F,2,0),KEY!$B:$C,2,0)</f>
        <v>12080.2</v>
      </c>
      <c r="AQ17" s="45">
        <f>VLOOKUP(VLOOKUP(AQ$3,KEY!$E:$F,2,0)&amp;$C17,DEMAND_PLAN!$B:$I,5,0)/VLOOKUP(VLOOKUP(AQ$3,KEY!$E:$F,2,0),KEY!$B:$C,2,0)</f>
        <v>12080.2</v>
      </c>
      <c r="AR17" s="45">
        <f>VLOOKUP(VLOOKUP(AR$3,KEY!$E:$F,2,0)&amp;$C17,DEMAND_PLAN!$B:$I,5,0)/VLOOKUP(VLOOKUP(AR$3,KEY!$E:$F,2,0),KEY!$B:$C,2,0)</f>
        <v>12080.2</v>
      </c>
      <c r="AS17" s="45">
        <f>VLOOKUP(VLOOKUP(AS$3,KEY!$E:$F,2,0)&amp;$C17,DEMAND_PLAN!$B:$I,5,0)/VLOOKUP(VLOOKUP(AS$3,KEY!$E:$F,2,0),KEY!$B:$C,2,0)</f>
        <v>9575</v>
      </c>
      <c r="AT17" s="45">
        <f>VLOOKUP(VLOOKUP(AT$3,KEY!$E:$F,2,0)&amp;$C17,DEMAND_PLAN!$B:$I,5,0)/VLOOKUP(VLOOKUP(AT$3,KEY!$E:$F,2,0),KEY!$B:$C,2,0)</f>
        <v>9575</v>
      </c>
      <c r="AU17" s="45">
        <f>VLOOKUP(VLOOKUP(AU$3,KEY!$E:$F,2,0)&amp;$C17,DEMAND_PLAN!$B:$I,5,0)/VLOOKUP(VLOOKUP(AU$3,KEY!$E:$F,2,0),KEY!$B:$C,2,0)</f>
        <v>9575</v>
      </c>
      <c r="AV17" s="45">
        <f>VLOOKUP(VLOOKUP(AV$3,KEY!$E:$F,2,0)&amp;$C17,DEMAND_PLAN!$B:$I,5,0)/VLOOKUP(VLOOKUP(AV$3,KEY!$E:$F,2,0),KEY!$B:$C,2,0)</f>
        <v>9575</v>
      </c>
      <c r="AW17" s="45">
        <f>VLOOKUP(VLOOKUP(AW$3,KEY!$E:$F,2,0)&amp;$C17,DEMAND_PLAN!$B:$I,5,0)/VLOOKUP(VLOOKUP(AW$3,KEY!$E:$F,2,0),KEY!$B:$C,2,0)</f>
        <v>8745.75</v>
      </c>
      <c r="AX17" s="45">
        <f>VLOOKUP(VLOOKUP(AX$3,KEY!$E:$F,2,0)&amp;$C17,DEMAND_PLAN!$B:$I,5,0)/VLOOKUP(VLOOKUP(AX$3,KEY!$E:$F,2,0),KEY!$B:$C,2,0)</f>
        <v>8745.75</v>
      </c>
      <c r="AY17" s="45">
        <f>VLOOKUP(VLOOKUP(AY$3,KEY!$E:$F,2,0)&amp;$C17,DEMAND_PLAN!$B:$I,5,0)/VLOOKUP(VLOOKUP(AY$3,KEY!$E:$F,2,0),KEY!$B:$C,2,0)</f>
        <v>8745.75</v>
      </c>
      <c r="AZ17" s="45">
        <f>VLOOKUP(VLOOKUP(AZ$3,KEY!$E:$F,2,0)&amp;$C17,DEMAND_PLAN!$B:$I,5,0)/VLOOKUP(VLOOKUP(AZ$3,KEY!$E:$F,2,0),KEY!$B:$C,2,0)</f>
        <v>8745.75</v>
      </c>
      <c r="BA17" s="45">
        <f>VLOOKUP(VLOOKUP(BA$3,KEY!$E:$F,2,0)&amp;$C17,DEMAND_PLAN!$B:$I,5,0)/VLOOKUP(VLOOKUP(BA$3,KEY!$E:$F,2,0),KEY!$B:$C,2,0)</f>
        <v>6798.2</v>
      </c>
      <c r="BB17" s="45">
        <f>VLOOKUP(VLOOKUP(BB$3,KEY!$E:$F,2,0)&amp;$C17,DEMAND_PLAN!$B:$I,5,0)/VLOOKUP(VLOOKUP(BB$3,KEY!$E:$F,2,0),KEY!$B:$C,2,0)</f>
        <v>6798.2</v>
      </c>
      <c r="BC17" s="45">
        <f>VLOOKUP(VLOOKUP(BC$3,KEY!$E:$F,2,0)&amp;$C17,DEMAND_PLAN!$B:$I,5,0)/VLOOKUP(VLOOKUP(BC$3,KEY!$E:$F,2,0),KEY!$B:$C,2,0)</f>
        <v>6798.2</v>
      </c>
      <c r="BD17" s="45">
        <f>VLOOKUP(VLOOKUP(BD$3,KEY!$E:$F,2,0)&amp;$C17,DEMAND_PLAN!$B:$I,5,0)/VLOOKUP(VLOOKUP(BD$3,KEY!$E:$F,2,0),KEY!$B:$C,2,0)</f>
        <v>6798.2</v>
      </c>
      <c r="BE17" s="45">
        <f>VLOOKUP(VLOOKUP(BE$3,KEY!$E:$F,2,0)&amp;$C17,DEMAND_PLAN!$B:$I,5,0)/VLOOKUP(VLOOKUP(BE$3,KEY!$E:$F,2,0),KEY!$B:$C,2,0)</f>
        <v>6798.2</v>
      </c>
      <c r="BF17" s="46">
        <f>IF(FF17&gt;ASSUMPTIONS!$D$5,0,(ASSUMPTIONS!$D$5+2-FF17)*AVERAGE(G17:J17))</f>
        <v>0</v>
      </c>
      <c r="BG17" s="46">
        <f>IF(FG17&gt;ASSUMPTIONS!$D$5,0,(ASSUMPTIONS!$D$5+2-FG17)*AVERAGE(H17:K17))</f>
        <v>0</v>
      </c>
      <c r="BH17" s="46">
        <f>IF(FH17&gt;ASSUMPTIONS!$D$5,0,(ASSUMPTIONS!$D$5+2-FH17)*AVERAGE(I17:L17))</f>
        <v>0</v>
      </c>
      <c r="BI17" s="46">
        <f>IF(FI17&gt;ASSUMPTIONS!$D$5,0,(ASSUMPTIONS!$D$5+2-FI17)*AVERAGE(J17:M17))</f>
        <v>0</v>
      </c>
      <c r="BJ17" s="46">
        <f>IF(FJ17&gt;ASSUMPTIONS!$D$5,0,(ASSUMPTIONS!$D$5+2-FJ17)*AVERAGE(K17:N17))</f>
        <v>0</v>
      </c>
      <c r="BK17" s="46">
        <f>IF(FK17&gt;ASSUMPTIONS!$D$5,0,(ASSUMPTIONS!$D$5+2-FK17)*AVERAGE(L17:O17))</f>
        <v>0</v>
      </c>
      <c r="BL17" s="46">
        <f>IF(FL17&gt;ASSUMPTIONS!$D$5,0,(ASSUMPTIONS!$D$5+2-FL17)*AVERAGE(M17:P17))</f>
        <v>0</v>
      </c>
      <c r="BM17" s="46">
        <f>IF(FM17&gt;ASSUMPTIONS!$D$5,0,(ASSUMPTIONS!$D$5+2-FM17)*AVERAGE(N17:Q17))</f>
        <v>0</v>
      </c>
      <c r="BN17" s="46">
        <f>IF(FN17&gt;ASSUMPTIONS!$D$5,0,(ASSUMPTIONS!$D$5+2-FN17)*AVERAGE(O17:R17))</f>
        <v>14168.907621247128</v>
      </c>
      <c r="BO17" s="46">
        <f>IF(FO17&gt;ASSUMPTIONS!$D$5,0,(ASSUMPTIONS!$D$5+2-FO17)*AVERAGE(P17:S17))</f>
        <v>16054.225000000006</v>
      </c>
      <c r="BP17" s="46">
        <f>IF(FP17&gt;ASSUMPTIONS!$D$5,0,(ASSUMPTIONS!$D$5+2-FP17)*AVERAGE(Q17:T17))</f>
        <v>16054.224999999991</v>
      </c>
      <c r="BQ17" s="46">
        <f>IF(FQ17&gt;ASSUMPTIONS!$D$5,0,(ASSUMPTIONS!$D$5+2-FQ17)*AVERAGE(R17:U17))</f>
        <v>0</v>
      </c>
      <c r="BR17" s="46">
        <f>IF(FR17&gt;ASSUMPTIONS!$D$5,0,(ASSUMPTIONS!$D$5+2-FR17)*AVERAGE(S17:V17))</f>
        <v>32108.450000000004</v>
      </c>
      <c r="BS17" s="46">
        <f>IF(FS17&gt;ASSUMPTIONS!$D$5,0,(ASSUMPTIONS!$D$5+2-FS17)*AVERAGE(T17:W17))</f>
        <v>0</v>
      </c>
      <c r="BT17" s="46">
        <f>IF(FT17&gt;ASSUMPTIONS!$D$5,0,(ASSUMPTIONS!$D$5+2-FT17)*AVERAGE(U17:X17))</f>
        <v>0</v>
      </c>
      <c r="BU17" s="46">
        <f>IF(FU17&gt;ASSUMPTIONS!$D$5,0,(ASSUMPTIONS!$D$5+2-FU17)*AVERAGE(V17:Y17))</f>
        <v>0</v>
      </c>
      <c r="BV17" s="46">
        <f>IF(FV17&gt;ASSUMPTIONS!$D$5,0,(ASSUMPTIONS!$D$5+2-FV17)*AVERAGE(W17:Z17))</f>
        <v>0</v>
      </c>
      <c r="BW17" s="46">
        <f>IF(FW17&gt;ASSUMPTIONS!$D$5,0,(ASSUMPTIONS!$D$5+2-FW17)*AVERAGE(X17:AA17))</f>
        <v>0</v>
      </c>
      <c r="BX17" s="46">
        <f>IF(FX17&gt;ASSUMPTIONS!$D$5,0,(ASSUMPTIONS!$D$5+2-FX17)*AVERAGE(Y17:AB17))</f>
        <v>0</v>
      </c>
      <c r="BY17" s="46">
        <f>IF(FY17&gt;ASSUMPTIONS!$D$5,0,(ASSUMPTIONS!$D$5+2-FY17)*AVERAGE(Z17:AC17))</f>
        <v>0</v>
      </c>
      <c r="BZ17" s="46">
        <f>IF(FZ17&gt;ASSUMPTIONS!$D$5,0,(ASSUMPTIONS!$D$5+2-FZ17)*AVERAGE(AA17:AD17))</f>
        <v>0</v>
      </c>
      <c r="CA17" s="46">
        <f>IF(GA17&gt;ASSUMPTIONS!$D$5,0,(ASSUMPTIONS!$D$5+2-GA17)*AVERAGE(AB17:AE17))</f>
        <v>0</v>
      </c>
      <c r="CB17" s="46">
        <f>IF(GB17&gt;ASSUMPTIONS!$D$5,0,(ASSUMPTIONS!$D$5+2-GB17)*AVERAGE(AC17:AF17))</f>
        <v>16318.674999999997</v>
      </c>
      <c r="CC17" s="46">
        <f>IF(GC17&gt;ASSUMPTIONS!$D$5,0,(ASSUMPTIONS!$D$5+2-GC17)*AVERAGE(AD17:AG17))</f>
        <v>0</v>
      </c>
      <c r="CD17" s="46">
        <f>IF(GD17&gt;ASSUMPTIONS!$D$5,0,(ASSUMPTIONS!$D$5+2-GD17)*AVERAGE(AE17:AH17))</f>
        <v>18299.150000000005</v>
      </c>
      <c r="CE17" s="46">
        <f>IF(GE17&gt;ASSUMPTIONS!$D$5,0,(ASSUMPTIONS!$D$5+2-GE17)*AVERAGE(AF17:AI17))</f>
        <v>0</v>
      </c>
      <c r="CF17" s="46">
        <f>IF(GF17&gt;ASSUMPTIONS!$D$5,0,(ASSUMPTIONS!$D$5+2-GF17)*AVERAGE(AG17:AJ17))</f>
        <v>0</v>
      </c>
      <c r="CG17" s="46">
        <f>IF(GG17&gt;ASSUMPTIONS!$D$5,0,(ASSUMPTIONS!$D$5+2-GG17)*AVERAGE(AH17:AK17))</f>
        <v>0</v>
      </c>
      <c r="CH17" s="46">
        <f>IF(GH17&gt;ASSUMPTIONS!$D$5,0,(ASSUMPTIONS!$D$5+2-GH17)*AVERAGE(AI17:AL17))</f>
        <v>0</v>
      </c>
      <c r="CI17" s="46">
        <f>IF(GI17&gt;ASSUMPTIONS!$D$5,0,(ASSUMPTIONS!$D$5+2-GI17)*AVERAGE(AJ17:AM17))</f>
        <v>0</v>
      </c>
      <c r="CJ17" s="46">
        <f>IF(GJ17&gt;ASSUMPTIONS!$D$5,0,(ASSUMPTIONS!$D$5+2-GJ17)*AVERAGE(AK17:AN17))</f>
        <v>25918.774999999994</v>
      </c>
      <c r="CK17" s="46">
        <f>IF(GK17&gt;ASSUMPTIONS!$D$5,0,(ASSUMPTIONS!$D$5+2-GK17)*AVERAGE(AL17:AO17))</f>
        <v>25976.500000000007</v>
      </c>
      <c r="CL17" s="46">
        <f>IF(GL17&gt;ASSUMPTIONS!$D$5,0,(ASSUMPTIONS!$D$5+2-GL17)*AVERAGE(AM17:AP17))</f>
        <v>25976.500000000015</v>
      </c>
      <c r="CM17" s="46">
        <f>IF(GM17&gt;ASSUMPTIONS!$D$5,0,(ASSUMPTIONS!$D$5+2-GM17)*AVERAGE(AN17:AQ17))</f>
        <v>25976.499999999993</v>
      </c>
      <c r="CN17" s="46">
        <f>IF(GN17&gt;ASSUMPTIONS!$D$5,0,(ASSUMPTIONS!$D$5+2-GN17)*AVERAGE(AO17:AR17))</f>
        <v>0</v>
      </c>
      <c r="CO17" s="46">
        <f>IF(GO17&gt;ASSUMPTIONS!$D$5,0,(ASSUMPTIONS!$D$5+2-GO17)*AVERAGE(AP17:AS17))</f>
        <v>0</v>
      </c>
      <c r="CP17" s="46">
        <f>IF(GP17&gt;ASSUMPTIONS!$D$5,0,(ASSUMPTIONS!$D$5+2-GP17)*AVERAGE(AQ17:AT17))</f>
        <v>0</v>
      </c>
      <c r="CQ17" s="46">
        <f>IF(GQ17&gt;ASSUMPTIONS!$D$5,0,(ASSUMPTIONS!$D$5+2-GQ17)*AVERAGE(AR17:AU17))</f>
        <v>0</v>
      </c>
      <c r="CR17" s="46">
        <f>IF(GR17&gt;ASSUMPTIONS!$D$5,0,(ASSUMPTIONS!$D$5+2-GR17)*AVERAGE(AS17:AV17))</f>
        <v>26084.799999999992</v>
      </c>
      <c r="CS17" s="46">
        <f>IF(GS17&gt;ASSUMPTIONS!$D$5,0,(ASSUMPTIONS!$D$5+2-GS17)*AVERAGE(AT17:AW17))</f>
        <v>0</v>
      </c>
      <c r="CT17" s="46">
        <f>IF(GT17&gt;ASSUMPTIONS!$D$5,0,(ASSUMPTIONS!$D$5+2-GT17)*AVERAGE(AU17:AX17))</f>
        <v>0</v>
      </c>
      <c r="CU17" s="46">
        <f>IF(GU17&gt;ASSUMPTIONS!$D$5,0,(ASSUMPTIONS!$D$5+2-GU17)*AVERAGE(AV17:AY17))</f>
        <v>25010.824999999993</v>
      </c>
      <c r="CV17" s="46">
        <f>IF(GV17&gt;ASSUMPTIONS!$D$5,0,(ASSUMPTIONS!$D$5+2-GV17)*AVERAGE(AW17:AZ17))</f>
        <v>0</v>
      </c>
      <c r="CW17" s="46">
        <f>IF(GW17&gt;ASSUMPTIONS!$D$5,0,(ASSUMPTIONS!$D$5+2-GW17)*AVERAGE(AX17:BA17))</f>
        <v>0</v>
      </c>
      <c r="CX17" s="46">
        <f>IF(GX17&gt;ASSUMPTIONS!$D$5,0,(ASSUMPTIONS!$D$5+2-GX17)*AVERAGE(AY17:BB17))</f>
        <v>16084.875000000002</v>
      </c>
      <c r="CY17" s="46">
        <f>IF(GY17&gt;ASSUMPTIONS!$D$5,0,(ASSUMPTIONS!$D$5+2-GY17)*AVERAGE(AZ17:BC17))</f>
        <v>0</v>
      </c>
      <c r="CZ17" s="46">
        <f>IF(GZ17&gt;ASSUMPTIONS!$D$5,0,(ASSUMPTIONS!$D$5+2-GZ17)*AVERAGE(BA17:BD17))</f>
        <v>0</v>
      </c>
      <c r="DA17" s="46">
        <f>IF(HA17&gt;ASSUMPTIONS!$D$5,0,(ASSUMPTIONS!$D$5+2-HA17)*AVERAGE($BB17:$BE17))</f>
        <v>16499.499999999996</v>
      </c>
      <c r="DB17" s="46">
        <f>IF(HB17&gt;ASSUMPTIONS!$D$5,0,(ASSUMPTIONS!$D$5+2-HB17)*AVERAGE($BB17:$BE17))</f>
        <v>0</v>
      </c>
      <c r="DC17" s="46">
        <f>IF(HC17&gt;ASSUMPTIONS!$D$5,0,(ASSUMPTIONS!$D$5+2-HC17)*AVERAGE($BB17:$BE17))</f>
        <v>13596.399999999987</v>
      </c>
      <c r="DD17" s="46">
        <f>IF(HD17&gt;ASSUMPTIONS!$D$5,0,(ASSUMPTIONS!$D$5+2-HD17)*AVERAGE($BB17:$BE17))</f>
        <v>0</v>
      </c>
      <c r="DE17" s="46">
        <f>IF(HE17&gt;ASSUMPTIONS!$D$5,0,(ASSUMPTIONS!$D$5+2-HE17)*AVERAGE($BB17:$BE17))</f>
        <v>13596.4</v>
      </c>
      <c r="DF17" s="47">
        <f t="shared" si="53"/>
        <v>118532.84237875287</v>
      </c>
      <c r="DG17" s="47">
        <f t="shared" si="0"/>
        <v>106344.59237875287</v>
      </c>
      <c r="DH17" s="47">
        <f t="shared" si="1"/>
        <v>94156.342378752874</v>
      </c>
      <c r="DI17" s="47">
        <f t="shared" si="2"/>
        <v>81968.092378752874</v>
      </c>
      <c r="DJ17" s="47">
        <f t="shared" si="3"/>
        <v>71452.842378752874</v>
      </c>
      <c r="DK17" s="47">
        <f t="shared" si="4"/>
        <v>60937.592378752874</v>
      </c>
      <c r="DL17" s="47">
        <f t="shared" si="5"/>
        <v>50422.342378752874</v>
      </c>
      <c r="DM17" s="47">
        <f t="shared" si="6"/>
        <v>39907.092378752874</v>
      </c>
      <c r="DN17" s="47">
        <f t="shared" si="7"/>
        <v>48668.4</v>
      </c>
      <c r="DO17" s="47">
        <f t="shared" si="8"/>
        <v>59315.025000000009</v>
      </c>
      <c r="DP17" s="47">
        <f t="shared" si="9"/>
        <v>69961.649999999994</v>
      </c>
      <c r="DQ17" s="47">
        <f t="shared" si="10"/>
        <v>64554.049999999996</v>
      </c>
      <c r="DR17" s="47">
        <f t="shared" si="11"/>
        <v>91254.9</v>
      </c>
      <c r="DS17" s="47">
        <f t="shared" si="12"/>
        <v>81588.649999999994</v>
      </c>
      <c r="DT17" s="47">
        <f t="shared" si="13"/>
        <v>71922.399999999994</v>
      </c>
      <c r="DU17" s="47">
        <f t="shared" si="14"/>
        <v>62256.149999999994</v>
      </c>
      <c r="DV17" s="47">
        <f t="shared" si="15"/>
        <v>52589.899999999994</v>
      </c>
      <c r="DW17" s="47">
        <f t="shared" si="16"/>
        <v>49758.149999999994</v>
      </c>
      <c r="DX17" s="47">
        <f t="shared" si="17"/>
        <v>46926.399999999994</v>
      </c>
      <c r="DY17" s="47">
        <f t="shared" si="18"/>
        <v>44094.649999999994</v>
      </c>
      <c r="DZ17" s="47">
        <f t="shared" si="19"/>
        <v>41262.899999999994</v>
      </c>
      <c r="EA17" s="47">
        <f t="shared" si="20"/>
        <v>36419.699999999997</v>
      </c>
      <c r="EB17" s="47">
        <f t="shared" si="21"/>
        <v>47895.174999999996</v>
      </c>
      <c r="EC17" s="47">
        <f t="shared" si="22"/>
        <v>43051.974999999999</v>
      </c>
      <c r="ED17" s="47">
        <f t="shared" si="23"/>
        <v>56507.925000000003</v>
      </c>
      <c r="EE17" s="47">
        <f t="shared" si="24"/>
        <v>51664.725000000006</v>
      </c>
      <c r="EF17" s="47">
        <f t="shared" si="25"/>
        <v>45098.975000000006</v>
      </c>
      <c r="EG17" s="47">
        <f t="shared" si="26"/>
        <v>38533.225000000006</v>
      </c>
      <c r="EH17" s="47">
        <f t="shared" si="27"/>
        <v>31967.475000000006</v>
      </c>
      <c r="EI17" s="47">
        <f t="shared" si="28"/>
        <v>25401.725000000006</v>
      </c>
      <c r="EJ17" s="47">
        <f t="shared" si="29"/>
        <v>48504.5</v>
      </c>
      <c r="EK17" s="47">
        <f t="shared" si="30"/>
        <v>71665</v>
      </c>
      <c r="EL17" s="47">
        <f t="shared" si="31"/>
        <v>94825.500000000015</v>
      </c>
      <c r="EM17" s="47">
        <f t="shared" si="32"/>
        <v>117986</v>
      </c>
      <c r="EN17" s="47">
        <f t="shared" si="33"/>
        <v>105905.8</v>
      </c>
      <c r="EO17" s="47">
        <f t="shared" si="34"/>
        <v>93825.600000000006</v>
      </c>
      <c r="EP17" s="47">
        <f t="shared" si="35"/>
        <v>81745.400000000009</v>
      </c>
      <c r="EQ17" s="47">
        <f t="shared" si="36"/>
        <v>69665.200000000012</v>
      </c>
      <c r="ER17" s="47">
        <f t="shared" si="37"/>
        <v>83669.8</v>
      </c>
      <c r="ES17" s="47">
        <f t="shared" si="38"/>
        <v>74094.8</v>
      </c>
      <c r="ET17" s="47">
        <f t="shared" si="39"/>
        <v>64519.8</v>
      </c>
      <c r="EU17" s="47">
        <f t="shared" si="40"/>
        <v>79955.625</v>
      </c>
      <c r="EV17" s="47">
        <f t="shared" si="41"/>
        <v>70380.625</v>
      </c>
      <c r="EW17" s="47">
        <f t="shared" si="42"/>
        <v>61634.875</v>
      </c>
      <c r="EX17" s="47">
        <f t="shared" si="43"/>
        <v>68974</v>
      </c>
      <c r="EY17" s="47">
        <f t="shared" si="44"/>
        <v>60228.25</v>
      </c>
      <c r="EZ17" s="47">
        <f t="shared" si="45"/>
        <v>51482.5</v>
      </c>
      <c r="FA17" s="47">
        <f t="shared" si="46"/>
        <v>61183.8</v>
      </c>
      <c r="FB17" s="47">
        <f t="shared" si="47"/>
        <v>54385.600000000006</v>
      </c>
      <c r="FC17" s="47">
        <f t="shared" si="48"/>
        <v>61183.799999999996</v>
      </c>
      <c r="FD17" s="47">
        <f t="shared" si="49"/>
        <v>54385.599999999999</v>
      </c>
      <c r="FE17" s="47">
        <f t="shared" si="50"/>
        <v>61183.8</v>
      </c>
      <c r="FF17" s="48">
        <f t="shared" si="54"/>
        <v>11.106295019435249</v>
      </c>
      <c r="FG17" s="48">
        <f t="shared" si="55"/>
        <v>10.441812264959401</v>
      </c>
      <c r="FH17" s="48">
        <f t="shared" si="56"/>
        <v>9.7264912771530501</v>
      </c>
      <c r="FI17" s="48">
        <f t="shared" si="57"/>
        <v>8.9542656977963322</v>
      </c>
      <c r="FJ17" s="48">
        <f t="shared" si="58"/>
        <v>8.8726020649010575</v>
      </c>
      <c r="FK17" s="48">
        <f t="shared" si="59"/>
        <v>8.9748810519163182</v>
      </c>
      <c r="FL17" s="48">
        <f t="shared" si="60"/>
        <v>9.1162358330174218</v>
      </c>
      <c r="FM17" s="48">
        <f t="shared" si="61"/>
        <v>9.3243476549213824</v>
      </c>
      <c r="FN17" s="48">
        <f t="shared" si="62"/>
        <v>7.3798158848200446</v>
      </c>
      <c r="FO17" s="48">
        <f t="shared" si="63"/>
        <v>7.5195343204945715</v>
      </c>
      <c r="FP17" s="48">
        <f t="shared" si="64"/>
        <v>7.8699237421096813</v>
      </c>
      <c r="FQ17" s="48">
        <f t="shared" si="65"/>
        <v>8.133574180347523</v>
      </c>
      <c r="FR17" s="48">
        <f t="shared" si="66"/>
        <v>6.6782930298719769</v>
      </c>
      <c r="FS17" s="48">
        <f t="shared" si="67"/>
        <v>11.46760497007587</v>
      </c>
      <c r="FT17" s="48">
        <f t="shared" si="68"/>
        <v>13.056273003680587</v>
      </c>
      <c r="FU17" s="48">
        <f t="shared" si="69"/>
        <v>15.840629903917627</v>
      </c>
      <c r="FV17" s="48">
        <f t="shared" si="70"/>
        <v>21.98504458373797</v>
      </c>
      <c r="FW17" s="48">
        <f t="shared" si="71"/>
        <v>15.770917910251939</v>
      </c>
      <c r="FX17" s="48">
        <f t="shared" si="72"/>
        <v>12.966377631124629</v>
      </c>
      <c r="FY17" s="48">
        <f t="shared" si="73"/>
        <v>10.811693791093434</v>
      </c>
      <c r="FZ17" s="48">
        <f t="shared" si="74"/>
        <v>9.1044454079947137</v>
      </c>
      <c r="GA17" s="48">
        <f t="shared" si="75"/>
        <v>8.5197596630327048</v>
      </c>
      <c r="GB17" s="48">
        <f t="shared" si="76"/>
        <v>6.9057304097822509</v>
      </c>
      <c r="GC17" s="48">
        <f t="shared" si="77"/>
        <v>8.3960706287607518</v>
      </c>
      <c r="GD17" s="48">
        <f t="shared" si="78"/>
        <v>7.0173081585708488</v>
      </c>
      <c r="GE17" s="48">
        <f t="shared" si="79"/>
        <v>8.6064691771694015</v>
      </c>
      <c r="GF17" s="48">
        <f t="shared" si="80"/>
        <v>9.1794343331149442</v>
      </c>
      <c r="GG17" s="48">
        <f t="shared" si="81"/>
        <v>9.6141924481040331</v>
      </c>
      <c r="GH17" s="48">
        <f t="shared" si="82"/>
        <v>10.26611606027808</v>
      </c>
      <c r="GI17" s="48">
        <f t="shared" si="83"/>
        <v>11.352086292613638</v>
      </c>
      <c r="GJ17" s="48">
        <f t="shared" si="84"/>
        <v>4.9496253933613286</v>
      </c>
      <c r="GK17" s="48">
        <f t="shared" si="85"/>
        <v>6.5123320041352821</v>
      </c>
      <c r="GL17" s="48">
        <f t="shared" si="86"/>
        <v>7.339604573874837</v>
      </c>
      <c r="GM17" s="48">
        <f t="shared" si="87"/>
        <v>7.8496630850482614</v>
      </c>
      <c r="GN17" s="48">
        <f t="shared" si="88"/>
        <v>9.7668912766344924</v>
      </c>
      <c r="GO17" s="48">
        <f t="shared" si="89"/>
        <v>9.2462654641650435</v>
      </c>
      <c r="GP17" s="48">
        <f t="shared" si="90"/>
        <v>8.6654106173113163</v>
      </c>
      <c r="GQ17" s="48">
        <f t="shared" si="91"/>
        <v>8.0132336074814017</v>
      </c>
      <c r="GR17" s="48">
        <f t="shared" si="92"/>
        <v>7.2757389033942568</v>
      </c>
      <c r="GS17" s="48">
        <f t="shared" si="93"/>
        <v>8.9317454281005855</v>
      </c>
      <c r="GT17" s="48">
        <f t="shared" si="94"/>
        <v>8.0886208261124679</v>
      </c>
      <c r="GU17" s="48">
        <f t="shared" si="95"/>
        <v>7.2064503068084251</v>
      </c>
      <c r="GV17" s="48">
        <f t="shared" si="96"/>
        <v>9.1422262241660235</v>
      </c>
      <c r="GW17" s="48">
        <f t="shared" si="97"/>
        <v>8.5218303368048574</v>
      </c>
      <c r="GX17" s="48">
        <f t="shared" si="98"/>
        <v>7.9304005738567094</v>
      </c>
      <c r="GY17" s="48">
        <f t="shared" si="99"/>
        <v>9.4678341200431699</v>
      </c>
      <c r="GZ17" s="48">
        <f t="shared" si="100"/>
        <v>8.8594407343120238</v>
      </c>
      <c r="HA17" s="48">
        <f t="shared" si="101"/>
        <v>7.5729604895413498</v>
      </c>
      <c r="HB17" s="48">
        <f t="shared" si="102"/>
        <v>9</v>
      </c>
      <c r="HC17" s="48">
        <f t="shared" si="103"/>
        <v>8.0000000000000018</v>
      </c>
      <c r="HD17" s="48">
        <f t="shared" si="104"/>
        <v>9</v>
      </c>
      <c r="HE17" s="48">
        <f t="shared" si="105"/>
        <v>8</v>
      </c>
      <c r="HF17" s="31"/>
    </row>
    <row r="18" spans="1:214" x14ac:dyDescent="0.25">
      <c r="A18" s="29"/>
      <c r="B18" s="13" t="s">
        <v>7</v>
      </c>
      <c r="C18" s="13">
        <v>1004740</v>
      </c>
      <c r="D18" s="13" t="str">
        <f>VLOOKUP(C18,INVENTORY_DATA!$C:$E,2,0)</f>
        <v>PF_0</v>
      </c>
      <c r="E18" s="44">
        <f>VLOOKUP(C18,INVENTORY_DATA!$C:$E,3,0)</f>
        <v>141614.77136258662</v>
      </c>
      <c r="F18" s="45">
        <f>VLOOKUP(VLOOKUP(F$3,KEY!$E:$F,2,0)&amp;$C18,DEMAND_PLAN!$B:$I,5,0)/VLOOKUP(VLOOKUP(F$3,KEY!$E:$F,2,0),KEY!$B:$C,2,0)</f>
        <v>5330.25</v>
      </c>
      <c r="G18" s="45">
        <f>VLOOKUP(VLOOKUP(G$3,KEY!$E:$F,2,0)&amp;$C18,DEMAND_PLAN!$B:$I,5,0)/VLOOKUP(VLOOKUP(G$3,KEY!$E:$F,2,0),KEY!$B:$C,2,0)</f>
        <v>5330.25</v>
      </c>
      <c r="H18" s="45">
        <f>VLOOKUP(VLOOKUP(H$3,KEY!$E:$F,2,0)&amp;$C18,DEMAND_PLAN!$B:$I,5,0)/VLOOKUP(VLOOKUP(H$3,KEY!$E:$F,2,0),KEY!$B:$C,2,0)</f>
        <v>5330.25</v>
      </c>
      <c r="I18" s="45">
        <f>VLOOKUP(VLOOKUP(I$3,KEY!$E:$F,2,0)&amp;$C18,DEMAND_PLAN!$B:$I,5,0)/VLOOKUP(VLOOKUP(I$3,KEY!$E:$F,2,0),KEY!$B:$C,2,0)</f>
        <v>5330.25</v>
      </c>
      <c r="J18" s="45">
        <f>VLOOKUP(VLOOKUP(J$3,KEY!$E:$F,2,0)&amp;$C18,DEMAND_PLAN!$B:$I,5,0)/VLOOKUP(VLOOKUP(J$3,KEY!$E:$F,2,0),KEY!$B:$C,2,0)</f>
        <v>10929.75</v>
      </c>
      <c r="K18" s="45">
        <f>VLOOKUP(VLOOKUP(K$3,KEY!$E:$F,2,0)&amp;$C18,DEMAND_PLAN!$B:$I,5,0)/VLOOKUP(VLOOKUP(K$3,KEY!$E:$F,2,0),KEY!$B:$C,2,0)</f>
        <v>10929.75</v>
      </c>
      <c r="L18" s="45">
        <f>VLOOKUP(VLOOKUP(L$3,KEY!$E:$F,2,0)&amp;$C18,DEMAND_PLAN!$B:$I,5,0)/VLOOKUP(VLOOKUP(L$3,KEY!$E:$F,2,0),KEY!$B:$C,2,0)</f>
        <v>10929.75</v>
      </c>
      <c r="M18" s="45">
        <f>VLOOKUP(VLOOKUP(M$3,KEY!$E:$F,2,0)&amp;$C18,DEMAND_PLAN!$B:$I,5,0)/VLOOKUP(VLOOKUP(M$3,KEY!$E:$F,2,0),KEY!$B:$C,2,0)</f>
        <v>10929.75</v>
      </c>
      <c r="N18" s="45">
        <f>VLOOKUP(VLOOKUP(N$3,KEY!$E:$F,2,0)&amp;$C18,DEMAND_PLAN!$B:$I,5,0)/VLOOKUP(VLOOKUP(N$3,KEY!$E:$F,2,0),KEY!$B:$C,2,0)</f>
        <v>9175.7999999999993</v>
      </c>
      <c r="O18" s="45">
        <f>VLOOKUP(VLOOKUP(O$3,KEY!$E:$F,2,0)&amp;$C18,DEMAND_PLAN!$B:$I,5,0)/VLOOKUP(VLOOKUP(O$3,KEY!$E:$F,2,0),KEY!$B:$C,2,0)</f>
        <v>9175.7999999999993</v>
      </c>
      <c r="P18" s="45">
        <f>VLOOKUP(VLOOKUP(P$3,KEY!$E:$F,2,0)&amp;$C18,DEMAND_PLAN!$B:$I,5,0)/VLOOKUP(VLOOKUP(P$3,KEY!$E:$F,2,0),KEY!$B:$C,2,0)</f>
        <v>9175.7999999999993</v>
      </c>
      <c r="Q18" s="45">
        <f>VLOOKUP(VLOOKUP(Q$3,KEY!$E:$F,2,0)&amp;$C18,DEMAND_PLAN!$B:$I,5,0)/VLOOKUP(VLOOKUP(Q$3,KEY!$E:$F,2,0),KEY!$B:$C,2,0)</f>
        <v>9175.7999999999993</v>
      </c>
      <c r="R18" s="45">
        <f>VLOOKUP(VLOOKUP(R$3,KEY!$E:$F,2,0)&amp;$C18,DEMAND_PLAN!$B:$I,5,0)/VLOOKUP(VLOOKUP(R$3,KEY!$E:$F,2,0),KEY!$B:$C,2,0)</f>
        <v>9175.7999999999993</v>
      </c>
      <c r="S18" s="45">
        <f>VLOOKUP(VLOOKUP(S$3,KEY!$E:$F,2,0)&amp;$C18,DEMAND_PLAN!$B:$I,5,0)/VLOOKUP(VLOOKUP(S$3,KEY!$E:$F,2,0),KEY!$B:$C,2,0)</f>
        <v>9963.25</v>
      </c>
      <c r="T18" s="45">
        <f>VLOOKUP(VLOOKUP(T$3,KEY!$E:$F,2,0)&amp;$C18,DEMAND_PLAN!$B:$I,5,0)/VLOOKUP(VLOOKUP(T$3,KEY!$E:$F,2,0),KEY!$B:$C,2,0)</f>
        <v>9963.25</v>
      </c>
      <c r="U18" s="45">
        <f>VLOOKUP(VLOOKUP(U$3,KEY!$E:$F,2,0)&amp;$C18,DEMAND_PLAN!$B:$I,5,0)/VLOOKUP(VLOOKUP(U$3,KEY!$E:$F,2,0),KEY!$B:$C,2,0)</f>
        <v>9963.25</v>
      </c>
      <c r="V18" s="45">
        <f>VLOOKUP(VLOOKUP(V$3,KEY!$E:$F,2,0)&amp;$C18,DEMAND_PLAN!$B:$I,5,0)/VLOOKUP(VLOOKUP(V$3,KEY!$E:$F,2,0),KEY!$B:$C,2,0)</f>
        <v>9963.25</v>
      </c>
      <c r="W18" s="45">
        <f>VLOOKUP(VLOOKUP(W$3,KEY!$E:$F,2,0)&amp;$C18,DEMAND_PLAN!$B:$I,5,0)/VLOOKUP(VLOOKUP(W$3,KEY!$E:$F,2,0),KEY!$B:$C,2,0)</f>
        <v>8202</v>
      </c>
      <c r="X18" s="45">
        <f>VLOOKUP(VLOOKUP(X$3,KEY!$E:$F,2,0)&amp;$C18,DEMAND_PLAN!$B:$I,5,0)/VLOOKUP(VLOOKUP(X$3,KEY!$E:$F,2,0),KEY!$B:$C,2,0)</f>
        <v>8202</v>
      </c>
      <c r="Y18" s="45">
        <f>VLOOKUP(VLOOKUP(Y$3,KEY!$E:$F,2,0)&amp;$C18,DEMAND_PLAN!$B:$I,5,0)/VLOOKUP(VLOOKUP(Y$3,KEY!$E:$F,2,0),KEY!$B:$C,2,0)</f>
        <v>8202</v>
      </c>
      <c r="Z18" s="45">
        <f>VLOOKUP(VLOOKUP(Z$3,KEY!$E:$F,2,0)&amp;$C18,DEMAND_PLAN!$B:$I,5,0)/VLOOKUP(VLOOKUP(Z$3,KEY!$E:$F,2,0),KEY!$B:$C,2,0)</f>
        <v>8202</v>
      </c>
      <c r="AA18" s="45">
        <f>VLOOKUP(VLOOKUP(AA$3,KEY!$E:$F,2,0)&amp;$C18,DEMAND_PLAN!$B:$I,5,0)/VLOOKUP(VLOOKUP(AA$3,KEY!$E:$F,2,0),KEY!$B:$C,2,0)</f>
        <v>3699.4</v>
      </c>
      <c r="AB18" s="45">
        <f>VLOOKUP(VLOOKUP(AB$3,KEY!$E:$F,2,0)&amp;$C18,DEMAND_PLAN!$B:$I,5,0)/VLOOKUP(VLOOKUP(AB$3,KEY!$E:$F,2,0),KEY!$B:$C,2,0)</f>
        <v>3699.4</v>
      </c>
      <c r="AC18" s="45">
        <f>VLOOKUP(VLOOKUP(AC$3,KEY!$E:$F,2,0)&amp;$C18,DEMAND_PLAN!$B:$I,5,0)/VLOOKUP(VLOOKUP(AC$3,KEY!$E:$F,2,0),KEY!$B:$C,2,0)</f>
        <v>3699.4</v>
      </c>
      <c r="AD18" s="45">
        <f>VLOOKUP(VLOOKUP(AD$3,KEY!$E:$F,2,0)&amp;$C18,DEMAND_PLAN!$B:$I,5,0)/VLOOKUP(VLOOKUP(AD$3,KEY!$E:$F,2,0),KEY!$B:$C,2,0)</f>
        <v>3699.4</v>
      </c>
      <c r="AE18" s="45">
        <f>VLOOKUP(VLOOKUP(AE$3,KEY!$E:$F,2,0)&amp;$C18,DEMAND_PLAN!$B:$I,5,0)/VLOOKUP(VLOOKUP(AE$3,KEY!$E:$F,2,0),KEY!$B:$C,2,0)</f>
        <v>3699.4</v>
      </c>
      <c r="AF18" s="45">
        <f>VLOOKUP(VLOOKUP(AF$3,KEY!$E:$F,2,0)&amp;$C18,DEMAND_PLAN!$B:$I,5,0)/VLOOKUP(VLOOKUP(AF$3,KEY!$E:$F,2,0),KEY!$B:$C,2,0)</f>
        <v>9023</v>
      </c>
      <c r="AG18" s="45">
        <f>VLOOKUP(VLOOKUP(AG$3,KEY!$E:$F,2,0)&amp;$C18,DEMAND_PLAN!$B:$I,5,0)/VLOOKUP(VLOOKUP(AG$3,KEY!$E:$F,2,0),KEY!$B:$C,2,0)</f>
        <v>9023</v>
      </c>
      <c r="AH18" s="45">
        <f>VLOOKUP(VLOOKUP(AH$3,KEY!$E:$F,2,0)&amp;$C18,DEMAND_PLAN!$B:$I,5,0)/VLOOKUP(VLOOKUP(AH$3,KEY!$E:$F,2,0),KEY!$B:$C,2,0)</f>
        <v>9023</v>
      </c>
      <c r="AI18" s="45">
        <f>VLOOKUP(VLOOKUP(AI$3,KEY!$E:$F,2,0)&amp;$C18,DEMAND_PLAN!$B:$I,5,0)/VLOOKUP(VLOOKUP(AI$3,KEY!$E:$F,2,0),KEY!$B:$C,2,0)</f>
        <v>9023</v>
      </c>
      <c r="AJ18" s="45">
        <f>VLOOKUP(VLOOKUP(AJ$3,KEY!$E:$F,2,0)&amp;$C18,DEMAND_PLAN!$B:$I,5,0)/VLOOKUP(VLOOKUP(AJ$3,KEY!$E:$F,2,0),KEY!$B:$C,2,0)</f>
        <v>4224</v>
      </c>
      <c r="AK18" s="45">
        <f>VLOOKUP(VLOOKUP(AK$3,KEY!$E:$F,2,0)&amp;$C18,DEMAND_PLAN!$B:$I,5,0)/VLOOKUP(VLOOKUP(AK$3,KEY!$E:$F,2,0),KEY!$B:$C,2,0)</f>
        <v>4224</v>
      </c>
      <c r="AL18" s="45">
        <f>VLOOKUP(VLOOKUP(AL$3,KEY!$E:$F,2,0)&amp;$C18,DEMAND_PLAN!$B:$I,5,0)/VLOOKUP(VLOOKUP(AL$3,KEY!$E:$F,2,0),KEY!$B:$C,2,0)</f>
        <v>4224</v>
      </c>
      <c r="AM18" s="45">
        <f>VLOOKUP(VLOOKUP(AM$3,KEY!$E:$F,2,0)&amp;$C18,DEMAND_PLAN!$B:$I,5,0)/VLOOKUP(VLOOKUP(AM$3,KEY!$E:$F,2,0),KEY!$B:$C,2,0)</f>
        <v>4224</v>
      </c>
      <c r="AN18" s="45">
        <f>VLOOKUP(VLOOKUP(AN$3,KEY!$E:$F,2,0)&amp;$C18,DEMAND_PLAN!$B:$I,5,0)/VLOOKUP(VLOOKUP(AN$3,KEY!$E:$F,2,0),KEY!$B:$C,2,0)</f>
        <v>4451.8</v>
      </c>
      <c r="AO18" s="45">
        <f>VLOOKUP(VLOOKUP(AO$3,KEY!$E:$F,2,0)&amp;$C18,DEMAND_PLAN!$B:$I,5,0)/VLOOKUP(VLOOKUP(AO$3,KEY!$E:$F,2,0),KEY!$B:$C,2,0)</f>
        <v>4451.8</v>
      </c>
      <c r="AP18" s="45">
        <f>VLOOKUP(VLOOKUP(AP$3,KEY!$E:$F,2,0)&amp;$C18,DEMAND_PLAN!$B:$I,5,0)/VLOOKUP(VLOOKUP(AP$3,KEY!$E:$F,2,0),KEY!$B:$C,2,0)</f>
        <v>4451.8</v>
      </c>
      <c r="AQ18" s="45">
        <f>VLOOKUP(VLOOKUP(AQ$3,KEY!$E:$F,2,0)&amp;$C18,DEMAND_PLAN!$B:$I,5,0)/VLOOKUP(VLOOKUP(AQ$3,KEY!$E:$F,2,0),KEY!$B:$C,2,0)</f>
        <v>4451.8</v>
      </c>
      <c r="AR18" s="45">
        <f>VLOOKUP(VLOOKUP(AR$3,KEY!$E:$F,2,0)&amp;$C18,DEMAND_PLAN!$B:$I,5,0)/VLOOKUP(VLOOKUP(AR$3,KEY!$E:$F,2,0),KEY!$B:$C,2,0)</f>
        <v>4451.8</v>
      </c>
      <c r="AS18" s="45">
        <f>VLOOKUP(VLOOKUP(AS$3,KEY!$E:$F,2,0)&amp;$C18,DEMAND_PLAN!$B:$I,5,0)/VLOOKUP(VLOOKUP(AS$3,KEY!$E:$F,2,0),KEY!$B:$C,2,0)</f>
        <v>2956.25</v>
      </c>
      <c r="AT18" s="45">
        <f>VLOOKUP(VLOOKUP(AT$3,KEY!$E:$F,2,0)&amp;$C18,DEMAND_PLAN!$B:$I,5,0)/VLOOKUP(VLOOKUP(AT$3,KEY!$E:$F,2,0),KEY!$B:$C,2,0)</f>
        <v>2956.25</v>
      </c>
      <c r="AU18" s="45">
        <f>VLOOKUP(VLOOKUP(AU$3,KEY!$E:$F,2,0)&amp;$C18,DEMAND_PLAN!$B:$I,5,0)/VLOOKUP(VLOOKUP(AU$3,KEY!$E:$F,2,0),KEY!$B:$C,2,0)</f>
        <v>2956.25</v>
      </c>
      <c r="AV18" s="45">
        <f>VLOOKUP(VLOOKUP(AV$3,KEY!$E:$F,2,0)&amp;$C18,DEMAND_PLAN!$B:$I,5,0)/VLOOKUP(VLOOKUP(AV$3,KEY!$E:$F,2,0),KEY!$B:$C,2,0)</f>
        <v>2956.25</v>
      </c>
      <c r="AW18" s="45">
        <f>VLOOKUP(VLOOKUP(AW$3,KEY!$E:$F,2,0)&amp;$C18,DEMAND_PLAN!$B:$I,5,0)/VLOOKUP(VLOOKUP(AW$3,KEY!$E:$F,2,0),KEY!$B:$C,2,0)</f>
        <v>10483.25</v>
      </c>
      <c r="AX18" s="45">
        <f>VLOOKUP(VLOOKUP(AX$3,KEY!$E:$F,2,0)&amp;$C18,DEMAND_PLAN!$B:$I,5,0)/VLOOKUP(VLOOKUP(AX$3,KEY!$E:$F,2,0),KEY!$B:$C,2,0)</f>
        <v>10483.25</v>
      </c>
      <c r="AY18" s="45">
        <f>VLOOKUP(VLOOKUP(AY$3,KEY!$E:$F,2,0)&amp;$C18,DEMAND_PLAN!$B:$I,5,0)/VLOOKUP(VLOOKUP(AY$3,KEY!$E:$F,2,0),KEY!$B:$C,2,0)</f>
        <v>10483.25</v>
      </c>
      <c r="AZ18" s="45">
        <f>VLOOKUP(VLOOKUP(AZ$3,KEY!$E:$F,2,0)&amp;$C18,DEMAND_PLAN!$B:$I,5,0)/VLOOKUP(VLOOKUP(AZ$3,KEY!$E:$F,2,0),KEY!$B:$C,2,0)</f>
        <v>10483.25</v>
      </c>
      <c r="BA18" s="45">
        <f>VLOOKUP(VLOOKUP(BA$3,KEY!$E:$F,2,0)&amp;$C18,DEMAND_PLAN!$B:$I,5,0)/VLOOKUP(VLOOKUP(BA$3,KEY!$E:$F,2,0),KEY!$B:$C,2,0)</f>
        <v>6042.4</v>
      </c>
      <c r="BB18" s="45">
        <f>VLOOKUP(VLOOKUP(BB$3,KEY!$E:$F,2,0)&amp;$C18,DEMAND_PLAN!$B:$I,5,0)/VLOOKUP(VLOOKUP(BB$3,KEY!$E:$F,2,0),KEY!$B:$C,2,0)</f>
        <v>6042.4</v>
      </c>
      <c r="BC18" s="45">
        <f>VLOOKUP(VLOOKUP(BC$3,KEY!$E:$F,2,0)&amp;$C18,DEMAND_PLAN!$B:$I,5,0)/VLOOKUP(VLOOKUP(BC$3,KEY!$E:$F,2,0),KEY!$B:$C,2,0)</f>
        <v>6042.4</v>
      </c>
      <c r="BD18" s="45">
        <f>VLOOKUP(VLOOKUP(BD$3,KEY!$E:$F,2,0)&amp;$C18,DEMAND_PLAN!$B:$I,5,0)/VLOOKUP(VLOOKUP(BD$3,KEY!$E:$F,2,0),KEY!$B:$C,2,0)</f>
        <v>6042.4</v>
      </c>
      <c r="BE18" s="45">
        <f>VLOOKUP(VLOOKUP(BE$3,KEY!$E:$F,2,0)&amp;$C18,DEMAND_PLAN!$B:$I,5,0)/VLOOKUP(VLOOKUP(BE$3,KEY!$E:$F,2,0),KEY!$B:$C,2,0)</f>
        <v>6042.4</v>
      </c>
      <c r="BF18" s="46">
        <f>IF(FF18&gt;ASSUMPTIONS!$D$5,0,(ASSUMPTIONS!$D$5+2-FF18)*AVERAGE(G18:J18))</f>
        <v>0</v>
      </c>
      <c r="BG18" s="46">
        <f>IF(FG18&gt;ASSUMPTIONS!$D$5,0,(ASSUMPTIONS!$D$5+2-FG18)*AVERAGE(H18:K18))</f>
        <v>0</v>
      </c>
      <c r="BH18" s="46">
        <f>IF(FH18&gt;ASSUMPTIONS!$D$5,0,(ASSUMPTIONS!$D$5+2-FH18)*AVERAGE(I18:L18))</f>
        <v>0</v>
      </c>
      <c r="BI18" s="46">
        <f>IF(FI18&gt;ASSUMPTIONS!$D$5,0,(ASSUMPTIONS!$D$5+2-FI18)*AVERAGE(J18:M18))</f>
        <v>0</v>
      </c>
      <c r="BJ18" s="46">
        <f>IF(FJ18&gt;ASSUMPTIONS!$D$5,0,(ASSUMPTIONS!$D$5+2-FJ18)*AVERAGE(K18:N18))</f>
        <v>0</v>
      </c>
      <c r="BK18" s="46">
        <f>IF(FK18&gt;ASSUMPTIONS!$D$5,0,(ASSUMPTIONS!$D$5+2-FK18)*AVERAGE(L18:O18))</f>
        <v>0</v>
      </c>
      <c r="BL18" s="46">
        <f>IF(FL18&gt;ASSUMPTIONS!$D$5,0,(ASSUMPTIONS!$D$5+2-FL18)*AVERAGE(M18:P18))</f>
        <v>0</v>
      </c>
      <c r="BM18" s="46">
        <f>IF(FM18&gt;ASSUMPTIONS!$D$5,0,(ASSUMPTIONS!$D$5+2-FM18)*AVERAGE(N18:Q18))</f>
        <v>0</v>
      </c>
      <c r="BN18" s="46">
        <f>IF(FN18&gt;ASSUMPTIONS!$D$5,0,(ASSUMPTIONS!$D$5+2-FN18)*AVERAGE(O18:R18))</f>
        <v>0</v>
      </c>
      <c r="BO18" s="46">
        <f>IF(FO18&gt;ASSUMPTIONS!$D$5,0,(ASSUMPTIONS!$D$5+2-FO18)*AVERAGE(P18:S18))</f>
        <v>26327.653637413372</v>
      </c>
      <c r="BP18" s="46">
        <f>IF(FP18&gt;ASSUMPTIONS!$D$5,0,(ASSUMPTIONS!$D$5+2-FP18)*AVERAGE(Q18:T18))</f>
        <v>0</v>
      </c>
      <c r="BQ18" s="46">
        <f>IF(FQ18&gt;ASSUMPTIONS!$D$5,0,(ASSUMPTIONS!$D$5+2-FQ18)*AVERAGE(R18:U18))</f>
        <v>22288.850000000031</v>
      </c>
      <c r="BR18" s="46">
        <f>IF(FR18&gt;ASSUMPTIONS!$D$5,0,(ASSUMPTIONS!$D$5+2-FR18)*AVERAGE(S18:V18))</f>
        <v>0</v>
      </c>
      <c r="BS18" s="46">
        <f>IF(FS18&gt;ASSUMPTIONS!$D$5,0,(ASSUMPTIONS!$D$5+2-FS18)*AVERAGE(T18:W18))</f>
        <v>0</v>
      </c>
      <c r="BT18" s="46">
        <f>IF(FT18&gt;ASSUMPTIONS!$D$5,0,(ASSUMPTIONS!$D$5+2-FT18)*AVERAGE(U18:X18))</f>
        <v>21477.224999999988</v>
      </c>
      <c r="BU18" s="46">
        <f>IF(FU18&gt;ASSUMPTIONS!$D$5,0,(ASSUMPTIONS!$D$5+2-FU18)*AVERAGE(V18:Y18))</f>
        <v>0</v>
      </c>
      <c r="BV18" s="46">
        <f>IF(FV18&gt;ASSUMPTIONS!$D$5,0,(ASSUMPTIONS!$D$5+2-FV18)*AVERAGE(W18:Z18))</f>
        <v>0</v>
      </c>
      <c r="BW18" s="46">
        <f>IF(FW18&gt;ASSUMPTIONS!$D$5,0,(ASSUMPTIONS!$D$5+2-FW18)*AVERAGE(X18:AA18))</f>
        <v>0</v>
      </c>
      <c r="BX18" s="46">
        <f>IF(FX18&gt;ASSUMPTIONS!$D$5,0,(ASSUMPTIONS!$D$5+2-FX18)*AVERAGE(Y18:AB18))</f>
        <v>0</v>
      </c>
      <c r="BY18" s="46">
        <f>IF(FY18&gt;ASSUMPTIONS!$D$5,0,(ASSUMPTIONS!$D$5+2-FY18)*AVERAGE(Z18:AC18))</f>
        <v>0</v>
      </c>
      <c r="BZ18" s="46">
        <f>IF(FZ18&gt;ASSUMPTIONS!$D$5,0,(ASSUMPTIONS!$D$5+2-FZ18)*AVERAGE(AA18:AD18))</f>
        <v>0</v>
      </c>
      <c r="CA18" s="46">
        <f>IF(GA18&gt;ASSUMPTIONS!$D$5,0,(ASSUMPTIONS!$D$5+2-GA18)*AVERAGE(AB18:AE18))</f>
        <v>8865.5000000000018</v>
      </c>
      <c r="CB18" s="46">
        <f>IF(GB18&gt;ASSUMPTIONS!$D$5,0,(ASSUMPTIONS!$D$5+2-GB18)*AVERAGE(AC18:AF18))</f>
        <v>17008.400000000005</v>
      </c>
      <c r="CC18" s="46">
        <f>IF(GC18&gt;ASSUMPTIONS!$D$5,0,(ASSUMPTIONS!$D$5+2-GC18)*AVERAGE(AD18:AG18))</f>
        <v>17008.399999999991</v>
      </c>
      <c r="CD18" s="46">
        <f>IF(GD18&gt;ASSUMPTIONS!$D$5,0,(ASSUMPTIONS!$D$5+2-GD18)*AVERAGE(AE18:AH18))</f>
        <v>17008.400000000009</v>
      </c>
      <c r="CE18" s="46">
        <f>IF(GE18&gt;ASSUMPTIONS!$D$5,0,(ASSUMPTIONS!$D$5+2-GE18)*AVERAGE(AF18:AI18))</f>
        <v>0</v>
      </c>
      <c r="CF18" s="46">
        <f>IF(GF18&gt;ASSUMPTIONS!$D$5,0,(ASSUMPTIONS!$D$5+2-GF18)*AVERAGE(AG18:AJ18))</f>
        <v>0</v>
      </c>
      <c r="CG18" s="46">
        <f>IF(GG18&gt;ASSUMPTIONS!$D$5,0,(ASSUMPTIONS!$D$5+2-GG18)*AVERAGE(AH18:AK18))</f>
        <v>0</v>
      </c>
      <c r="CH18" s="46">
        <f>IF(GH18&gt;ASSUMPTIONS!$D$5,0,(ASSUMPTIONS!$D$5+2-GH18)*AVERAGE(AI18:AL18))</f>
        <v>0</v>
      </c>
      <c r="CI18" s="46">
        <f>IF(GI18&gt;ASSUMPTIONS!$D$5,0,(ASSUMPTIONS!$D$5+2-GI18)*AVERAGE(AJ18:AM18))</f>
        <v>0</v>
      </c>
      <c r="CJ18" s="46">
        <f>IF(GJ18&gt;ASSUMPTIONS!$D$5,0,(ASSUMPTIONS!$D$5+2-GJ18)*AVERAGE(AK18:AN18))</f>
        <v>9379.2999999999847</v>
      </c>
      <c r="CK18" s="46">
        <f>IF(GK18&gt;ASSUMPTIONS!$D$5,0,(ASSUMPTIONS!$D$5+2-GK18)*AVERAGE(AL18:AO18))</f>
        <v>0</v>
      </c>
      <c r="CL18" s="46">
        <f>IF(GL18&gt;ASSUMPTIONS!$D$5,0,(ASSUMPTIONS!$D$5+2-GL18)*AVERAGE(AM18:AP18))</f>
        <v>9586.9999999999964</v>
      </c>
      <c r="CM18" s="46">
        <f>IF(GM18&gt;ASSUMPTIONS!$D$5,0,(ASSUMPTIONS!$D$5+2-GM18)*AVERAGE(AN18:AQ18))</f>
        <v>0</v>
      </c>
      <c r="CN18" s="46">
        <f>IF(GN18&gt;ASSUMPTIONS!$D$5,0,(ASSUMPTIONS!$D$5+2-GN18)*AVERAGE(AO18:AR18))</f>
        <v>9017.5000000000036</v>
      </c>
      <c r="CO18" s="46">
        <f>IF(GO18&gt;ASSUMPTIONS!$D$5,0,(ASSUMPTIONS!$D$5+2-GO18)*AVERAGE(AP18:AS18))</f>
        <v>0</v>
      </c>
      <c r="CP18" s="46">
        <f>IF(GP18&gt;ASSUMPTIONS!$D$5,0,(ASSUMPTIONS!$D$5+2-GP18)*AVERAGE(AQ18:AT18))</f>
        <v>0</v>
      </c>
      <c r="CQ18" s="46">
        <f>IF(GQ18&gt;ASSUMPTIONS!$D$5,0,(ASSUMPTIONS!$D$5+2-GQ18)*AVERAGE(AR18:AU18))</f>
        <v>0</v>
      </c>
      <c r="CR18" s="46">
        <f>IF(GR18&gt;ASSUMPTIONS!$D$5,0,(ASSUMPTIONS!$D$5+2-GR18)*AVERAGE(AS18:AV18))</f>
        <v>0</v>
      </c>
      <c r="CS18" s="46">
        <f>IF(GS18&gt;ASSUMPTIONS!$D$5,0,(ASSUMPTIONS!$D$5+2-GS18)*AVERAGE(AT18:AW18))</f>
        <v>26120.999999999996</v>
      </c>
      <c r="CT18" s="46">
        <f>IF(GT18&gt;ASSUMPTIONS!$D$5,0,(ASSUMPTIONS!$D$5+2-GT18)*AVERAGE(AU18:AX18))</f>
        <v>21773.75</v>
      </c>
      <c r="CU18" s="46">
        <f>IF(GU18&gt;ASSUMPTIONS!$D$5,0,(ASSUMPTIONS!$D$5+2-GU18)*AVERAGE(AV18:AY18))</f>
        <v>21773.75</v>
      </c>
      <c r="CV18" s="46">
        <f>IF(GV18&gt;ASSUMPTIONS!$D$5,0,(ASSUMPTIONS!$D$5+2-GV18)*AVERAGE(AW18:AZ18))</f>
        <v>21773.749999999996</v>
      </c>
      <c r="CW18" s="46">
        <f>IF(GW18&gt;ASSUMPTIONS!$D$5,0,(ASSUMPTIONS!$D$5+2-GW18)*AVERAGE(AX18:BA18))</f>
        <v>0</v>
      </c>
      <c r="CX18" s="46">
        <f>IF(GX18&gt;ASSUMPTIONS!$D$5,0,(ASSUMPTIONS!$D$5+2-GX18)*AVERAGE(AY18:BB18))</f>
        <v>0</v>
      </c>
      <c r="CY18" s="46">
        <f>IF(GY18&gt;ASSUMPTIONS!$D$5,0,(ASSUMPTIONS!$D$5+2-GY18)*AVERAGE(AZ18:BC18))</f>
        <v>0</v>
      </c>
      <c r="CZ18" s="46">
        <f>IF(GZ18&gt;ASSUMPTIONS!$D$5,0,(ASSUMPTIONS!$D$5+2-GZ18)*AVERAGE(BA18:BD18))</f>
        <v>0</v>
      </c>
      <c r="DA18" s="46">
        <f>IF(HA18&gt;ASSUMPTIONS!$D$5,0,(ASSUMPTIONS!$D$5+2-HA18)*AVERAGE($BB18:$BE18))</f>
        <v>0</v>
      </c>
      <c r="DB18" s="46">
        <f>IF(HB18&gt;ASSUMPTIONS!$D$5,0,(ASSUMPTIONS!$D$5+2-HB18)*AVERAGE($BB18:$BE18))</f>
        <v>0</v>
      </c>
      <c r="DC18" s="46">
        <f>IF(HC18&gt;ASSUMPTIONS!$D$5,0,(ASSUMPTIONS!$D$5+2-HC18)*AVERAGE($BB18:$BE18))</f>
        <v>12565.549999999997</v>
      </c>
      <c r="DD18" s="46">
        <f>IF(HD18&gt;ASSUMPTIONS!$D$5,0,(ASSUMPTIONS!$D$5+2-HD18)*AVERAGE($BB18:$BE18))</f>
        <v>0</v>
      </c>
      <c r="DE18" s="46">
        <f>IF(HE18&gt;ASSUMPTIONS!$D$5,0,(ASSUMPTIONS!$D$5+2-HE18)*AVERAGE($BB18:$BE18))</f>
        <v>12084.800000000005</v>
      </c>
      <c r="DF18" s="47">
        <f t="shared" si="53"/>
        <v>136284.52136258662</v>
      </c>
      <c r="DG18" s="47">
        <f t="shared" si="0"/>
        <v>130954.27136258662</v>
      </c>
      <c r="DH18" s="47">
        <f t="shared" si="1"/>
        <v>125624.02136258662</v>
      </c>
      <c r="DI18" s="47">
        <f t="shared" si="2"/>
        <v>120293.77136258662</v>
      </c>
      <c r="DJ18" s="47">
        <f t="shared" si="3"/>
        <v>109364.02136258662</v>
      </c>
      <c r="DK18" s="47">
        <f t="shared" si="4"/>
        <v>98434.271362586616</v>
      </c>
      <c r="DL18" s="47">
        <f t="shared" si="5"/>
        <v>87504.521362586616</v>
      </c>
      <c r="DM18" s="47">
        <f t="shared" si="6"/>
        <v>76574.771362586616</v>
      </c>
      <c r="DN18" s="47">
        <f t="shared" si="7"/>
        <v>67398.971362586613</v>
      </c>
      <c r="DO18" s="47">
        <f t="shared" si="8"/>
        <v>84550.824999999983</v>
      </c>
      <c r="DP18" s="47">
        <f t="shared" si="9"/>
        <v>75375.02499999998</v>
      </c>
      <c r="DQ18" s="47">
        <f t="shared" si="10"/>
        <v>88488.075000000012</v>
      </c>
      <c r="DR18" s="47">
        <f t="shared" si="11"/>
        <v>79312.275000000009</v>
      </c>
      <c r="DS18" s="47">
        <f t="shared" si="12"/>
        <v>69349.025000000009</v>
      </c>
      <c r="DT18" s="47">
        <f t="shared" si="13"/>
        <v>80863</v>
      </c>
      <c r="DU18" s="47">
        <f t="shared" si="14"/>
        <v>70899.75</v>
      </c>
      <c r="DV18" s="47">
        <f t="shared" si="15"/>
        <v>60936.5</v>
      </c>
      <c r="DW18" s="47">
        <f t="shared" si="16"/>
        <v>52734.5</v>
      </c>
      <c r="DX18" s="47">
        <f t="shared" si="17"/>
        <v>44532.5</v>
      </c>
      <c r="DY18" s="47">
        <f t="shared" si="18"/>
        <v>36330.5</v>
      </c>
      <c r="DZ18" s="47">
        <f t="shared" si="19"/>
        <v>28128.5</v>
      </c>
      <c r="EA18" s="47">
        <f t="shared" si="20"/>
        <v>33294.6</v>
      </c>
      <c r="EB18" s="47">
        <f t="shared" si="21"/>
        <v>46603.600000000006</v>
      </c>
      <c r="EC18" s="47">
        <f t="shared" si="22"/>
        <v>59912.599999999991</v>
      </c>
      <c r="ED18" s="47">
        <f t="shared" si="23"/>
        <v>73221.600000000006</v>
      </c>
      <c r="EE18" s="47">
        <f t="shared" si="24"/>
        <v>69522.200000000012</v>
      </c>
      <c r="EF18" s="47">
        <f t="shared" si="25"/>
        <v>60499.200000000012</v>
      </c>
      <c r="EG18" s="47">
        <f t="shared" si="26"/>
        <v>51476.200000000012</v>
      </c>
      <c r="EH18" s="47">
        <f t="shared" si="27"/>
        <v>42453.200000000012</v>
      </c>
      <c r="EI18" s="47">
        <f t="shared" si="28"/>
        <v>33430.200000000012</v>
      </c>
      <c r="EJ18" s="47">
        <f t="shared" si="29"/>
        <v>38585.5</v>
      </c>
      <c r="EK18" s="47">
        <f t="shared" si="30"/>
        <v>34361.5</v>
      </c>
      <c r="EL18" s="47">
        <f t="shared" si="31"/>
        <v>39724.5</v>
      </c>
      <c r="EM18" s="47">
        <f t="shared" si="32"/>
        <v>35500.5</v>
      </c>
      <c r="EN18" s="47">
        <f t="shared" si="33"/>
        <v>40066.200000000004</v>
      </c>
      <c r="EO18" s="47">
        <f t="shared" si="34"/>
        <v>35614.400000000001</v>
      </c>
      <c r="EP18" s="47">
        <f t="shared" si="35"/>
        <v>31162.600000000002</v>
      </c>
      <c r="EQ18" s="47">
        <f t="shared" si="36"/>
        <v>26710.800000000003</v>
      </c>
      <c r="ER18" s="47">
        <f t="shared" si="37"/>
        <v>22259.000000000004</v>
      </c>
      <c r="ES18" s="47">
        <f t="shared" si="38"/>
        <v>45423.75</v>
      </c>
      <c r="ET18" s="47">
        <f t="shared" si="39"/>
        <v>64241.25</v>
      </c>
      <c r="EU18" s="47">
        <f t="shared" si="40"/>
        <v>83058.75</v>
      </c>
      <c r="EV18" s="47">
        <f t="shared" si="41"/>
        <v>101876.25</v>
      </c>
      <c r="EW18" s="47">
        <f t="shared" si="42"/>
        <v>91393</v>
      </c>
      <c r="EX18" s="47">
        <f t="shared" si="43"/>
        <v>80909.75</v>
      </c>
      <c r="EY18" s="47">
        <f t="shared" si="44"/>
        <v>70426.5</v>
      </c>
      <c r="EZ18" s="47">
        <f t="shared" si="45"/>
        <v>59943.25</v>
      </c>
      <c r="FA18" s="47">
        <f t="shared" si="46"/>
        <v>53900.85</v>
      </c>
      <c r="FB18" s="47">
        <f t="shared" si="47"/>
        <v>47858.45</v>
      </c>
      <c r="FC18" s="47">
        <f t="shared" si="48"/>
        <v>54381.599999999991</v>
      </c>
      <c r="FD18" s="47">
        <f t="shared" si="49"/>
        <v>48339.19999999999</v>
      </c>
      <c r="FE18" s="47">
        <f t="shared" si="50"/>
        <v>54381.599999999991</v>
      </c>
      <c r="FF18" s="48">
        <f t="shared" si="54"/>
        <v>21.041922900776228</v>
      </c>
      <c r="FG18" s="48">
        <f t="shared" si="55"/>
        <v>16.763163759235745</v>
      </c>
      <c r="FH18" s="48">
        <f t="shared" si="56"/>
        <v>13.74144690907138</v>
      </c>
      <c r="FI18" s="48">
        <f t="shared" si="57"/>
        <v>11.493768966589959</v>
      </c>
      <c r="FJ18" s="48">
        <f t="shared" si="58"/>
        <v>11.466091079370726</v>
      </c>
      <c r="FK18" s="48">
        <f t="shared" si="59"/>
        <v>10.878988275634004</v>
      </c>
      <c r="FL18" s="48">
        <f t="shared" si="60"/>
        <v>10.238332415437611</v>
      </c>
      <c r="FM18" s="48">
        <f t="shared" si="61"/>
        <v>9.5364460169779885</v>
      </c>
      <c r="FN18" s="48">
        <f t="shared" si="62"/>
        <v>8.3452964714342759</v>
      </c>
      <c r="FO18" s="48">
        <f t="shared" si="63"/>
        <v>7.1910165721412271</v>
      </c>
      <c r="FP18" s="48">
        <f t="shared" si="64"/>
        <v>8.8354254782760879</v>
      </c>
      <c r="FQ18" s="48">
        <f t="shared" si="65"/>
        <v>7.7177999541795748</v>
      </c>
      <c r="FR18" s="48">
        <f t="shared" si="66"/>
        <v>8.8814468170526695</v>
      </c>
      <c r="FS18" s="48">
        <f t="shared" si="67"/>
        <v>8.328551457992873</v>
      </c>
      <c r="FT18" s="48">
        <f t="shared" si="68"/>
        <v>7.6353504631095097</v>
      </c>
      <c r="FU18" s="48">
        <f t="shared" si="69"/>
        <v>9.3566392097022639</v>
      </c>
      <c r="FV18" s="48">
        <f t="shared" si="70"/>
        <v>8.6442026335040243</v>
      </c>
      <c r="FW18" s="48">
        <f t="shared" si="71"/>
        <v>8.6112897185696013</v>
      </c>
      <c r="FX18" s="48">
        <f t="shared" si="72"/>
        <v>8.861898600164686</v>
      </c>
      <c r="FY18" s="48">
        <f t="shared" si="73"/>
        <v>9.2294380369115334</v>
      </c>
      <c r="FZ18" s="48">
        <f t="shared" si="74"/>
        <v>9.8206465913391359</v>
      </c>
      <c r="GA18" s="48">
        <f t="shared" si="75"/>
        <v>7.6035303022111691</v>
      </c>
      <c r="GB18" s="48">
        <f t="shared" si="76"/>
        <v>6.6188100113313313</v>
      </c>
      <c r="GC18" s="48">
        <f t="shared" si="77"/>
        <v>7.3262277557693531</v>
      </c>
      <c r="GD18" s="48">
        <f t="shared" si="78"/>
        <v>7.7888482989040693</v>
      </c>
      <c r="GE18" s="48">
        <f t="shared" si="79"/>
        <v>8.114995012745208</v>
      </c>
      <c r="GF18" s="48">
        <f t="shared" si="80"/>
        <v>8.8866136196593501</v>
      </c>
      <c r="GG18" s="48">
        <f t="shared" si="81"/>
        <v>9.1340227976145556</v>
      </c>
      <c r="GH18" s="48">
        <f t="shared" si="82"/>
        <v>9.4908873012214823</v>
      </c>
      <c r="GI18" s="48">
        <f t="shared" si="83"/>
        <v>10.050473484848487</v>
      </c>
      <c r="GJ18" s="48">
        <f t="shared" si="84"/>
        <v>7.8090610728927023</v>
      </c>
      <c r="GK18" s="48">
        <f t="shared" si="85"/>
        <v>8.8949722215818721</v>
      </c>
      <c r="GL18" s="48">
        <f t="shared" si="86"/>
        <v>7.818583114326997</v>
      </c>
      <c r="GM18" s="48">
        <f t="shared" si="87"/>
        <v>8.92324453030235</v>
      </c>
      <c r="GN18" s="48">
        <f t="shared" si="88"/>
        <v>7.9744148434341158</v>
      </c>
      <c r="GO18" s="48">
        <f t="shared" si="89"/>
        <v>9.825174032056843</v>
      </c>
      <c r="GP18" s="48">
        <f t="shared" si="90"/>
        <v>9.6150538940746895</v>
      </c>
      <c r="GQ18" s="48">
        <f t="shared" si="91"/>
        <v>9.3577517444850269</v>
      </c>
      <c r="GR18" s="48">
        <f t="shared" si="92"/>
        <v>9.035365750528543</v>
      </c>
      <c r="GS18" s="48">
        <f t="shared" si="93"/>
        <v>4.6008681273253416</v>
      </c>
      <c r="GT18" s="48">
        <f t="shared" si="94"/>
        <v>6.7597380854942521</v>
      </c>
      <c r="GU18" s="48">
        <f t="shared" si="95"/>
        <v>7.4686101261407893</v>
      </c>
      <c r="GV18" s="48">
        <f t="shared" si="96"/>
        <v>7.9229962082369498</v>
      </c>
      <c r="GW18" s="48">
        <f t="shared" si="97"/>
        <v>10.869075259754375</v>
      </c>
      <c r="GX18" s="48">
        <f t="shared" si="98"/>
        <v>11.060744963133068</v>
      </c>
      <c r="GY18" s="48">
        <f t="shared" si="99"/>
        <v>11.311915751062983</v>
      </c>
      <c r="GZ18" s="48">
        <f t="shared" si="100"/>
        <v>11.655385277373229</v>
      </c>
      <c r="HA18" s="48">
        <f t="shared" si="101"/>
        <v>9.9204372434794124</v>
      </c>
      <c r="HB18" s="48">
        <f t="shared" si="102"/>
        <v>8.9204372434794124</v>
      </c>
      <c r="HC18" s="48">
        <f t="shared" si="103"/>
        <v>7.9204372434794124</v>
      </c>
      <c r="HD18" s="48">
        <f t="shared" si="104"/>
        <v>8.9999999999999982</v>
      </c>
      <c r="HE18" s="48">
        <f t="shared" si="105"/>
        <v>7.9999999999999991</v>
      </c>
      <c r="HF18" s="31"/>
    </row>
    <row r="19" spans="1:214" x14ac:dyDescent="0.25">
      <c r="A19" s="29"/>
      <c r="B19" s="13" t="s">
        <v>7</v>
      </c>
      <c r="C19" s="13">
        <v>1832552</v>
      </c>
      <c r="D19" s="13" t="str">
        <f>VLOOKUP(C19,INVENTORY_DATA!$C:$E,2,0)</f>
        <v>PF_3</v>
      </c>
      <c r="E19" s="44">
        <f>VLOOKUP(C19,INVENTORY_DATA!$C:$E,3,0)</f>
        <v>27973.177829099306</v>
      </c>
      <c r="F19" s="45">
        <f>VLOOKUP(VLOOKUP(F$3,KEY!$E:$F,2,0)&amp;$C19,DEMAND_PLAN!$B:$I,5,0)/VLOOKUP(VLOOKUP(F$3,KEY!$E:$F,2,0),KEY!$B:$C,2,0)</f>
        <v>7058.5</v>
      </c>
      <c r="G19" s="45">
        <f>VLOOKUP(VLOOKUP(G$3,KEY!$E:$F,2,0)&amp;$C19,DEMAND_PLAN!$B:$I,5,0)/VLOOKUP(VLOOKUP(G$3,KEY!$E:$F,2,0),KEY!$B:$C,2,0)</f>
        <v>7058.5</v>
      </c>
      <c r="H19" s="45">
        <f>VLOOKUP(VLOOKUP(H$3,KEY!$E:$F,2,0)&amp;$C19,DEMAND_PLAN!$B:$I,5,0)/VLOOKUP(VLOOKUP(H$3,KEY!$E:$F,2,0),KEY!$B:$C,2,0)</f>
        <v>7058.5</v>
      </c>
      <c r="I19" s="45">
        <f>VLOOKUP(VLOOKUP(I$3,KEY!$E:$F,2,0)&amp;$C19,DEMAND_PLAN!$B:$I,5,0)/VLOOKUP(VLOOKUP(I$3,KEY!$E:$F,2,0),KEY!$B:$C,2,0)</f>
        <v>7058.5</v>
      </c>
      <c r="J19" s="45">
        <f>VLOOKUP(VLOOKUP(J$3,KEY!$E:$F,2,0)&amp;$C19,DEMAND_PLAN!$B:$I,5,0)/VLOOKUP(VLOOKUP(J$3,KEY!$E:$F,2,0),KEY!$B:$C,2,0)</f>
        <v>6219.75</v>
      </c>
      <c r="K19" s="45">
        <f>VLOOKUP(VLOOKUP(K$3,KEY!$E:$F,2,0)&amp;$C19,DEMAND_PLAN!$B:$I,5,0)/VLOOKUP(VLOOKUP(K$3,KEY!$E:$F,2,0),KEY!$B:$C,2,0)</f>
        <v>6219.75</v>
      </c>
      <c r="L19" s="45">
        <f>VLOOKUP(VLOOKUP(L$3,KEY!$E:$F,2,0)&amp;$C19,DEMAND_PLAN!$B:$I,5,0)/VLOOKUP(VLOOKUP(L$3,KEY!$E:$F,2,0),KEY!$B:$C,2,0)</f>
        <v>6219.75</v>
      </c>
      <c r="M19" s="45">
        <f>VLOOKUP(VLOOKUP(M$3,KEY!$E:$F,2,0)&amp;$C19,DEMAND_PLAN!$B:$I,5,0)/VLOOKUP(VLOOKUP(M$3,KEY!$E:$F,2,0),KEY!$B:$C,2,0)</f>
        <v>6219.75</v>
      </c>
      <c r="N19" s="45">
        <f>VLOOKUP(VLOOKUP(N$3,KEY!$E:$F,2,0)&amp;$C19,DEMAND_PLAN!$B:$I,5,0)/VLOOKUP(VLOOKUP(N$3,KEY!$E:$F,2,0),KEY!$B:$C,2,0)</f>
        <v>4037.6</v>
      </c>
      <c r="O19" s="45">
        <f>VLOOKUP(VLOOKUP(O$3,KEY!$E:$F,2,0)&amp;$C19,DEMAND_PLAN!$B:$I,5,0)/VLOOKUP(VLOOKUP(O$3,KEY!$E:$F,2,0),KEY!$B:$C,2,0)</f>
        <v>4037.6</v>
      </c>
      <c r="P19" s="45">
        <f>VLOOKUP(VLOOKUP(P$3,KEY!$E:$F,2,0)&amp;$C19,DEMAND_PLAN!$B:$I,5,0)/VLOOKUP(VLOOKUP(P$3,KEY!$E:$F,2,0),KEY!$B:$C,2,0)</f>
        <v>4037.6</v>
      </c>
      <c r="Q19" s="45">
        <f>VLOOKUP(VLOOKUP(Q$3,KEY!$E:$F,2,0)&amp;$C19,DEMAND_PLAN!$B:$I,5,0)/VLOOKUP(VLOOKUP(Q$3,KEY!$E:$F,2,0),KEY!$B:$C,2,0)</f>
        <v>4037.6</v>
      </c>
      <c r="R19" s="45">
        <f>VLOOKUP(VLOOKUP(R$3,KEY!$E:$F,2,0)&amp;$C19,DEMAND_PLAN!$B:$I,5,0)/VLOOKUP(VLOOKUP(R$3,KEY!$E:$F,2,0),KEY!$B:$C,2,0)</f>
        <v>4037.6</v>
      </c>
      <c r="S19" s="45">
        <f>VLOOKUP(VLOOKUP(S$3,KEY!$E:$F,2,0)&amp;$C19,DEMAND_PLAN!$B:$I,5,0)/VLOOKUP(VLOOKUP(S$3,KEY!$E:$F,2,0),KEY!$B:$C,2,0)</f>
        <v>4078</v>
      </c>
      <c r="T19" s="45">
        <f>VLOOKUP(VLOOKUP(T$3,KEY!$E:$F,2,0)&amp;$C19,DEMAND_PLAN!$B:$I,5,0)/VLOOKUP(VLOOKUP(T$3,KEY!$E:$F,2,0),KEY!$B:$C,2,0)</f>
        <v>4078</v>
      </c>
      <c r="U19" s="45">
        <f>VLOOKUP(VLOOKUP(U$3,KEY!$E:$F,2,0)&amp;$C19,DEMAND_PLAN!$B:$I,5,0)/VLOOKUP(VLOOKUP(U$3,KEY!$E:$F,2,0),KEY!$B:$C,2,0)</f>
        <v>4078</v>
      </c>
      <c r="V19" s="45">
        <f>VLOOKUP(VLOOKUP(V$3,KEY!$E:$F,2,0)&amp;$C19,DEMAND_PLAN!$B:$I,5,0)/VLOOKUP(VLOOKUP(V$3,KEY!$E:$F,2,0),KEY!$B:$C,2,0)</f>
        <v>4078</v>
      </c>
      <c r="W19" s="45">
        <f>VLOOKUP(VLOOKUP(W$3,KEY!$E:$F,2,0)&amp;$C19,DEMAND_PLAN!$B:$I,5,0)/VLOOKUP(VLOOKUP(W$3,KEY!$E:$F,2,0),KEY!$B:$C,2,0)</f>
        <v>10021.75</v>
      </c>
      <c r="X19" s="45">
        <f>VLOOKUP(VLOOKUP(X$3,KEY!$E:$F,2,0)&amp;$C19,DEMAND_PLAN!$B:$I,5,0)/VLOOKUP(VLOOKUP(X$3,KEY!$E:$F,2,0),KEY!$B:$C,2,0)</f>
        <v>10021.75</v>
      </c>
      <c r="Y19" s="45">
        <f>VLOOKUP(VLOOKUP(Y$3,KEY!$E:$F,2,0)&amp;$C19,DEMAND_PLAN!$B:$I,5,0)/VLOOKUP(VLOOKUP(Y$3,KEY!$E:$F,2,0),KEY!$B:$C,2,0)</f>
        <v>10021.75</v>
      </c>
      <c r="Z19" s="45">
        <f>VLOOKUP(VLOOKUP(Z$3,KEY!$E:$F,2,0)&amp;$C19,DEMAND_PLAN!$B:$I,5,0)/VLOOKUP(VLOOKUP(Z$3,KEY!$E:$F,2,0),KEY!$B:$C,2,0)</f>
        <v>10021.75</v>
      </c>
      <c r="AA19" s="45">
        <f>VLOOKUP(VLOOKUP(AA$3,KEY!$E:$F,2,0)&amp;$C19,DEMAND_PLAN!$B:$I,5,0)/VLOOKUP(VLOOKUP(AA$3,KEY!$E:$F,2,0),KEY!$B:$C,2,0)</f>
        <v>5600.4</v>
      </c>
      <c r="AB19" s="45">
        <f>VLOOKUP(VLOOKUP(AB$3,KEY!$E:$F,2,0)&amp;$C19,DEMAND_PLAN!$B:$I,5,0)/VLOOKUP(VLOOKUP(AB$3,KEY!$E:$F,2,0),KEY!$B:$C,2,0)</f>
        <v>5600.4</v>
      </c>
      <c r="AC19" s="45">
        <f>VLOOKUP(VLOOKUP(AC$3,KEY!$E:$F,2,0)&amp;$C19,DEMAND_PLAN!$B:$I,5,0)/VLOOKUP(VLOOKUP(AC$3,KEY!$E:$F,2,0),KEY!$B:$C,2,0)</f>
        <v>5600.4</v>
      </c>
      <c r="AD19" s="45">
        <f>VLOOKUP(VLOOKUP(AD$3,KEY!$E:$F,2,0)&amp;$C19,DEMAND_PLAN!$B:$I,5,0)/VLOOKUP(VLOOKUP(AD$3,KEY!$E:$F,2,0),KEY!$B:$C,2,0)</f>
        <v>5600.4</v>
      </c>
      <c r="AE19" s="45">
        <f>VLOOKUP(VLOOKUP(AE$3,KEY!$E:$F,2,0)&amp;$C19,DEMAND_PLAN!$B:$I,5,0)/VLOOKUP(VLOOKUP(AE$3,KEY!$E:$F,2,0),KEY!$B:$C,2,0)</f>
        <v>5600.4</v>
      </c>
      <c r="AF19" s="45">
        <f>VLOOKUP(VLOOKUP(AF$3,KEY!$E:$F,2,0)&amp;$C19,DEMAND_PLAN!$B:$I,5,0)/VLOOKUP(VLOOKUP(AF$3,KEY!$E:$F,2,0),KEY!$B:$C,2,0)</f>
        <v>7002</v>
      </c>
      <c r="AG19" s="45">
        <f>VLOOKUP(VLOOKUP(AG$3,KEY!$E:$F,2,0)&amp;$C19,DEMAND_PLAN!$B:$I,5,0)/VLOOKUP(VLOOKUP(AG$3,KEY!$E:$F,2,0),KEY!$B:$C,2,0)</f>
        <v>7002</v>
      </c>
      <c r="AH19" s="45">
        <f>VLOOKUP(VLOOKUP(AH$3,KEY!$E:$F,2,0)&amp;$C19,DEMAND_PLAN!$B:$I,5,0)/VLOOKUP(VLOOKUP(AH$3,KEY!$E:$F,2,0),KEY!$B:$C,2,0)</f>
        <v>7002</v>
      </c>
      <c r="AI19" s="45">
        <f>VLOOKUP(VLOOKUP(AI$3,KEY!$E:$F,2,0)&amp;$C19,DEMAND_PLAN!$B:$I,5,0)/VLOOKUP(VLOOKUP(AI$3,KEY!$E:$F,2,0),KEY!$B:$C,2,0)</f>
        <v>7002</v>
      </c>
      <c r="AJ19" s="45">
        <f>VLOOKUP(VLOOKUP(AJ$3,KEY!$E:$F,2,0)&amp;$C19,DEMAND_PLAN!$B:$I,5,0)/VLOOKUP(VLOOKUP(AJ$3,KEY!$E:$F,2,0),KEY!$B:$C,2,0)</f>
        <v>10817.25</v>
      </c>
      <c r="AK19" s="45">
        <f>VLOOKUP(VLOOKUP(AK$3,KEY!$E:$F,2,0)&amp;$C19,DEMAND_PLAN!$B:$I,5,0)/VLOOKUP(VLOOKUP(AK$3,KEY!$E:$F,2,0),KEY!$B:$C,2,0)</f>
        <v>10817.25</v>
      </c>
      <c r="AL19" s="45">
        <f>VLOOKUP(VLOOKUP(AL$3,KEY!$E:$F,2,0)&amp;$C19,DEMAND_PLAN!$B:$I,5,0)/VLOOKUP(VLOOKUP(AL$3,KEY!$E:$F,2,0),KEY!$B:$C,2,0)</f>
        <v>10817.25</v>
      </c>
      <c r="AM19" s="45">
        <f>VLOOKUP(VLOOKUP(AM$3,KEY!$E:$F,2,0)&amp;$C19,DEMAND_PLAN!$B:$I,5,0)/VLOOKUP(VLOOKUP(AM$3,KEY!$E:$F,2,0),KEY!$B:$C,2,0)</f>
        <v>10817.25</v>
      </c>
      <c r="AN19" s="45">
        <f>VLOOKUP(VLOOKUP(AN$3,KEY!$E:$F,2,0)&amp;$C19,DEMAND_PLAN!$B:$I,5,0)/VLOOKUP(VLOOKUP(AN$3,KEY!$E:$F,2,0),KEY!$B:$C,2,0)</f>
        <v>3565.2</v>
      </c>
      <c r="AO19" s="45">
        <f>VLOOKUP(VLOOKUP(AO$3,KEY!$E:$F,2,0)&amp;$C19,DEMAND_PLAN!$B:$I,5,0)/VLOOKUP(VLOOKUP(AO$3,KEY!$E:$F,2,0),KEY!$B:$C,2,0)</f>
        <v>3565.2</v>
      </c>
      <c r="AP19" s="45">
        <f>VLOOKUP(VLOOKUP(AP$3,KEY!$E:$F,2,0)&amp;$C19,DEMAND_PLAN!$B:$I,5,0)/VLOOKUP(VLOOKUP(AP$3,KEY!$E:$F,2,0),KEY!$B:$C,2,0)</f>
        <v>3565.2</v>
      </c>
      <c r="AQ19" s="45">
        <f>VLOOKUP(VLOOKUP(AQ$3,KEY!$E:$F,2,0)&amp;$C19,DEMAND_PLAN!$B:$I,5,0)/VLOOKUP(VLOOKUP(AQ$3,KEY!$E:$F,2,0),KEY!$B:$C,2,0)</f>
        <v>3565.2</v>
      </c>
      <c r="AR19" s="45">
        <f>VLOOKUP(VLOOKUP(AR$3,KEY!$E:$F,2,0)&amp;$C19,DEMAND_PLAN!$B:$I,5,0)/VLOOKUP(VLOOKUP(AR$3,KEY!$E:$F,2,0),KEY!$B:$C,2,0)</f>
        <v>3565.2</v>
      </c>
      <c r="AS19" s="45">
        <f>VLOOKUP(VLOOKUP(AS$3,KEY!$E:$F,2,0)&amp;$C19,DEMAND_PLAN!$B:$I,5,0)/VLOOKUP(VLOOKUP(AS$3,KEY!$E:$F,2,0),KEY!$B:$C,2,0)</f>
        <v>5613</v>
      </c>
      <c r="AT19" s="45">
        <f>VLOOKUP(VLOOKUP(AT$3,KEY!$E:$F,2,0)&amp;$C19,DEMAND_PLAN!$B:$I,5,0)/VLOOKUP(VLOOKUP(AT$3,KEY!$E:$F,2,0),KEY!$B:$C,2,0)</f>
        <v>5613</v>
      </c>
      <c r="AU19" s="45">
        <f>VLOOKUP(VLOOKUP(AU$3,KEY!$E:$F,2,0)&amp;$C19,DEMAND_PLAN!$B:$I,5,0)/VLOOKUP(VLOOKUP(AU$3,KEY!$E:$F,2,0),KEY!$B:$C,2,0)</f>
        <v>5613</v>
      </c>
      <c r="AV19" s="45">
        <f>VLOOKUP(VLOOKUP(AV$3,KEY!$E:$F,2,0)&amp;$C19,DEMAND_PLAN!$B:$I,5,0)/VLOOKUP(VLOOKUP(AV$3,KEY!$E:$F,2,0),KEY!$B:$C,2,0)</f>
        <v>5613</v>
      </c>
      <c r="AW19" s="45">
        <f>VLOOKUP(VLOOKUP(AW$3,KEY!$E:$F,2,0)&amp;$C19,DEMAND_PLAN!$B:$I,5,0)/VLOOKUP(VLOOKUP(AW$3,KEY!$E:$F,2,0),KEY!$B:$C,2,0)</f>
        <v>11129</v>
      </c>
      <c r="AX19" s="45">
        <f>VLOOKUP(VLOOKUP(AX$3,KEY!$E:$F,2,0)&amp;$C19,DEMAND_PLAN!$B:$I,5,0)/VLOOKUP(VLOOKUP(AX$3,KEY!$E:$F,2,0),KEY!$B:$C,2,0)</f>
        <v>11129</v>
      </c>
      <c r="AY19" s="45">
        <f>VLOOKUP(VLOOKUP(AY$3,KEY!$E:$F,2,0)&amp;$C19,DEMAND_PLAN!$B:$I,5,0)/VLOOKUP(VLOOKUP(AY$3,KEY!$E:$F,2,0),KEY!$B:$C,2,0)</f>
        <v>11129</v>
      </c>
      <c r="AZ19" s="45">
        <f>VLOOKUP(VLOOKUP(AZ$3,KEY!$E:$F,2,0)&amp;$C19,DEMAND_PLAN!$B:$I,5,0)/VLOOKUP(VLOOKUP(AZ$3,KEY!$E:$F,2,0),KEY!$B:$C,2,0)</f>
        <v>11129</v>
      </c>
      <c r="BA19" s="45">
        <f>VLOOKUP(VLOOKUP(BA$3,KEY!$E:$F,2,0)&amp;$C19,DEMAND_PLAN!$B:$I,5,0)/VLOOKUP(VLOOKUP(BA$3,KEY!$E:$F,2,0),KEY!$B:$C,2,0)</f>
        <v>2985.4</v>
      </c>
      <c r="BB19" s="45">
        <f>VLOOKUP(VLOOKUP(BB$3,KEY!$E:$F,2,0)&amp;$C19,DEMAND_PLAN!$B:$I,5,0)/VLOOKUP(VLOOKUP(BB$3,KEY!$E:$F,2,0),KEY!$B:$C,2,0)</f>
        <v>2985.4</v>
      </c>
      <c r="BC19" s="45">
        <f>VLOOKUP(VLOOKUP(BC$3,KEY!$E:$F,2,0)&amp;$C19,DEMAND_PLAN!$B:$I,5,0)/VLOOKUP(VLOOKUP(BC$3,KEY!$E:$F,2,0),KEY!$B:$C,2,0)</f>
        <v>2985.4</v>
      </c>
      <c r="BD19" s="45">
        <f>VLOOKUP(VLOOKUP(BD$3,KEY!$E:$F,2,0)&amp;$C19,DEMAND_PLAN!$B:$I,5,0)/VLOOKUP(VLOOKUP(BD$3,KEY!$E:$F,2,0),KEY!$B:$C,2,0)</f>
        <v>2985.4</v>
      </c>
      <c r="BE19" s="45">
        <f>VLOOKUP(VLOOKUP(BE$3,KEY!$E:$F,2,0)&amp;$C19,DEMAND_PLAN!$B:$I,5,0)/VLOOKUP(VLOOKUP(BE$3,KEY!$E:$F,2,0),KEY!$B:$C,2,0)</f>
        <v>2985.4</v>
      </c>
      <c r="BF19" s="46">
        <f>IF(FF19&gt;ASSUMPTIONS!$D$5,0,(ASSUMPTIONS!$D$5+2-FF19)*AVERAGE(G19:J19))</f>
        <v>40514.94717090069</v>
      </c>
      <c r="BG19" s="46">
        <f>IF(FG19&gt;ASSUMPTIONS!$D$5,0,(ASSUMPTIONS!$D$5+2-FG19)*AVERAGE(H19:K19))</f>
        <v>0</v>
      </c>
      <c r="BH19" s="46">
        <f>IF(FH19&gt;ASSUMPTIONS!$D$5,0,(ASSUMPTIONS!$D$5+2-FH19)*AVERAGE(I19:L19))</f>
        <v>0</v>
      </c>
      <c r="BI19" s="46">
        <f>IF(FI19&gt;ASSUMPTIONS!$D$5,0,(ASSUMPTIONS!$D$5+2-FI19)*AVERAGE(J19:M19))</f>
        <v>14884.875</v>
      </c>
      <c r="BJ19" s="46">
        <f>IF(FJ19&gt;ASSUMPTIONS!$D$5,0,(ASSUMPTIONS!$D$5+2-FJ19)*AVERAGE(K19:N19))</f>
        <v>0</v>
      </c>
      <c r="BK19" s="46">
        <f>IF(FK19&gt;ASSUMPTIONS!$D$5,0,(ASSUMPTIONS!$D$5+2-FK19)*AVERAGE(L19:O19))</f>
        <v>0</v>
      </c>
      <c r="BL19" s="46">
        <f>IF(FL19&gt;ASSUMPTIONS!$D$5,0,(ASSUMPTIONS!$D$5+2-FL19)*AVERAGE(M19:P19))</f>
        <v>0</v>
      </c>
      <c r="BM19" s="46">
        <f>IF(FM19&gt;ASSUMPTIONS!$D$5,0,(ASSUMPTIONS!$D$5+2-FM19)*AVERAGE(N19:Q19))</f>
        <v>0</v>
      </c>
      <c r="BN19" s="46">
        <f>IF(FN19&gt;ASSUMPTIONS!$D$5,0,(ASSUMPTIONS!$D$5+2-FN19)*AVERAGE(O19:R19))</f>
        <v>10116</v>
      </c>
      <c r="BO19" s="46">
        <f>IF(FO19&gt;ASSUMPTIONS!$D$5,0,(ASSUMPTIONS!$D$5+2-FO19)*AVERAGE(P19:S19))</f>
        <v>0</v>
      </c>
      <c r="BP19" s="46">
        <f>IF(FP19&gt;ASSUMPTIONS!$D$5,0,(ASSUMPTIONS!$D$5+2-FP19)*AVERAGE(Q19:T19))</f>
        <v>8277.1999999999971</v>
      </c>
      <c r="BQ19" s="46">
        <f>IF(FQ19&gt;ASSUMPTIONS!$D$5,0,(ASSUMPTIONS!$D$5+2-FQ19)*AVERAGE(R19:U19))</f>
        <v>0</v>
      </c>
      <c r="BR19" s="46">
        <f>IF(FR19&gt;ASSUMPTIONS!$D$5,0,(ASSUMPTIONS!$D$5+2-FR19)*AVERAGE(S19:V19))</f>
        <v>8277.1999999999971</v>
      </c>
      <c r="BS19" s="46">
        <f>IF(FS19&gt;ASSUMPTIONS!$D$5,0,(ASSUMPTIONS!$D$5+2-FS19)*AVERAGE(T19:W19))</f>
        <v>18896.975000000002</v>
      </c>
      <c r="BT19" s="46">
        <f>IF(FT19&gt;ASSUMPTIONS!$D$5,0,(ASSUMPTIONS!$D$5+2-FT19)*AVERAGE(U19:X19))</f>
        <v>18937.375</v>
      </c>
      <c r="BU19" s="46">
        <f>IF(FU19&gt;ASSUMPTIONS!$D$5,0,(ASSUMPTIONS!$D$5+2-FU19)*AVERAGE(V19:Y19))</f>
        <v>18937.375000000004</v>
      </c>
      <c r="BV19" s="46">
        <f>IF(FV19&gt;ASSUMPTIONS!$D$5,0,(ASSUMPTIONS!$D$5+2-FV19)*AVERAGE(W19:Z19))</f>
        <v>0</v>
      </c>
      <c r="BW19" s="46">
        <f>IF(FW19&gt;ASSUMPTIONS!$D$5,0,(ASSUMPTIONS!$D$5+2-FW19)*AVERAGE(X19:AA19))</f>
        <v>0</v>
      </c>
      <c r="BX19" s="46">
        <f>IF(FX19&gt;ASSUMPTIONS!$D$5,0,(ASSUMPTIONS!$D$5+2-FX19)*AVERAGE(Y19:AB19))</f>
        <v>0</v>
      </c>
      <c r="BY19" s="46">
        <f>IF(FY19&gt;ASSUMPTIONS!$D$5,0,(ASSUMPTIONS!$D$5+2-FY19)*AVERAGE(Z19:AC19))</f>
        <v>0</v>
      </c>
      <c r="BZ19" s="46">
        <f>IF(FZ19&gt;ASSUMPTIONS!$D$5,0,(ASSUMPTIONS!$D$5+2-FZ19)*AVERAGE(AA19:AD19))</f>
        <v>0</v>
      </c>
      <c r="CA19" s="46">
        <f>IF(GA19&gt;ASSUMPTIONS!$D$5,0,(ASSUMPTIONS!$D$5+2-GA19)*AVERAGE(AB19:AE19))</f>
        <v>18888.874999999996</v>
      </c>
      <c r="CB19" s="46">
        <f>IF(GB19&gt;ASSUMPTIONS!$D$5,0,(ASSUMPTIONS!$D$5+2-GB19)*AVERAGE(AC19:AF19))</f>
        <v>0</v>
      </c>
      <c r="CC19" s="46">
        <f>IF(GC19&gt;ASSUMPTIONS!$D$5,0,(ASSUMPTIONS!$D$5+2-GC19)*AVERAGE(AD19:AG19))</f>
        <v>18208.80000000001</v>
      </c>
      <c r="CD19" s="46">
        <f>IF(GD19&gt;ASSUMPTIONS!$D$5,0,(ASSUMPTIONS!$D$5+2-GD19)*AVERAGE(AE19:AH19))</f>
        <v>0</v>
      </c>
      <c r="CE19" s="46">
        <f>IF(GE19&gt;ASSUMPTIONS!$D$5,0,(ASSUMPTIONS!$D$5+2-GE19)*AVERAGE(AF19:AI19))</f>
        <v>18208.800000000007</v>
      </c>
      <c r="CF19" s="46">
        <f>IF(GF19&gt;ASSUMPTIONS!$D$5,0,(ASSUMPTIONS!$D$5+2-GF19)*AVERAGE(AG19:AJ19))</f>
        <v>0</v>
      </c>
      <c r="CG19" s="46">
        <f>IF(GG19&gt;ASSUMPTIONS!$D$5,0,(ASSUMPTIONS!$D$5+2-GG19)*AVERAGE(AH19:AK19))</f>
        <v>31678.649999999994</v>
      </c>
      <c r="CH19" s="46">
        <f>IF(GH19&gt;ASSUMPTIONS!$D$5,0,(ASSUMPTIONS!$D$5+2-GH19)*AVERAGE(AI19:AL19))</f>
        <v>0</v>
      </c>
      <c r="CI19" s="46">
        <f>IF(GI19&gt;ASSUMPTIONS!$D$5,0,(ASSUMPTIONS!$D$5+2-GI19)*AVERAGE(AJ19:AM19))</f>
        <v>33080.250000000007</v>
      </c>
      <c r="CJ19" s="46">
        <f>IF(GJ19&gt;ASSUMPTIONS!$D$5,0,(ASSUMPTIONS!$D$5+2-GJ19)*AVERAGE(AK19:AN19))</f>
        <v>0</v>
      </c>
      <c r="CK19" s="46">
        <f>IF(GK19&gt;ASSUMPTIONS!$D$5,0,(ASSUMPTIONS!$D$5+2-GK19)*AVERAGE(AL19:AO19))</f>
        <v>0</v>
      </c>
      <c r="CL19" s="46">
        <f>IF(GL19&gt;ASSUMPTIONS!$D$5,0,(ASSUMPTIONS!$D$5+2-GL19)*AVERAGE(AM19:AP19))</f>
        <v>0</v>
      </c>
      <c r="CM19" s="46">
        <f>IF(GM19&gt;ASSUMPTIONS!$D$5,0,(ASSUMPTIONS!$D$5+2-GM19)*AVERAGE(AN19:AQ19))</f>
        <v>0</v>
      </c>
      <c r="CN19" s="46">
        <f>IF(GN19&gt;ASSUMPTIONS!$D$5,0,(ASSUMPTIONS!$D$5+2-GN19)*AVERAGE(AO19:AR19))</f>
        <v>0</v>
      </c>
      <c r="CO19" s="46">
        <f>IF(GO19&gt;ASSUMPTIONS!$D$5,0,(ASSUMPTIONS!$D$5+2-GO19)*AVERAGE(AP19:AS19))</f>
        <v>0</v>
      </c>
      <c r="CP19" s="46">
        <f>IF(GP19&gt;ASSUMPTIONS!$D$5,0,(ASSUMPTIONS!$D$5+2-GP19)*AVERAGE(AQ19:AT19))</f>
        <v>0</v>
      </c>
      <c r="CQ19" s="46">
        <f>IF(GQ19&gt;ASSUMPTIONS!$D$5,0,(ASSUMPTIONS!$D$5+2-GQ19)*AVERAGE(AR19:AU19))</f>
        <v>0</v>
      </c>
      <c r="CR19" s="46">
        <f>IF(GR19&gt;ASSUMPTIONS!$D$5,0,(ASSUMPTIONS!$D$5+2-GR19)*AVERAGE(AS19:AV19))</f>
        <v>12489.299999999988</v>
      </c>
      <c r="CS19" s="46">
        <f>IF(GS19&gt;ASSUMPTIONS!$D$5,0,(ASSUMPTIONS!$D$5+2-GS19)*AVERAGE(AT19:AW19))</f>
        <v>17355.199999999993</v>
      </c>
      <c r="CT19" s="46">
        <f>IF(GT19&gt;ASSUMPTIONS!$D$5,0,(ASSUMPTIONS!$D$5+2-GT19)*AVERAGE(AU19:AX19))</f>
        <v>19403</v>
      </c>
      <c r="CU19" s="46">
        <f>IF(GU19&gt;ASSUMPTIONS!$D$5,0,(ASSUMPTIONS!$D$5+2-GU19)*AVERAGE(AV19:AY19))</f>
        <v>0</v>
      </c>
      <c r="CV19" s="46">
        <f>IF(GV19&gt;ASSUMPTIONS!$D$5,0,(ASSUMPTIONS!$D$5+2-GV19)*AVERAGE(AW19:AZ19))</f>
        <v>38806</v>
      </c>
      <c r="CW19" s="46">
        <f>IF(GW19&gt;ASSUMPTIONS!$D$5,0,(ASSUMPTIONS!$D$5+2-GW19)*AVERAGE(AX19:BA19))</f>
        <v>0</v>
      </c>
      <c r="CX19" s="46">
        <f>IF(GX19&gt;ASSUMPTIONS!$D$5,0,(ASSUMPTIONS!$D$5+2-GX19)*AVERAGE(AY19:BB19))</f>
        <v>0</v>
      </c>
      <c r="CY19" s="46">
        <f>IF(GY19&gt;ASSUMPTIONS!$D$5,0,(ASSUMPTIONS!$D$5+2-GY19)*AVERAGE(AZ19:BC19))</f>
        <v>0</v>
      </c>
      <c r="CZ19" s="46">
        <f>IF(GZ19&gt;ASSUMPTIONS!$D$5,0,(ASSUMPTIONS!$D$5+2-GZ19)*AVERAGE(BA19:BD19))</f>
        <v>0</v>
      </c>
      <c r="DA19" s="46">
        <f>IF(HA19&gt;ASSUMPTIONS!$D$5,0,(ASSUMPTIONS!$D$5+2-HA19)*AVERAGE($BB19:$BE19))</f>
        <v>0</v>
      </c>
      <c r="DB19" s="46">
        <f>IF(HB19&gt;ASSUMPTIONS!$D$5,0,(ASSUMPTIONS!$D$5+2-HB19)*AVERAGE($BB19:$BE19))</f>
        <v>0</v>
      </c>
      <c r="DC19" s="46">
        <f>IF(HC19&gt;ASSUMPTIONS!$D$5,0,(ASSUMPTIONS!$D$5+2-HC19)*AVERAGE($BB19:$BE19))</f>
        <v>0</v>
      </c>
      <c r="DD19" s="46">
        <f>IF(HD19&gt;ASSUMPTIONS!$D$5,0,(ASSUMPTIONS!$D$5+2-HD19)*AVERAGE($BB19:$BE19))</f>
        <v>0</v>
      </c>
      <c r="DE19" s="46">
        <f>IF(HE19&gt;ASSUMPTIONS!$D$5,0,(ASSUMPTIONS!$D$5+2-HE19)*AVERAGE($BB19:$BE19))</f>
        <v>0</v>
      </c>
      <c r="DF19" s="47">
        <f t="shared" si="53"/>
        <v>61429.625</v>
      </c>
      <c r="DG19" s="47">
        <f t="shared" si="0"/>
        <v>54371.125</v>
      </c>
      <c r="DH19" s="47">
        <f t="shared" si="1"/>
        <v>47312.625</v>
      </c>
      <c r="DI19" s="47">
        <f t="shared" si="2"/>
        <v>55139</v>
      </c>
      <c r="DJ19" s="47">
        <f t="shared" si="3"/>
        <v>48919.25</v>
      </c>
      <c r="DK19" s="47">
        <f t="shared" si="4"/>
        <v>42699.5</v>
      </c>
      <c r="DL19" s="47">
        <f t="shared" si="5"/>
        <v>36479.75</v>
      </c>
      <c r="DM19" s="47">
        <f t="shared" si="6"/>
        <v>30260</v>
      </c>
      <c r="DN19" s="47">
        <f t="shared" si="7"/>
        <v>36338.400000000001</v>
      </c>
      <c r="DO19" s="47">
        <f t="shared" si="8"/>
        <v>32300.800000000003</v>
      </c>
      <c r="DP19" s="47">
        <f t="shared" si="9"/>
        <v>36540.400000000001</v>
      </c>
      <c r="DQ19" s="47">
        <f t="shared" si="10"/>
        <v>32502.800000000003</v>
      </c>
      <c r="DR19" s="47">
        <f t="shared" si="11"/>
        <v>36742.400000000001</v>
      </c>
      <c r="DS19" s="47">
        <f t="shared" si="12"/>
        <v>51561.375</v>
      </c>
      <c r="DT19" s="47">
        <f t="shared" si="13"/>
        <v>66420.75</v>
      </c>
      <c r="DU19" s="47">
        <f t="shared" si="14"/>
        <v>81280.125</v>
      </c>
      <c r="DV19" s="47">
        <f t="shared" si="15"/>
        <v>77202.125</v>
      </c>
      <c r="DW19" s="47">
        <f t="shared" si="16"/>
        <v>67180.375</v>
      </c>
      <c r="DX19" s="47">
        <f t="shared" si="17"/>
        <v>57158.625</v>
      </c>
      <c r="DY19" s="47">
        <f t="shared" si="18"/>
        <v>47136.875</v>
      </c>
      <c r="DZ19" s="47">
        <f t="shared" si="19"/>
        <v>37115.125</v>
      </c>
      <c r="EA19" s="47">
        <f t="shared" si="20"/>
        <v>50403.599999999991</v>
      </c>
      <c r="EB19" s="47">
        <f t="shared" si="21"/>
        <v>44803.19999999999</v>
      </c>
      <c r="EC19" s="47">
        <f t="shared" si="22"/>
        <v>57411.6</v>
      </c>
      <c r="ED19" s="47">
        <f t="shared" si="23"/>
        <v>51811.199999999997</v>
      </c>
      <c r="EE19" s="47">
        <f t="shared" si="24"/>
        <v>64419.600000000006</v>
      </c>
      <c r="EF19" s="47">
        <f t="shared" si="25"/>
        <v>57417.600000000006</v>
      </c>
      <c r="EG19" s="47">
        <f t="shared" si="26"/>
        <v>82094.25</v>
      </c>
      <c r="EH19" s="47">
        <f t="shared" si="27"/>
        <v>75092.25</v>
      </c>
      <c r="EI19" s="47">
        <f t="shared" si="28"/>
        <v>101170.5</v>
      </c>
      <c r="EJ19" s="47">
        <f t="shared" si="29"/>
        <v>90353.25</v>
      </c>
      <c r="EK19" s="47">
        <f t="shared" si="30"/>
        <v>79536</v>
      </c>
      <c r="EL19" s="47">
        <f t="shared" si="31"/>
        <v>68718.75</v>
      </c>
      <c r="EM19" s="47">
        <f t="shared" si="32"/>
        <v>57901.5</v>
      </c>
      <c r="EN19" s="47">
        <f t="shared" si="33"/>
        <v>54336.3</v>
      </c>
      <c r="EO19" s="47">
        <f t="shared" si="34"/>
        <v>50771.100000000006</v>
      </c>
      <c r="EP19" s="47">
        <f t="shared" si="35"/>
        <v>47205.900000000009</v>
      </c>
      <c r="EQ19" s="47">
        <f t="shared" si="36"/>
        <v>43640.700000000012</v>
      </c>
      <c r="ER19" s="47">
        <f t="shared" si="37"/>
        <v>52564.800000000003</v>
      </c>
      <c r="ES19" s="47">
        <f t="shared" si="38"/>
        <v>64307</v>
      </c>
      <c r="ET19" s="47">
        <f t="shared" si="39"/>
        <v>78097</v>
      </c>
      <c r="EU19" s="47">
        <f t="shared" si="40"/>
        <v>72484</v>
      </c>
      <c r="EV19" s="47">
        <f t="shared" si="41"/>
        <v>105677</v>
      </c>
      <c r="EW19" s="47">
        <f t="shared" si="42"/>
        <v>94548</v>
      </c>
      <c r="EX19" s="47">
        <f t="shared" si="43"/>
        <v>83419</v>
      </c>
      <c r="EY19" s="47">
        <f t="shared" si="44"/>
        <v>72290</v>
      </c>
      <c r="EZ19" s="47">
        <f t="shared" si="45"/>
        <v>61161</v>
      </c>
      <c r="FA19" s="47">
        <f t="shared" si="46"/>
        <v>58175.6</v>
      </c>
      <c r="FB19" s="47">
        <f t="shared" si="47"/>
        <v>55190.2</v>
      </c>
      <c r="FC19" s="47">
        <f t="shared" si="48"/>
        <v>52204.799999999996</v>
      </c>
      <c r="FD19" s="47">
        <f t="shared" si="49"/>
        <v>49219.399999999994</v>
      </c>
      <c r="FE19" s="47">
        <f t="shared" si="50"/>
        <v>46233.999999999993</v>
      </c>
      <c r="FF19" s="48">
        <f t="shared" si="54"/>
        <v>4.0843836546991623</v>
      </c>
      <c r="FG19" s="48">
        <f t="shared" si="55"/>
        <v>9.2526688381375557</v>
      </c>
      <c r="FH19" s="48">
        <f t="shared" si="56"/>
        <v>8.4565912647879387</v>
      </c>
      <c r="FI19" s="48">
        <f t="shared" si="57"/>
        <v>7.6068370915229711</v>
      </c>
      <c r="FJ19" s="48">
        <f t="shared" si="58"/>
        <v>9.7174718077618714</v>
      </c>
      <c r="FK19" s="48">
        <f t="shared" si="59"/>
        <v>9.5383797959511973</v>
      </c>
      <c r="FL19" s="48">
        <f t="shared" si="60"/>
        <v>9.316652620611972</v>
      </c>
      <c r="FM19" s="48">
        <f t="shared" si="61"/>
        <v>9.0350084208440666</v>
      </c>
      <c r="FN19" s="48">
        <f t="shared" si="62"/>
        <v>7.4945512185456709</v>
      </c>
      <c r="FO19" s="48">
        <f t="shared" si="63"/>
        <v>8.9775428020851358</v>
      </c>
      <c r="FP19" s="48">
        <f t="shared" si="64"/>
        <v>7.9601754645374347</v>
      </c>
      <c r="FQ19" s="48">
        <f t="shared" si="65"/>
        <v>8.9826200250743629</v>
      </c>
      <c r="FR19" s="48">
        <f t="shared" si="66"/>
        <v>7.9702795487984313</v>
      </c>
      <c r="FS19" s="48">
        <f t="shared" si="67"/>
        <v>6.6036687148265054</v>
      </c>
      <c r="FT19" s="48">
        <f t="shared" si="68"/>
        <v>7.3137998900689727</v>
      </c>
      <c r="FU19" s="48">
        <f t="shared" si="69"/>
        <v>7.7814209250730375</v>
      </c>
      <c r="FV19" s="48">
        <f t="shared" si="70"/>
        <v>8.1103724399431236</v>
      </c>
      <c r="FW19" s="48">
        <f t="shared" si="71"/>
        <v>8.6584290486784905</v>
      </c>
      <c r="FX19" s="48">
        <f t="shared" si="72"/>
        <v>8.6006567597929848</v>
      </c>
      <c r="FY19" s="48">
        <f t="shared" si="73"/>
        <v>8.5238387276567273</v>
      </c>
      <c r="FZ19" s="48">
        <f t="shared" si="74"/>
        <v>8.4166979144346836</v>
      </c>
      <c r="GA19" s="48">
        <f t="shared" si="75"/>
        <v>6.6272275194628962</v>
      </c>
      <c r="GB19" s="48">
        <f t="shared" si="76"/>
        <v>8.4700544464609795</v>
      </c>
      <c r="GC19" s="48">
        <f t="shared" si="77"/>
        <v>7.1102647114835253</v>
      </c>
      <c r="GD19" s="48">
        <f t="shared" si="78"/>
        <v>8.631246617355222</v>
      </c>
      <c r="GE19" s="48">
        <f t="shared" si="79"/>
        <v>7.3994858611825185</v>
      </c>
      <c r="GF19" s="48">
        <f t="shared" si="80"/>
        <v>8.0971742358181533</v>
      </c>
      <c r="GG19" s="48">
        <f t="shared" si="81"/>
        <v>6.4444463150806017</v>
      </c>
      <c r="GH19" s="48">
        <f t="shared" si="82"/>
        <v>8.3230871590153033</v>
      </c>
      <c r="GI19" s="48">
        <f t="shared" si="83"/>
        <v>6.9418983567912358</v>
      </c>
      <c r="GJ19" s="48">
        <f t="shared" si="84"/>
        <v>11.23587644150879</v>
      </c>
      <c r="GK19" s="48">
        <f t="shared" si="85"/>
        <v>12.564375332436406</v>
      </c>
      <c r="GL19" s="48">
        <f t="shared" si="86"/>
        <v>14.788556606865198</v>
      </c>
      <c r="GM19" s="48">
        <f t="shared" si="87"/>
        <v>19.274865365196906</v>
      </c>
      <c r="GN19" s="48">
        <f t="shared" si="88"/>
        <v>16.240743857287111</v>
      </c>
      <c r="GO19" s="48">
        <f t="shared" si="89"/>
        <v>13.327029910599318</v>
      </c>
      <c r="GP19" s="48">
        <f t="shared" si="90"/>
        <v>11.063411126364647</v>
      </c>
      <c r="GQ19" s="48">
        <f t="shared" si="91"/>
        <v>9.2541535566206967</v>
      </c>
      <c r="GR19" s="48">
        <f t="shared" si="92"/>
        <v>7.7749331908070571</v>
      </c>
      <c r="GS19" s="48">
        <f t="shared" si="93"/>
        <v>7.5178489702517171</v>
      </c>
      <c r="GT19" s="48">
        <f t="shared" si="94"/>
        <v>7.6821168319197231</v>
      </c>
      <c r="GU19" s="48">
        <f t="shared" si="95"/>
        <v>8.0099487179487188</v>
      </c>
      <c r="GV19" s="48">
        <f t="shared" si="96"/>
        <v>6.5130739509389883</v>
      </c>
      <c r="GW19" s="48">
        <f t="shared" si="97"/>
        <v>11.621669177728167</v>
      </c>
      <c r="GX19" s="48">
        <f t="shared" si="98"/>
        <v>13.397381397721475</v>
      </c>
      <c r="GY19" s="48">
        <f t="shared" si="99"/>
        <v>16.61302849859598</v>
      </c>
      <c r="GZ19" s="48">
        <f t="shared" si="100"/>
        <v>24.214510618342601</v>
      </c>
      <c r="HA19" s="48">
        <f t="shared" si="101"/>
        <v>20.486701949487504</v>
      </c>
      <c r="HB19" s="48">
        <f t="shared" si="102"/>
        <v>19.486701949487504</v>
      </c>
      <c r="HC19" s="48">
        <f t="shared" si="103"/>
        <v>18.486701949487504</v>
      </c>
      <c r="HD19" s="48">
        <f t="shared" si="104"/>
        <v>17.486701949487504</v>
      </c>
      <c r="HE19" s="48">
        <f t="shared" si="105"/>
        <v>16.486701949487504</v>
      </c>
      <c r="HF19" s="31"/>
    </row>
    <row r="20" spans="1:214" x14ac:dyDescent="0.25">
      <c r="A20" s="29"/>
      <c r="B20" s="13" t="s">
        <v>7</v>
      </c>
      <c r="C20" s="13">
        <v>1421180</v>
      </c>
      <c r="D20" s="13" t="str">
        <f>VLOOKUP(C20,INVENTORY_DATA!$C:$E,2,0)</f>
        <v>PF_1</v>
      </c>
      <c r="E20" s="44">
        <f>VLOOKUP(C20,INVENTORY_DATA!$C:$E,3,0)</f>
        <v>135237.8752886836</v>
      </c>
      <c r="F20" s="45">
        <f>VLOOKUP(VLOOKUP(F$3,KEY!$E:$F,2,0)&amp;$C20,DEMAND_PLAN!$B:$I,5,0)/VLOOKUP(VLOOKUP(F$3,KEY!$E:$F,2,0),KEY!$B:$C,2,0)</f>
        <v>10925</v>
      </c>
      <c r="G20" s="45">
        <f>VLOOKUP(VLOOKUP(G$3,KEY!$E:$F,2,0)&amp;$C20,DEMAND_PLAN!$B:$I,5,0)/VLOOKUP(VLOOKUP(G$3,KEY!$E:$F,2,0),KEY!$B:$C,2,0)</f>
        <v>10925</v>
      </c>
      <c r="H20" s="45">
        <f>VLOOKUP(VLOOKUP(H$3,KEY!$E:$F,2,0)&amp;$C20,DEMAND_PLAN!$B:$I,5,0)/VLOOKUP(VLOOKUP(H$3,KEY!$E:$F,2,0),KEY!$B:$C,2,0)</f>
        <v>10925</v>
      </c>
      <c r="I20" s="45">
        <f>VLOOKUP(VLOOKUP(I$3,KEY!$E:$F,2,0)&amp;$C20,DEMAND_PLAN!$B:$I,5,0)/VLOOKUP(VLOOKUP(I$3,KEY!$E:$F,2,0),KEY!$B:$C,2,0)</f>
        <v>10925</v>
      </c>
      <c r="J20" s="45">
        <f>VLOOKUP(VLOOKUP(J$3,KEY!$E:$F,2,0)&amp;$C20,DEMAND_PLAN!$B:$I,5,0)/VLOOKUP(VLOOKUP(J$3,KEY!$E:$F,2,0),KEY!$B:$C,2,0)</f>
        <v>5116.5</v>
      </c>
      <c r="K20" s="45">
        <f>VLOOKUP(VLOOKUP(K$3,KEY!$E:$F,2,0)&amp;$C20,DEMAND_PLAN!$B:$I,5,0)/VLOOKUP(VLOOKUP(K$3,KEY!$E:$F,2,0),KEY!$B:$C,2,0)</f>
        <v>5116.5</v>
      </c>
      <c r="L20" s="45">
        <f>VLOOKUP(VLOOKUP(L$3,KEY!$E:$F,2,0)&amp;$C20,DEMAND_PLAN!$B:$I,5,0)/VLOOKUP(VLOOKUP(L$3,KEY!$E:$F,2,0),KEY!$B:$C,2,0)</f>
        <v>5116.5</v>
      </c>
      <c r="M20" s="45">
        <f>VLOOKUP(VLOOKUP(M$3,KEY!$E:$F,2,0)&amp;$C20,DEMAND_PLAN!$B:$I,5,0)/VLOOKUP(VLOOKUP(M$3,KEY!$E:$F,2,0),KEY!$B:$C,2,0)</f>
        <v>5116.5</v>
      </c>
      <c r="N20" s="45">
        <f>VLOOKUP(VLOOKUP(N$3,KEY!$E:$F,2,0)&amp;$C20,DEMAND_PLAN!$B:$I,5,0)/VLOOKUP(VLOOKUP(N$3,KEY!$E:$F,2,0),KEY!$B:$C,2,0)</f>
        <v>11604.6</v>
      </c>
      <c r="O20" s="45">
        <f>VLOOKUP(VLOOKUP(O$3,KEY!$E:$F,2,0)&amp;$C20,DEMAND_PLAN!$B:$I,5,0)/VLOOKUP(VLOOKUP(O$3,KEY!$E:$F,2,0),KEY!$B:$C,2,0)</f>
        <v>11604.6</v>
      </c>
      <c r="P20" s="45">
        <f>VLOOKUP(VLOOKUP(P$3,KEY!$E:$F,2,0)&amp;$C20,DEMAND_PLAN!$B:$I,5,0)/VLOOKUP(VLOOKUP(P$3,KEY!$E:$F,2,0),KEY!$B:$C,2,0)</f>
        <v>11604.6</v>
      </c>
      <c r="Q20" s="45">
        <f>VLOOKUP(VLOOKUP(Q$3,KEY!$E:$F,2,0)&amp;$C20,DEMAND_PLAN!$B:$I,5,0)/VLOOKUP(VLOOKUP(Q$3,KEY!$E:$F,2,0),KEY!$B:$C,2,0)</f>
        <v>11604.6</v>
      </c>
      <c r="R20" s="45">
        <f>VLOOKUP(VLOOKUP(R$3,KEY!$E:$F,2,0)&amp;$C20,DEMAND_PLAN!$B:$I,5,0)/VLOOKUP(VLOOKUP(R$3,KEY!$E:$F,2,0),KEY!$B:$C,2,0)</f>
        <v>11604.6</v>
      </c>
      <c r="S20" s="45">
        <f>VLOOKUP(VLOOKUP(S$3,KEY!$E:$F,2,0)&amp;$C20,DEMAND_PLAN!$B:$I,5,0)/VLOOKUP(VLOOKUP(S$3,KEY!$E:$F,2,0),KEY!$B:$C,2,0)</f>
        <v>6893.25</v>
      </c>
      <c r="T20" s="45">
        <f>VLOOKUP(VLOOKUP(T$3,KEY!$E:$F,2,0)&amp;$C20,DEMAND_PLAN!$B:$I,5,0)/VLOOKUP(VLOOKUP(T$3,KEY!$E:$F,2,0),KEY!$B:$C,2,0)</f>
        <v>6893.25</v>
      </c>
      <c r="U20" s="45">
        <f>VLOOKUP(VLOOKUP(U$3,KEY!$E:$F,2,0)&amp;$C20,DEMAND_PLAN!$B:$I,5,0)/VLOOKUP(VLOOKUP(U$3,KEY!$E:$F,2,0),KEY!$B:$C,2,0)</f>
        <v>6893.25</v>
      </c>
      <c r="V20" s="45">
        <f>VLOOKUP(VLOOKUP(V$3,KEY!$E:$F,2,0)&amp;$C20,DEMAND_PLAN!$B:$I,5,0)/VLOOKUP(VLOOKUP(V$3,KEY!$E:$F,2,0),KEY!$B:$C,2,0)</f>
        <v>6893.25</v>
      </c>
      <c r="W20" s="45">
        <f>VLOOKUP(VLOOKUP(W$3,KEY!$E:$F,2,0)&amp;$C20,DEMAND_PLAN!$B:$I,5,0)/VLOOKUP(VLOOKUP(W$3,KEY!$E:$F,2,0),KEY!$B:$C,2,0)</f>
        <v>4603.5</v>
      </c>
      <c r="X20" s="45">
        <f>VLOOKUP(VLOOKUP(X$3,KEY!$E:$F,2,0)&amp;$C20,DEMAND_PLAN!$B:$I,5,0)/VLOOKUP(VLOOKUP(X$3,KEY!$E:$F,2,0),KEY!$B:$C,2,0)</f>
        <v>4603.5</v>
      </c>
      <c r="Y20" s="45">
        <f>VLOOKUP(VLOOKUP(Y$3,KEY!$E:$F,2,0)&amp;$C20,DEMAND_PLAN!$B:$I,5,0)/VLOOKUP(VLOOKUP(Y$3,KEY!$E:$F,2,0),KEY!$B:$C,2,0)</f>
        <v>4603.5</v>
      </c>
      <c r="Z20" s="45">
        <f>VLOOKUP(VLOOKUP(Z$3,KEY!$E:$F,2,0)&amp;$C20,DEMAND_PLAN!$B:$I,5,0)/VLOOKUP(VLOOKUP(Z$3,KEY!$E:$F,2,0),KEY!$B:$C,2,0)</f>
        <v>4603.5</v>
      </c>
      <c r="AA20" s="45">
        <f>VLOOKUP(VLOOKUP(AA$3,KEY!$E:$F,2,0)&amp;$C20,DEMAND_PLAN!$B:$I,5,0)/VLOOKUP(VLOOKUP(AA$3,KEY!$E:$F,2,0),KEY!$B:$C,2,0)</f>
        <v>11000.8</v>
      </c>
      <c r="AB20" s="45">
        <f>VLOOKUP(VLOOKUP(AB$3,KEY!$E:$F,2,0)&amp;$C20,DEMAND_PLAN!$B:$I,5,0)/VLOOKUP(VLOOKUP(AB$3,KEY!$E:$F,2,0),KEY!$B:$C,2,0)</f>
        <v>11000.8</v>
      </c>
      <c r="AC20" s="45">
        <f>VLOOKUP(VLOOKUP(AC$3,KEY!$E:$F,2,0)&amp;$C20,DEMAND_PLAN!$B:$I,5,0)/VLOOKUP(VLOOKUP(AC$3,KEY!$E:$F,2,0),KEY!$B:$C,2,0)</f>
        <v>11000.8</v>
      </c>
      <c r="AD20" s="45">
        <f>VLOOKUP(VLOOKUP(AD$3,KEY!$E:$F,2,0)&amp;$C20,DEMAND_PLAN!$B:$I,5,0)/VLOOKUP(VLOOKUP(AD$3,KEY!$E:$F,2,0),KEY!$B:$C,2,0)</f>
        <v>11000.8</v>
      </c>
      <c r="AE20" s="45">
        <f>VLOOKUP(VLOOKUP(AE$3,KEY!$E:$F,2,0)&amp;$C20,DEMAND_PLAN!$B:$I,5,0)/VLOOKUP(VLOOKUP(AE$3,KEY!$E:$F,2,0),KEY!$B:$C,2,0)</f>
        <v>11000.8</v>
      </c>
      <c r="AF20" s="45">
        <f>VLOOKUP(VLOOKUP(AF$3,KEY!$E:$F,2,0)&amp;$C20,DEMAND_PLAN!$B:$I,5,0)/VLOOKUP(VLOOKUP(AF$3,KEY!$E:$F,2,0),KEY!$B:$C,2,0)</f>
        <v>4462.5</v>
      </c>
      <c r="AG20" s="45">
        <f>VLOOKUP(VLOOKUP(AG$3,KEY!$E:$F,2,0)&amp;$C20,DEMAND_PLAN!$B:$I,5,0)/VLOOKUP(VLOOKUP(AG$3,KEY!$E:$F,2,0),KEY!$B:$C,2,0)</f>
        <v>4462.5</v>
      </c>
      <c r="AH20" s="45">
        <f>VLOOKUP(VLOOKUP(AH$3,KEY!$E:$F,2,0)&amp;$C20,DEMAND_PLAN!$B:$I,5,0)/VLOOKUP(VLOOKUP(AH$3,KEY!$E:$F,2,0),KEY!$B:$C,2,0)</f>
        <v>4462.5</v>
      </c>
      <c r="AI20" s="45">
        <f>VLOOKUP(VLOOKUP(AI$3,KEY!$E:$F,2,0)&amp;$C20,DEMAND_PLAN!$B:$I,5,0)/VLOOKUP(VLOOKUP(AI$3,KEY!$E:$F,2,0),KEY!$B:$C,2,0)</f>
        <v>4462.5</v>
      </c>
      <c r="AJ20" s="45">
        <f>VLOOKUP(VLOOKUP(AJ$3,KEY!$E:$F,2,0)&amp;$C20,DEMAND_PLAN!$B:$I,5,0)/VLOOKUP(VLOOKUP(AJ$3,KEY!$E:$F,2,0),KEY!$B:$C,2,0)</f>
        <v>12214.25</v>
      </c>
      <c r="AK20" s="45">
        <f>VLOOKUP(VLOOKUP(AK$3,KEY!$E:$F,2,0)&amp;$C20,DEMAND_PLAN!$B:$I,5,0)/VLOOKUP(VLOOKUP(AK$3,KEY!$E:$F,2,0),KEY!$B:$C,2,0)</f>
        <v>12214.25</v>
      </c>
      <c r="AL20" s="45">
        <f>VLOOKUP(VLOOKUP(AL$3,KEY!$E:$F,2,0)&amp;$C20,DEMAND_PLAN!$B:$I,5,0)/VLOOKUP(VLOOKUP(AL$3,KEY!$E:$F,2,0),KEY!$B:$C,2,0)</f>
        <v>12214.25</v>
      </c>
      <c r="AM20" s="45">
        <f>VLOOKUP(VLOOKUP(AM$3,KEY!$E:$F,2,0)&amp;$C20,DEMAND_PLAN!$B:$I,5,0)/VLOOKUP(VLOOKUP(AM$3,KEY!$E:$F,2,0),KEY!$B:$C,2,0)</f>
        <v>12214.25</v>
      </c>
      <c r="AN20" s="45">
        <f>VLOOKUP(VLOOKUP(AN$3,KEY!$E:$F,2,0)&amp;$C20,DEMAND_PLAN!$B:$I,5,0)/VLOOKUP(VLOOKUP(AN$3,KEY!$E:$F,2,0),KEY!$B:$C,2,0)</f>
        <v>8402.6</v>
      </c>
      <c r="AO20" s="45">
        <f>VLOOKUP(VLOOKUP(AO$3,KEY!$E:$F,2,0)&amp;$C20,DEMAND_PLAN!$B:$I,5,0)/VLOOKUP(VLOOKUP(AO$3,KEY!$E:$F,2,0),KEY!$B:$C,2,0)</f>
        <v>8402.6</v>
      </c>
      <c r="AP20" s="45">
        <f>VLOOKUP(VLOOKUP(AP$3,KEY!$E:$F,2,0)&amp;$C20,DEMAND_PLAN!$B:$I,5,0)/VLOOKUP(VLOOKUP(AP$3,KEY!$E:$F,2,0),KEY!$B:$C,2,0)</f>
        <v>8402.6</v>
      </c>
      <c r="AQ20" s="45">
        <f>VLOOKUP(VLOOKUP(AQ$3,KEY!$E:$F,2,0)&amp;$C20,DEMAND_PLAN!$B:$I,5,0)/VLOOKUP(VLOOKUP(AQ$3,KEY!$E:$F,2,0),KEY!$B:$C,2,0)</f>
        <v>8402.6</v>
      </c>
      <c r="AR20" s="45">
        <f>VLOOKUP(VLOOKUP(AR$3,KEY!$E:$F,2,0)&amp;$C20,DEMAND_PLAN!$B:$I,5,0)/VLOOKUP(VLOOKUP(AR$3,KEY!$E:$F,2,0),KEY!$B:$C,2,0)</f>
        <v>8402.6</v>
      </c>
      <c r="AS20" s="45">
        <f>VLOOKUP(VLOOKUP(AS$3,KEY!$E:$F,2,0)&amp;$C20,DEMAND_PLAN!$B:$I,5,0)/VLOOKUP(VLOOKUP(AS$3,KEY!$E:$F,2,0),KEY!$B:$C,2,0)</f>
        <v>6327.75</v>
      </c>
      <c r="AT20" s="45">
        <f>VLOOKUP(VLOOKUP(AT$3,KEY!$E:$F,2,0)&amp;$C20,DEMAND_PLAN!$B:$I,5,0)/VLOOKUP(VLOOKUP(AT$3,KEY!$E:$F,2,0),KEY!$B:$C,2,0)</f>
        <v>6327.75</v>
      </c>
      <c r="AU20" s="45">
        <f>VLOOKUP(VLOOKUP(AU$3,KEY!$E:$F,2,0)&amp;$C20,DEMAND_PLAN!$B:$I,5,0)/VLOOKUP(VLOOKUP(AU$3,KEY!$E:$F,2,0),KEY!$B:$C,2,0)</f>
        <v>6327.75</v>
      </c>
      <c r="AV20" s="45">
        <f>VLOOKUP(VLOOKUP(AV$3,KEY!$E:$F,2,0)&amp;$C20,DEMAND_PLAN!$B:$I,5,0)/VLOOKUP(VLOOKUP(AV$3,KEY!$E:$F,2,0),KEY!$B:$C,2,0)</f>
        <v>6327.75</v>
      </c>
      <c r="AW20" s="45">
        <f>VLOOKUP(VLOOKUP(AW$3,KEY!$E:$F,2,0)&amp;$C20,DEMAND_PLAN!$B:$I,5,0)/VLOOKUP(VLOOKUP(AW$3,KEY!$E:$F,2,0),KEY!$B:$C,2,0)</f>
        <v>11622</v>
      </c>
      <c r="AX20" s="45">
        <f>VLOOKUP(VLOOKUP(AX$3,KEY!$E:$F,2,0)&amp;$C20,DEMAND_PLAN!$B:$I,5,0)/VLOOKUP(VLOOKUP(AX$3,KEY!$E:$F,2,0),KEY!$B:$C,2,0)</f>
        <v>11622</v>
      </c>
      <c r="AY20" s="45">
        <f>VLOOKUP(VLOOKUP(AY$3,KEY!$E:$F,2,0)&amp;$C20,DEMAND_PLAN!$B:$I,5,0)/VLOOKUP(VLOOKUP(AY$3,KEY!$E:$F,2,0),KEY!$B:$C,2,0)</f>
        <v>11622</v>
      </c>
      <c r="AZ20" s="45">
        <f>VLOOKUP(VLOOKUP(AZ$3,KEY!$E:$F,2,0)&amp;$C20,DEMAND_PLAN!$B:$I,5,0)/VLOOKUP(VLOOKUP(AZ$3,KEY!$E:$F,2,0),KEY!$B:$C,2,0)</f>
        <v>11622</v>
      </c>
      <c r="BA20" s="45">
        <f>VLOOKUP(VLOOKUP(BA$3,KEY!$E:$F,2,0)&amp;$C20,DEMAND_PLAN!$B:$I,5,0)/VLOOKUP(VLOOKUP(BA$3,KEY!$E:$F,2,0),KEY!$B:$C,2,0)</f>
        <v>2985.4</v>
      </c>
      <c r="BB20" s="45">
        <f>VLOOKUP(VLOOKUP(BB$3,KEY!$E:$F,2,0)&amp;$C20,DEMAND_PLAN!$B:$I,5,0)/VLOOKUP(VLOOKUP(BB$3,KEY!$E:$F,2,0),KEY!$B:$C,2,0)</f>
        <v>2985.4</v>
      </c>
      <c r="BC20" s="45">
        <f>VLOOKUP(VLOOKUP(BC$3,KEY!$E:$F,2,0)&amp;$C20,DEMAND_PLAN!$B:$I,5,0)/VLOOKUP(VLOOKUP(BC$3,KEY!$E:$F,2,0),KEY!$B:$C,2,0)</f>
        <v>2985.4</v>
      </c>
      <c r="BD20" s="45">
        <f>VLOOKUP(VLOOKUP(BD$3,KEY!$E:$F,2,0)&amp;$C20,DEMAND_PLAN!$B:$I,5,0)/VLOOKUP(VLOOKUP(BD$3,KEY!$E:$F,2,0),KEY!$B:$C,2,0)</f>
        <v>2985.4</v>
      </c>
      <c r="BE20" s="45">
        <f>VLOOKUP(VLOOKUP(BE$3,KEY!$E:$F,2,0)&amp;$C20,DEMAND_PLAN!$B:$I,5,0)/VLOOKUP(VLOOKUP(BE$3,KEY!$E:$F,2,0),KEY!$B:$C,2,0)</f>
        <v>2985.4</v>
      </c>
      <c r="BF20" s="46">
        <f>IF(FF20&gt;ASSUMPTIONS!$D$5,0,(ASSUMPTIONS!$D$5+2-FF20)*AVERAGE(G20:J20))</f>
        <v>0</v>
      </c>
      <c r="BG20" s="46">
        <f>IF(FG20&gt;ASSUMPTIONS!$D$5,0,(ASSUMPTIONS!$D$5+2-FG20)*AVERAGE(H20:K20))</f>
        <v>0</v>
      </c>
      <c r="BH20" s="46">
        <f>IF(FH20&gt;ASSUMPTIONS!$D$5,0,(ASSUMPTIONS!$D$5+2-FH20)*AVERAGE(I20:L20))</f>
        <v>0</v>
      </c>
      <c r="BI20" s="46">
        <f>IF(FI20&gt;ASSUMPTIONS!$D$5,0,(ASSUMPTIONS!$D$5+2-FI20)*AVERAGE(J20:M20))</f>
        <v>0</v>
      </c>
      <c r="BJ20" s="46">
        <f>IF(FJ20&gt;ASSUMPTIONS!$D$5,0,(ASSUMPTIONS!$D$5+2-FJ20)*AVERAGE(K20:N20))</f>
        <v>0</v>
      </c>
      <c r="BK20" s="46">
        <f>IF(FK20&gt;ASSUMPTIONS!$D$5,0,(ASSUMPTIONS!$D$5+2-FK20)*AVERAGE(L20:O20))</f>
        <v>0</v>
      </c>
      <c r="BL20" s="46">
        <f>IF(FL20&gt;ASSUMPTIONS!$D$5,0,(ASSUMPTIONS!$D$5+2-FL20)*AVERAGE(M20:P20))</f>
        <v>0</v>
      </c>
      <c r="BM20" s="46">
        <f>IF(FM20&gt;ASSUMPTIONS!$D$5,0,(ASSUMPTIONS!$D$5+2-FM20)*AVERAGE(N20:Q20))</f>
        <v>39857.624711316399</v>
      </c>
      <c r="BN20" s="46">
        <f>IF(FN20&gt;ASSUMPTIONS!$D$5,0,(ASSUMPTIONS!$D$5+2-FN20)*AVERAGE(O20:R20))</f>
        <v>0</v>
      </c>
      <c r="BO20" s="46">
        <f>IF(FO20&gt;ASSUMPTIONS!$D$5,0,(ASSUMPTIONS!$D$5+2-FO20)*AVERAGE(P20:S20))</f>
        <v>0</v>
      </c>
      <c r="BP20" s="46">
        <f>IF(FP20&gt;ASSUMPTIONS!$D$5,0,(ASSUMPTIONS!$D$5+2-FP20)*AVERAGE(Q20:T20))</f>
        <v>0</v>
      </c>
      <c r="BQ20" s="46">
        <f>IF(FQ20&gt;ASSUMPTIONS!$D$5,0,(ASSUMPTIONS!$D$5+2-FQ20)*AVERAGE(R20:U20))</f>
        <v>0</v>
      </c>
      <c r="BR20" s="46">
        <f>IF(FR20&gt;ASSUMPTIONS!$D$5,0,(ASSUMPTIONS!$D$5+2-FR20)*AVERAGE(S20:V20))</f>
        <v>0</v>
      </c>
      <c r="BS20" s="46">
        <f>IF(FS20&gt;ASSUMPTIONS!$D$5,0,(ASSUMPTIONS!$D$5+2-FS20)*AVERAGE(T20:W20))</f>
        <v>0</v>
      </c>
      <c r="BT20" s="46">
        <f>IF(FT20&gt;ASSUMPTIONS!$D$5,0,(ASSUMPTIONS!$D$5+2-FT20)*AVERAGE(U20:X20))</f>
        <v>0</v>
      </c>
      <c r="BU20" s="46">
        <f>IF(FU20&gt;ASSUMPTIONS!$D$5,0,(ASSUMPTIONS!$D$5+2-FU20)*AVERAGE(V20:Y20))</f>
        <v>12639.375000000013</v>
      </c>
      <c r="BV20" s="46">
        <f>IF(FV20&gt;ASSUMPTIONS!$D$5,0,(ASSUMPTIONS!$D$5+2-FV20)*AVERAGE(W20:Z20))</f>
        <v>0</v>
      </c>
      <c r="BW20" s="46">
        <f>IF(FW20&gt;ASSUMPTIONS!$D$5,0,(ASSUMPTIONS!$D$5+2-FW20)*AVERAGE(X20:AA20))</f>
        <v>24055.375</v>
      </c>
      <c r="BX20" s="46">
        <f>IF(FX20&gt;ASSUMPTIONS!$D$5,0,(ASSUMPTIONS!$D$5+2-FX20)*AVERAGE(Y20:AB20))</f>
        <v>20596.75</v>
      </c>
      <c r="BY20" s="46">
        <f>IF(FY20&gt;ASSUMPTIONS!$D$5,0,(ASSUMPTIONS!$D$5+2-FY20)*AVERAGE(Z20:AC20))</f>
        <v>20596.749999999985</v>
      </c>
      <c r="BZ20" s="46">
        <f>IF(FZ20&gt;ASSUMPTIONS!$D$5,0,(ASSUMPTIONS!$D$5+2-FZ20)*AVERAGE(AA20:AD20))</f>
        <v>0</v>
      </c>
      <c r="CA20" s="46">
        <f>IF(GA20&gt;ASSUMPTIONS!$D$5,0,(ASSUMPTIONS!$D$5+2-GA20)*AVERAGE(AB20:AE20))</f>
        <v>25200.250000000007</v>
      </c>
      <c r="CB20" s="46">
        <f>IF(GB20&gt;ASSUMPTIONS!$D$5,0,(ASSUMPTIONS!$D$5+2-GB20)*AVERAGE(AC20:AF20))</f>
        <v>0</v>
      </c>
      <c r="CC20" s="46">
        <f>IF(GC20&gt;ASSUMPTIONS!$D$5,0,(ASSUMPTIONS!$D$5+2-GC20)*AVERAGE(AD20:AG20))</f>
        <v>0</v>
      </c>
      <c r="CD20" s="46">
        <f>IF(GD20&gt;ASSUMPTIONS!$D$5,0,(ASSUMPTIONS!$D$5+2-GD20)*AVERAGE(AE20:AH20))</f>
        <v>0</v>
      </c>
      <c r="CE20" s="46">
        <f>IF(GE20&gt;ASSUMPTIONS!$D$5,0,(ASSUMPTIONS!$D$5+2-GE20)*AVERAGE(AF20:AI20))</f>
        <v>0</v>
      </c>
      <c r="CF20" s="46">
        <f>IF(GF20&gt;ASSUMPTIONS!$D$5,0,(ASSUMPTIONS!$D$5+2-GF20)*AVERAGE(AG20:AJ20))</f>
        <v>0</v>
      </c>
      <c r="CG20" s="46">
        <f>IF(GG20&gt;ASSUMPTIONS!$D$5,0,(ASSUMPTIONS!$D$5+2-GG20)*AVERAGE(AH20:AK20))</f>
        <v>32842.250000000029</v>
      </c>
      <c r="CH20" s="46">
        <f>IF(GH20&gt;ASSUMPTIONS!$D$5,0,(ASSUMPTIONS!$D$5+2-GH20)*AVERAGE(AI20:AL20))</f>
        <v>23841.874999999996</v>
      </c>
      <c r="CI20" s="46">
        <f>IF(GI20&gt;ASSUMPTIONS!$D$5,0,(ASSUMPTIONS!$D$5+2-GI20)*AVERAGE(AJ20:AM20))</f>
        <v>0</v>
      </c>
      <c r="CJ20" s="46">
        <f>IF(GJ20&gt;ASSUMPTIONS!$D$5,0,(ASSUMPTIONS!$D$5+2-GJ20)*AVERAGE(AK20:AN20))</f>
        <v>0</v>
      </c>
      <c r="CK20" s="46">
        <f>IF(GK20&gt;ASSUMPTIONS!$D$5,0,(ASSUMPTIONS!$D$5+2-GK20)*AVERAGE(AL20:AO20))</f>
        <v>21460.374999999993</v>
      </c>
      <c r="CL20" s="46">
        <f>IF(GL20&gt;ASSUMPTIONS!$D$5,0,(ASSUMPTIONS!$D$5+2-GL20)*AVERAGE(AM20:AP20))</f>
        <v>0</v>
      </c>
      <c r="CM20" s="46">
        <f>IF(GM20&gt;ASSUMPTIONS!$D$5,0,(ASSUMPTIONS!$D$5+2-GM20)*AVERAGE(AN20:AQ20))</f>
        <v>0</v>
      </c>
      <c r="CN20" s="46">
        <f>IF(GN20&gt;ASSUMPTIONS!$D$5,0,(ASSUMPTIONS!$D$5+2-GN20)*AVERAGE(AO20:AR20))</f>
        <v>17584.500000000004</v>
      </c>
      <c r="CO20" s="46">
        <f>IF(GO20&gt;ASSUMPTIONS!$D$5,0,(ASSUMPTIONS!$D$5+2-GO20)*AVERAGE(AP20:AS20))</f>
        <v>0</v>
      </c>
      <c r="CP20" s="46">
        <f>IF(GP20&gt;ASSUMPTIONS!$D$5,0,(ASSUMPTIONS!$D$5+2-GP20)*AVERAGE(AQ20:AT20))</f>
        <v>0</v>
      </c>
      <c r="CQ20" s="46">
        <f>IF(GQ20&gt;ASSUMPTIONS!$D$5,0,(ASSUMPTIONS!$D$5+2-GQ20)*AVERAGE(AR20:AU20))</f>
        <v>0</v>
      </c>
      <c r="CR20" s="46">
        <f>IF(GR20&gt;ASSUMPTIONS!$D$5,0,(ASSUMPTIONS!$D$5+2-GR20)*AVERAGE(AS20:AV20))</f>
        <v>12861.899999999992</v>
      </c>
      <c r="CS20" s="46">
        <f>IF(GS20&gt;ASSUMPTIONS!$D$5,0,(ASSUMPTIONS!$D$5+2-GS20)*AVERAGE(AT20:AW20))</f>
        <v>21638.225000000002</v>
      </c>
      <c r="CT20" s="46">
        <f>IF(GT20&gt;ASSUMPTIONS!$D$5,0,(ASSUMPTIONS!$D$5+2-GT20)*AVERAGE(AU20:AX20))</f>
        <v>19563.374999999996</v>
      </c>
      <c r="CU20" s="46">
        <f>IF(GU20&gt;ASSUMPTIONS!$D$5,0,(ASSUMPTIONS!$D$5+2-GU20)*AVERAGE(AV20:AY20))</f>
        <v>0</v>
      </c>
      <c r="CV20" s="46">
        <f>IF(GV20&gt;ASSUMPTIONS!$D$5,0,(ASSUMPTIONS!$D$5+2-GV20)*AVERAGE(AW20:AZ20))</f>
        <v>39126.75</v>
      </c>
      <c r="CW20" s="46">
        <f>IF(GW20&gt;ASSUMPTIONS!$D$5,0,(ASSUMPTIONS!$D$5+2-GW20)*AVERAGE(AX20:BA20))</f>
        <v>0</v>
      </c>
      <c r="CX20" s="46">
        <f>IF(GX20&gt;ASSUMPTIONS!$D$5,0,(ASSUMPTIONS!$D$5+2-GX20)*AVERAGE(AY20:BB20))</f>
        <v>0</v>
      </c>
      <c r="CY20" s="46">
        <f>IF(GY20&gt;ASSUMPTIONS!$D$5,0,(ASSUMPTIONS!$D$5+2-GY20)*AVERAGE(AZ20:BC20))</f>
        <v>0</v>
      </c>
      <c r="CZ20" s="46">
        <f>IF(GZ20&gt;ASSUMPTIONS!$D$5,0,(ASSUMPTIONS!$D$5+2-GZ20)*AVERAGE(BA20:BD20))</f>
        <v>0</v>
      </c>
      <c r="DA20" s="46">
        <f>IF(HA20&gt;ASSUMPTIONS!$D$5,0,(ASSUMPTIONS!$D$5+2-HA20)*AVERAGE($BB20:$BE20))</f>
        <v>0</v>
      </c>
      <c r="DB20" s="46">
        <f>IF(HB20&gt;ASSUMPTIONS!$D$5,0,(ASSUMPTIONS!$D$5+2-HB20)*AVERAGE($BB20:$BE20))</f>
        <v>0</v>
      </c>
      <c r="DC20" s="46">
        <f>IF(HC20&gt;ASSUMPTIONS!$D$5,0,(ASSUMPTIONS!$D$5+2-HC20)*AVERAGE($BB20:$BE20))</f>
        <v>0</v>
      </c>
      <c r="DD20" s="46">
        <f>IF(HD20&gt;ASSUMPTIONS!$D$5,0,(ASSUMPTIONS!$D$5+2-HD20)*AVERAGE($BB20:$BE20))</f>
        <v>0</v>
      </c>
      <c r="DE20" s="46">
        <f>IF(HE20&gt;ASSUMPTIONS!$D$5,0,(ASSUMPTIONS!$D$5+2-HE20)*AVERAGE($BB20:$BE20))</f>
        <v>0</v>
      </c>
      <c r="DF20" s="47">
        <f t="shared" si="53"/>
        <v>124312.8752886836</v>
      </c>
      <c r="DG20" s="47">
        <f t="shared" si="0"/>
        <v>113387.8752886836</v>
      </c>
      <c r="DH20" s="47">
        <f t="shared" si="1"/>
        <v>102462.8752886836</v>
      </c>
      <c r="DI20" s="47">
        <f t="shared" si="2"/>
        <v>91537.875288683601</v>
      </c>
      <c r="DJ20" s="47">
        <f t="shared" si="3"/>
        <v>86421.375288683601</v>
      </c>
      <c r="DK20" s="47">
        <f t="shared" si="4"/>
        <v>81304.875288683601</v>
      </c>
      <c r="DL20" s="47">
        <f t="shared" si="5"/>
        <v>76188.375288683601</v>
      </c>
      <c r="DM20" s="47">
        <f t="shared" si="6"/>
        <v>110929.5</v>
      </c>
      <c r="DN20" s="47">
        <f t="shared" si="7"/>
        <v>99324.9</v>
      </c>
      <c r="DO20" s="47">
        <f t="shared" si="8"/>
        <v>87720.299999999988</v>
      </c>
      <c r="DP20" s="47">
        <f t="shared" si="9"/>
        <v>76115.699999999983</v>
      </c>
      <c r="DQ20" s="47">
        <f t="shared" si="10"/>
        <v>64511.099999999984</v>
      </c>
      <c r="DR20" s="47">
        <f t="shared" si="11"/>
        <v>52906.499999999985</v>
      </c>
      <c r="DS20" s="47">
        <f t="shared" si="12"/>
        <v>46013.249999999985</v>
      </c>
      <c r="DT20" s="47">
        <f t="shared" si="13"/>
        <v>39119.999999999985</v>
      </c>
      <c r="DU20" s="47">
        <f t="shared" si="14"/>
        <v>44866.125</v>
      </c>
      <c r="DV20" s="47">
        <f t="shared" si="15"/>
        <v>37972.875</v>
      </c>
      <c r="DW20" s="47">
        <f t="shared" si="16"/>
        <v>57424.75</v>
      </c>
      <c r="DX20" s="47">
        <f t="shared" si="17"/>
        <v>73418</v>
      </c>
      <c r="DY20" s="47">
        <f t="shared" si="18"/>
        <v>89411.249999999985</v>
      </c>
      <c r="DZ20" s="47">
        <f t="shared" si="19"/>
        <v>84807.749999999985</v>
      </c>
      <c r="EA20" s="47">
        <f t="shared" si="20"/>
        <v>99007.199999999983</v>
      </c>
      <c r="EB20" s="47">
        <f t="shared" si="21"/>
        <v>88006.39999999998</v>
      </c>
      <c r="EC20" s="47">
        <f t="shared" si="22"/>
        <v>77005.599999999977</v>
      </c>
      <c r="ED20" s="47">
        <f t="shared" si="23"/>
        <v>66004.799999999974</v>
      </c>
      <c r="EE20" s="47">
        <f t="shared" si="24"/>
        <v>55003.999999999971</v>
      </c>
      <c r="EF20" s="47">
        <f t="shared" si="25"/>
        <v>50541.499999999971</v>
      </c>
      <c r="EG20" s="47">
        <f t="shared" si="26"/>
        <v>78921.25</v>
      </c>
      <c r="EH20" s="47">
        <f t="shared" si="27"/>
        <v>98300.625</v>
      </c>
      <c r="EI20" s="47">
        <f t="shared" si="28"/>
        <v>93838.125</v>
      </c>
      <c r="EJ20" s="47">
        <f t="shared" si="29"/>
        <v>81623.875</v>
      </c>
      <c r="EK20" s="47">
        <f t="shared" si="30"/>
        <v>90870</v>
      </c>
      <c r="EL20" s="47">
        <f t="shared" si="31"/>
        <v>78655.75</v>
      </c>
      <c r="EM20" s="47">
        <f t="shared" si="32"/>
        <v>66441.5</v>
      </c>
      <c r="EN20" s="47">
        <f t="shared" si="33"/>
        <v>75623.400000000009</v>
      </c>
      <c r="EO20" s="47">
        <f t="shared" si="34"/>
        <v>67220.800000000003</v>
      </c>
      <c r="EP20" s="47">
        <f t="shared" si="35"/>
        <v>58818.200000000004</v>
      </c>
      <c r="EQ20" s="47">
        <f t="shared" si="36"/>
        <v>50415.600000000006</v>
      </c>
      <c r="ER20" s="47">
        <f t="shared" si="37"/>
        <v>54874.9</v>
      </c>
      <c r="ES20" s="47">
        <f t="shared" si="38"/>
        <v>70185.375</v>
      </c>
      <c r="ET20" s="47">
        <f t="shared" si="39"/>
        <v>83421</v>
      </c>
      <c r="EU20" s="47">
        <f t="shared" si="40"/>
        <v>77093.25</v>
      </c>
      <c r="EV20" s="47">
        <f t="shared" si="41"/>
        <v>109892.25</v>
      </c>
      <c r="EW20" s="47">
        <f t="shared" si="42"/>
        <v>98270.25</v>
      </c>
      <c r="EX20" s="47">
        <f t="shared" si="43"/>
        <v>86648.25</v>
      </c>
      <c r="EY20" s="47">
        <f t="shared" si="44"/>
        <v>75026.25</v>
      </c>
      <c r="EZ20" s="47">
        <f t="shared" si="45"/>
        <v>63404.25</v>
      </c>
      <c r="FA20" s="47">
        <f t="shared" si="46"/>
        <v>60418.85</v>
      </c>
      <c r="FB20" s="47">
        <f t="shared" si="47"/>
        <v>57433.45</v>
      </c>
      <c r="FC20" s="47">
        <f t="shared" si="48"/>
        <v>54448.049999999996</v>
      </c>
      <c r="FD20" s="47">
        <f t="shared" si="49"/>
        <v>51462.649999999994</v>
      </c>
      <c r="FE20" s="47">
        <f t="shared" si="50"/>
        <v>48477.249999999993</v>
      </c>
      <c r="FF20" s="48">
        <f t="shared" si="54"/>
        <v>14.276328494642186</v>
      </c>
      <c r="FG20" s="48">
        <f t="shared" si="55"/>
        <v>15.498909115566949</v>
      </c>
      <c r="FH20" s="48">
        <f t="shared" si="56"/>
        <v>17.262041186501527</v>
      </c>
      <c r="FI20" s="48">
        <f t="shared" si="57"/>
        <v>20.025969957721802</v>
      </c>
      <c r="FJ20" s="48">
        <f t="shared" si="58"/>
        <v>13.584259951351907</v>
      </c>
      <c r="FK20" s="48">
        <f t="shared" si="59"/>
        <v>10.336805029415961</v>
      </c>
      <c r="FL20" s="48">
        <f t="shared" si="60"/>
        <v>8.1446796331290887</v>
      </c>
      <c r="FM20" s="48">
        <f t="shared" si="61"/>
        <v>6.5653598821746204</v>
      </c>
      <c r="FN20" s="48">
        <f t="shared" si="62"/>
        <v>9.5590972545369937</v>
      </c>
      <c r="FO20" s="48">
        <f t="shared" si="63"/>
        <v>9.5259578416598618</v>
      </c>
      <c r="FP20" s="48">
        <f t="shared" si="64"/>
        <v>9.4843779141900271</v>
      </c>
      <c r="FQ20" s="48">
        <f t="shared" si="65"/>
        <v>9.4306622248860492</v>
      </c>
      <c r="FR20" s="48">
        <f t="shared" si="66"/>
        <v>9.3585899249265569</v>
      </c>
      <c r="FS20" s="48">
        <f t="shared" si="67"/>
        <v>8.3702055708819056</v>
      </c>
      <c r="FT20" s="48">
        <f t="shared" si="68"/>
        <v>8.0045665079261497</v>
      </c>
      <c r="FU20" s="48">
        <f t="shared" si="69"/>
        <v>7.5580510777033121</v>
      </c>
      <c r="FV20" s="48">
        <f t="shared" si="70"/>
        <v>9.7460899315738025</v>
      </c>
      <c r="FW20" s="48">
        <f t="shared" si="71"/>
        <v>6.1218678585966879</v>
      </c>
      <c r="FX20" s="48">
        <f t="shared" si="72"/>
        <v>7.3601186852341982</v>
      </c>
      <c r="FY20" s="48">
        <f t="shared" si="73"/>
        <v>7.8092001521037933</v>
      </c>
      <c r="FZ20" s="48">
        <f t="shared" si="74"/>
        <v>8.1277043487746337</v>
      </c>
      <c r="GA20" s="48">
        <f t="shared" si="75"/>
        <v>7.7092347829248773</v>
      </c>
      <c r="GB20" s="48">
        <f t="shared" si="76"/>
        <v>10.570662139762819</v>
      </c>
      <c r="GC20" s="48">
        <f t="shared" si="77"/>
        <v>11.382615612450122</v>
      </c>
      <c r="GD20" s="48">
        <f t="shared" si="78"/>
        <v>12.629925005022898</v>
      </c>
      <c r="GE20" s="48">
        <f t="shared" si="79"/>
        <v>14.79099159663865</v>
      </c>
      <c r="GF20" s="48">
        <f t="shared" si="80"/>
        <v>8.5937875340552843</v>
      </c>
      <c r="GG20" s="48">
        <f t="shared" si="81"/>
        <v>6.0613129056920529</v>
      </c>
      <c r="GH20" s="48">
        <f t="shared" si="82"/>
        <v>7.6799192317283076</v>
      </c>
      <c r="GI20" s="48">
        <f t="shared" si="83"/>
        <v>8.0480279182102876</v>
      </c>
      <c r="GJ20" s="48">
        <f t="shared" si="84"/>
        <v>8.3327690871532809</v>
      </c>
      <c r="GK20" s="48">
        <f t="shared" si="85"/>
        <v>7.918171301629493</v>
      </c>
      <c r="GL20" s="48">
        <f t="shared" si="86"/>
        <v>9.7129900686894501</v>
      </c>
      <c r="GM20" s="48">
        <f t="shared" si="87"/>
        <v>9.3608823459405421</v>
      </c>
      <c r="GN20" s="48">
        <f t="shared" si="88"/>
        <v>7.9072548972936945</v>
      </c>
      <c r="GO20" s="48">
        <f t="shared" si="89"/>
        <v>9.5921460066496387</v>
      </c>
      <c r="GP20" s="48">
        <f t="shared" si="90"/>
        <v>9.1268435576887175</v>
      </c>
      <c r="GQ20" s="48">
        <f t="shared" si="91"/>
        <v>8.5910351513646663</v>
      </c>
      <c r="GR20" s="48">
        <f t="shared" si="92"/>
        <v>7.9673817707716026</v>
      </c>
      <c r="GS20" s="48">
        <f t="shared" si="93"/>
        <v>7.1719590593117193</v>
      </c>
      <c r="GT20" s="48">
        <f t="shared" si="94"/>
        <v>7.8202064095600221</v>
      </c>
      <c r="GU20" s="48">
        <f t="shared" si="95"/>
        <v>8.1003550295857991</v>
      </c>
      <c r="GV20" s="48">
        <f t="shared" si="96"/>
        <v>6.6333892617449663</v>
      </c>
      <c r="GW20" s="48">
        <f t="shared" si="97"/>
        <v>11.61301827673481</v>
      </c>
      <c r="GX20" s="48">
        <f t="shared" si="98"/>
        <v>13.454858496378547</v>
      </c>
      <c r="GY20" s="48">
        <f t="shared" si="99"/>
        <v>16.84272676910517</v>
      </c>
      <c r="GZ20" s="48">
        <f t="shared" si="100"/>
        <v>25.131054465063308</v>
      </c>
      <c r="HA20" s="48">
        <f t="shared" si="101"/>
        <v>21.238108796141219</v>
      </c>
      <c r="HB20" s="48">
        <f t="shared" si="102"/>
        <v>20.238108796141219</v>
      </c>
      <c r="HC20" s="48">
        <f t="shared" si="103"/>
        <v>19.238108796141219</v>
      </c>
      <c r="HD20" s="48">
        <f t="shared" si="104"/>
        <v>18.238108796141219</v>
      </c>
      <c r="HE20" s="48">
        <f t="shared" si="105"/>
        <v>17.238108796141219</v>
      </c>
      <c r="HF20" s="31"/>
    </row>
    <row r="21" spans="1:214" x14ac:dyDescent="0.25">
      <c r="A21" s="29"/>
      <c r="B21" s="13" t="s">
        <v>7</v>
      </c>
      <c r="C21" s="13">
        <v>1482803</v>
      </c>
      <c r="D21" s="13" t="str">
        <f>VLOOKUP(C21,INVENTORY_DATA!$C:$E,2,0)</f>
        <v>PF_4</v>
      </c>
      <c r="E21" s="44">
        <f>VLOOKUP(C21,INVENTORY_DATA!$C:$E,3,0)</f>
        <v>55174.595842956121</v>
      </c>
      <c r="F21" s="45">
        <f>VLOOKUP(VLOOKUP(F$3,KEY!$E:$F,2,0)&amp;$C21,DEMAND_PLAN!$B:$I,5,0)/VLOOKUP(VLOOKUP(F$3,KEY!$E:$F,2,0),KEY!$B:$C,2,0)</f>
        <v>7858.75</v>
      </c>
      <c r="G21" s="45">
        <f>VLOOKUP(VLOOKUP(G$3,KEY!$E:$F,2,0)&amp;$C21,DEMAND_PLAN!$B:$I,5,0)/VLOOKUP(VLOOKUP(G$3,KEY!$E:$F,2,0),KEY!$B:$C,2,0)</f>
        <v>7858.75</v>
      </c>
      <c r="H21" s="45">
        <f>VLOOKUP(VLOOKUP(H$3,KEY!$E:$F,2,0)&amp;$C21,DEMAND_PLAN!$B:$I,5,0)/VLOOKUP(VLOOKUP(H$3,KEY!$E:$F,2,0),KEY!$B:$C,2,0)</f>
        <v>7858.75</v>
      </c>
      <c r="I21" s="45">
        <f>VLOOKUP(VLOOKUP(I$3,KEY!$E:$F,2,0)&amp;$C21,DEMAND_PLAN!$B:$I,5,0)/VLOOKUP(VLOOKUP(I$3,KEY!$E:$F,2,0),KEY!$B:$C,2,0)</f>
        <v>7858.75</v>
      </c>
      <c r="J21" s="45">
        <f>VLOOKUP(VLOOKUP(J$3,KEY!$E:$F,2,0)&amp;$C21,DEMAND_PLAN!$B:$I,5,0)/VLOOKUP(VLOOKUP(J$3,KEY!$E:$F,2,0),KEY!$B:$C,2,0)</f>
        <v>8436.5</v>
      </c>
      <c r="K21" s="45">
        <f>VLOOKUP(VLOOKUP(K$3,KEY!$E:$F,2,0)&amp;$C21,DEMAND_PLAN!$B:$I,5,0)/VLOOKUP(VLOOKUP(K$3,KEY!$E:$F,2,0),KEY!$B:$C,2,0)</f>
        <v>8436.5</v>
      </c>
      <c r="L21" s="45">
        <f>VLOOKUP(VLOOKUP(L$3,KEY!$E:$F,2,0)&amp;$C21,DEMAND_PLAN!$B:$I,5,0)/VLOOKUP(VLOOKUP(L$3,KEY!$E:$F,2,0),KEY!$B:$C,2,0)</f>
        <v>8436.5</v>
      </c>
      <c r="M21" s="45">
        <f>VLOOKUP(VLOOKUP(M$3,KEY!$E:$F,2,0)&amp;$C21,DEMAND_PLAN!$B:$I,5,0)/VLOOKUP(VLOOKUP(M$3,KEY!$E:$F,2,0),KEY!$B:$C,2,0)</f>
        <v>8436.5</v>
      </c>
      <c r="N21" s="45">
        <f>VLOOKUP(VLOOKUP(N$3,KEY!$E:$F,2,0)&amp;$C21,DEMAND_PLAN!$B:$I,5,0)/VLOOKUP(VLOOKUP(N$3,KEY!$E:$F,2,0),KEY!$B:$C,2,0)</f>
        <v>4483.6000000000004</v>
      </c>
      <c r="O21" s="45">
        <f>VLOOKUP(VLOOKUP(O$3,KEY!$E:$F,2,0)&amp;$C21,DEMAND_PLAN!$B:$I,5,0)/VLOOKUP(VLOOKUP(O$3,KEY!$E:$F,2,0),KEY!$B:$C,2,0)</f>
        <v>4483.6000000000004</v>
      </c>
      <c r="P21" s="45">
        <f>VLOOKUP(VLOOKUP(P$3,KEY!$E:$F,2,0)&amp;$C21,DEMAND_PLAN!$B:$I,5,0)/VLOOKUP(VLOOKUP(P$3,KEY!$E:$F,2,0),KEY!$B:$C,2,0)</f>
        <v>4483.6000000000004</v>
      </c>
      <c r="Q21" s="45">
        <f>VLOOKUP(VLOOKUP(Q$3,KEY!$E:$F,2,0)&amp;$C21,DEMAND_PLAN!$B:$I,5,0)/VLOOKUP(VLOOKUP(Q$3,KEY!$E:$F,2,0),KEY!$B:$C,2,0)</f>
        <v>4483.6000000000004</v>
      </c>
      <c r="R21" s="45">
        <f>VLOOKUP(VLOOKUP(R$3,KEY!$E:$F,2,0)&amp;$C21,DEMAND_PLAN!$B:$I,5,0)/VLOOKUP(VLOOKUP(R$3,KEY!$E:$F,2,0),KEY!$B:$C,2,0)</f>
        <v>4483.6000000000004</v>
      </c>
      <c r="S21" s="45">
        <f>VLOOKUP(VLOOKUP(S$3,KEY!$E:$F,2,0)&amp;$C21,DEMAND_PLAN!$B:$I,5,0)/VLOOKUP(VLOOKUP(S$3,KEY!$E:$F,2,0),KEY!$B:$C,2,0)</f>
        <v>4070.75</v>
      </c>
      <c r="T21" s="45">
        <f>VLOOKUP(VLOOKUP(T$3,KEY!$E:$F,2,0)&amp;$C21,DEMAND_PLAN!$B:$I,5,0)/VLOOKUP(VLOOKUP(T$3,KEY!$E:$F,2,0),KEY!$B:$C,2,0)</f>
        <v>4070.75</v>
      </c>
      <c r="U21" s="45">
        <f>VLOOKUP(VLOOKUP(U$3,KEY!$E:$F,2,0)&amp;$C21,DEMAND_PLAN!$B:$I,5,0)/VLOOKUP(VLOOKUP(U$3,KEY!$E:$F,2,0),KEY!$B:$C,2,0)</f>
        <v>4070.75</v>
      </c>
      <c r="V21" s="45">
        <f>VLOOKUP(VLOOKUP(V$3,KEY!$E:$F,2,0)&amp;$C21,DEMAND_PLAN!$B:$I,5,0)/VLOOKUP(VLOOKUP(V$3,KEY!$E:$F,2,0),KEY!$B:$C,2,0)</f>
        <v>4070.75</v>
      </c>
      <c r="W21" s="45">
        <f>VLOOKUP(VLOOKUP(W$3,KEY!$E:$F,2,0)&amp;$C21,DEMAND_PLAN!$B:$I,5,0)/VLOOKUP(VLOOKUP(W$3,KEY!$E:$F,2,0),KEY!$B:$C,2,0)</f>
        <v>5027</v>
      </c>
      <c r="X21" s="45">
        <f>VLOOKUP(VLOOKUP(X$3,KEY!$E:$F,2,0)&amp;$C21,DEMAND_PLAN!$B:$I,5,0)/VLOOKUP(VLOOKUP(X$3,KEY!$E:$F,2,0),KEY!$B:$C,2,0)</f>
        <v>5027</v>
      </c>
      <c r="Y21" s="45">
        <f>VLOOKUP(VLOOKUP(Y$3,KEY!$E:$F,2,0)&amp;$C21,DEMAND_PLAN!$B:$I,5,0)/VLOOKUP(VLOOKUP(Y$3,KEY!$E:$F,2,0),KEY!$B:$C,2,0)</f>
        <v>5027</v>
      </c>
      <c r="Z21" s="45">
        <f>VLOOKUP(VLOOKUP(Z$3,KEY!$E:$F,2,0)&amp;$C21,DEMAND_PLAN!$B:$I,5,0)/VLOOKUP(VLOOKUP(Z$3,KEY!$E:$F,2,0),KEY!$B:$C,2,0)</f>
        <v>5027</v>
      </c>
      <c r="AA21" s="45">
        <f>VLOOKUP(VLOOKUP(AA$3,KEY!$E:$F,2,0)&amp;$C21,DEMAND_PLAN!$B:$I,5,0)/VLOOKUP(VLOOKUP(AA$3,KEY!$E:$F,2,0),KEY!$B:$C,2,0)</f>
        <v>8683.2000000000007</v>
      </c>
      <c r="AB21" s="45">
        <f>VLOOKUP(VLOOKUP(AB$3,KEY!$E:$F,2,0)&amp;$C21,DEMAND_PLAN!$B:$I,5,0)/VLOOKUP(VLOOKUP(AB$3,KEY!$E:$F,2,0),KEY!$B:$C,2,0)</f>
        <v>8683.2000000000007</v>
      </c>
      <c r="AC21" s="45">
        <f>VLOOKUP(VLOOKUP(AC$3,KEY!$E:$F,2,0)&amp;$C21,DEMAND_PLAN!$B:$I,5,0)/VLOOKUP(VLOOKUP(AC$3,KEY!$E:$F,2,0),KEY!$B:$C,2,0)</f>
        <v>8683.2000000000007</v>
      </c>
      <c r="AD21" s="45">
        <f>VLOOKUP(VLOOKUP(AD$3,KEY!$E:$F,2,0)&amp;$C21,DEMAND_PLAN!$B:$I,5,0)/VLOOKUP(VLOOKUP(AD$3,KEY!$E:$F,2,0),KEY!$B:$C,2,0)</f>
        <v>8683.2000000000007</v>
      </c>
      <c r="AE21" s="45">
        <f>VLOOKUP(VLOOKUP(AE$3,KEY!$E:$F,2,0)&amp;$C21,DEMAND_PLAN!$B:$I,5,0)/VLOOKUP(VLOOKUP(AE$3,KEY!$E:$F,2,0),KEY!$B:$C,2,0)</f>
        <v>8683.2000000000007</v>
      </c>
      <c r="AF21" s="45">
        <f>VLOOKUP(VLOOKUP(AF$3,KEY!$E:$F,2,0)&amp;$C21,DEMAND_PLAN!$B:$I,5,0)/VLOOKUP(VLOOKUP(AF$3,KEY!$E:$F,2,0),KEY!$B:$C,2,0)</f>
        <v>6748.25</v>
      </c>
      <c r="AG21" s="45">
        <f>VLOOKUP(VLOOKUP(AG$3,KEY!$E:$F,2,0)&amp;$C21,DEMAND_PLAN!$B:$I,5,0)/VLOOKUP(VLOOKUP(AG$3,KEY!$E:$F,2,0),KEY!$B:$C,2,0)</f>
        <v>6748.25</v>
      </c>
      <c r="AH21" s="45">
        <f>VLOOKUP(VLOOKUP(AH$3,KEY!$E:$F,2,0)&amp;$C21,DEMAND_PLAN!$B:$I,5,0)/VLOOKUP(VLOOKUP(AH$3,KEY!$E:$F,2,0),KEY!$B:$C,2,0)</f>
        <v>6748.25</v>
      </c>
      <c r="AI21" s="45">
        <f>VLOOKUP(VLOOKUP(AI$3,KEY!$E:$F,2,0)&amp;$C21,DEMAND_PLAN!$B:$I,5,0)/VLOOKUP(VLOOKUP(AI$3,KEY!$E:$F,2,0),KEY!$B:$C,2,0)</f>
        <v>6748.25</v>
      </c>
      <c r="AJ21" s="45">
        <f>VLOOKUP(VLOOKUP(AJ$3,KEY!$E:$F,2,0)&amp;$C21,DEMAND_PLAN!$B:$I,5,0)/VLOOKUP(VLOOKUP(AJ$3,KEY!$E:$F,2,0),KEY!$B:$C,2,0)</f>
        <v>7216</v>
      </c>
      <c r="AK21" s="45">
        <f>VLOOKUP(VLOOKUP(AK$3,KEY!$E:$F,2,0)&amp;$C21,DEMAND_PLAN!$B:$I,5,0)/VLOOKUP(VLOOKUP(AK$3,KEY!$E:$F,2,0),KEY!$B:$C,2,0)</f>
        <v>7216</v>
      </c>
      <c r="AL21" s="45">
        <f>VLOOKUP(VLOOKUP(AL$3,KEY!$E:$F,2,0)&amp;$C21,DEMAND_PLAN!$B:$I,5,0)/VLOOKUP(VLOOKUP(AL$3,KEY!$E:$F,2,0),KEY!$B:$C,2,0)</f>
        <v>7216</v>
      </c>
      <c r="AM21" s="45">
        <f>VLOOKUP(VLOOKUP(AM$3,KEY!$E:$F,2,0)&amp;$C21,DEMAND_PLAN!$B:$I,5,0)/VLOOKUP(VLOOKUP(AM$3,KEY!$E:$F,2,0),KEY!$B:$C,2,0)</f>
        <v>7216</v>
      </c>
      <c r="AN21" s="45">
        <f>VLOOKUP(VLOOKUP(AN$3,KEY!$E:$F,2,0)&amp;$C21,DEMAND_PLAN!$B:$I,5,0)/VLOOKUP(VLOOKUP(AN$3,KEY!$E:$F,2,0),KEY!$B:$C,2,0)</f>
        <v>2967.8</v>
      </c>
      <c r="AO21" s="45">
        <f>VLOOKUP(VLOOKUP(AO$3,KEY!$E:$F,2,0)&amp;$C21,DEMAND_PLAN!$B:$I,5,0)/VLOOKUP(VLOOKUP(AO$3,KEY!$E:$F,2,0),KEY!$B:$C,2,0)</f>
        <v>2967.8</v>
      </c>
      <c r="AP21" s="45">
        <f>VLOOKUP(VLOOKUP(AP$3,KEY!$E:$F,2,0)&amp;$C21,DEMAND_PLAN!$B:$I,5,0)/VLOOKUP(VLOOKUP(AP$3,KEY!$E:$F,2,0),KEY!$B:$C,2,0)</f>
        <v>2967.8</v>
      </c>
      <c r="AQ21" s="45">
        <f>VLOOKUP(VLOOKUP(AQ$3,KEY!$E:$F,2,0)&amp;$C21,DEMAND_PLAN!$B:$I,5,0)/VLOOKUP(VLOOKUP(AQ$3,KEY!$E:$F,2,0),KEY!$B:$C,2,0)</f>
        <v>2967.8</v>
      </c>
      <c r="AR21" s="45">
        <f>VLOOKUP(VLOOKUP(AR$3,KEY!$E:$F,2,0)&amp;$C21,DEMAND_PLAN!$B:$I,5,0)/VLOOKUP(VLOOKUP(AR$3,KEY!$E:$F,2,0),KEY!$B:$C,2,0)</f>
        <v>2967.8</v>
      </c>
      <c r="AS21" s="45">
        <f>VLOOKUP(VLOOKUP(AS$3,KEY!$E:$F,2,0)&amp;$C21,DEMAND_PLAN!$B:$I,5,0)/VLOOKUP(VLOOKUP(AS$3,KEY!$E:$F,2,0),KEY!$B:$C,2,0)</f>
        <v>4392</v>
      </c>
      <c r="AT21" s="45">
        <f>VLOOKUP(VLOOKUP(AT$3,KEY!$E:$F,2,0)&amp;$C21,DEMAND_PLAN!$B:$I,5,0)/VLOOKUP(VLOOKUP(AT$3,KEY!$E:$F,2,0),KEY!$B:$C,2,0)</f>
        <v>4392</v>
      </c>
      <c r="AU21" s="45">
        <f>VLOOKUP(VLOOKUP(AU$3,KEY!$E:$F,2,0)&amp;$C21,DEMAND_PLAN!$B:$I,5,0)/VLOOKUP(VLOOKUP(AU$3,KEY!$E:$F,2,0),KEY!$B:$C,2,0)</f>
        <v>4392</v>
      </c>
      <c r="AV21" s="45">
        <f>VLOOKUP(VLOOKUP(AV$3,KEY!$E:$F,2,0)&amp;$C21,DEMAND_PLAN!$B:$I,5,0)/VLOOKUP(VLOOKUP(AV$3,KEY!$E:$F,2,0),KEY!$B:$C,2,0)</f>
        <v>4392</v>
      </c>
      <c r="AW21" s="45">
        <f>VLOOKUP(VLOOKUP(AW$3,KEY!$E:$F,2,0)&amp;$C21,DEMAND_PLAN!$B:$I,5,0)/VLOOKUP(VLOOKUP(AW$3,KEY!$E:$F,2,0),KEY!$B:$C,2,0)</f>
        <v>11337.75</v>
      </c>
      <c r="AX21" s="45">
        <f>VLOOKUP(VLOOKUP(AX$3,KEY!$E:$F,2,0)&amp;$C21,DEMAND_PLAN!$B:$I,5,0)/VLOOKUP(VLOOKUP(AX$3,KEY!$E:$F,2,0),KEY!$B:$C,2,0)</f>
        <v>11337.75</v>
      </c>
      <c r="AY21" s="45">
        <f>VLOOKUP(VLOOKUP(AY$3,KEY!$E:$F,2,0)&amp;$C21,DEMAND_PLAN!$B:$I,5,0)/VLOOKUP(VLOOKUP(AY$3,KEY!$E:$F,2,0),KEY!$B:$C,2,0)</f>
        <v>11337.75</v>
      </c>
      <c r="AZ21" s="45">
        <f>VLOOKUP(VLOOKUP(AZ$3,KEY!$E:$F,2,0)&amp;$C21,DEMAND_PLAN!$B:$I,5,0)/VLOOKUP(VLOOKUP(AZ$3,KEY!$E:$F,2,0),KEY!$B:$C,2,0)</f>
        <v>11337.75</v>
      </c>
      <c r="BA21" s="45">
        <f>VLOOKUP(VLOOKUP(BA$3,KEY!$E:$F,2,0)&amp;$C21,DEMAND_PLAN!$B:$I,5,0)/VLOOKUP(VLOOKUP(BA$3,KEY!$E:$F,2,0),KEY!$B:$C,2,0)</f>
        <v>8104.4</v>
      </c>
      <c r="BB21" s="45">
        <f>VLOOKUP(VLOOKUP(BB$3,KEY!$E:$F,2,0)&amp;$C21,DEMAND_PLAN!$B:$I,5,0)/VLOOKUP(VLOOKUP(BB$3,KEY!$E:$F,2,0),KEY!$B:$C,2,0)</f>
        <v>8104.4</v>
      </c>
      <c r="BC21" s="45">
        <f>VLOOKUP(VLOOKUP(BC$3,KEY!$E:$F,2,0)&amp;$C21,DEMAND_PLAN!$B:$I,5,0)/VLOOKUP(VLOOKUP(BC$3,KEY!$E:$F,2,0),KEY!$B:$C,2,0)</f>
        <v>8104.4</v>
      </c>
      <c r="BD21" s="45">
        <f>VLOOKUP(VLOOKUP(BD$3,KEY!$E:$F,2,0)&amp;$C21,DEMAND_PLAN!$B:$I,5,0)/VLOOKUP(VLOOKUP(BD$3,KEY!$E:$F,2,0),KEY!$B:$C,2,0)</f>
        <v>8104.4</v>
      </c>
      <c r="BE21" s="45">
        <f>VLOOKUP(VLOOKUP(BE$3,KEY!$E:$F,2,0)&amp;$C21,DEMAND_PLAN!$B:$I,5,0)/VLOOKUP(VLOOKUP(BE$3,KEY!$E:$F,2,0),KEY!$B:$C,2,0)</f>
        <v>8104.4</v>
      </c>
      <c r="BF21" s="46">
        <f>IF(FF21&gt;ASSUMPTIONS!$D$5,0,(ASSUMPTIONS!$D$5+2-FF21)*AVERAGE(G21:J21))</f>
        <v>24857.279157043879</v>
      </c>
      <c r="BG21" s="46">
        <f>IF(FG21&gt;ASSUMPTIONS!$D$5,0,(ASSUMPTIONS!$D$5+2-FG21)*AVERAGE(H21:K21))</f>
        <v>0</v>
      </c>
      <c r="BH21" s="46">
        <f>IF(FH21&gt;ASSUMPTIONS!$D$5,0,(ASSUMPTIONS!$D$5+2-FH21)*AVERAGE(I21:L21))</f>
        <v>18606.249999999996</v>
      </c>
      <c r="BI21" s="46">
        <f>IF(FI21&gt;ASSUMPTIONS!$D$5,0,(ASSUMPTIONS!$D$5+2-FI21)*AVERAGE(J21:M21))</f>
        <v>0</v>
      </c>
      <c r="BJ21" s="46">
        <f>IF(FJ21&gt;ASSUMPTIONS!$D$5,0,(ASSUMPTIONS!$D$5+2-FJ21)*AVERAGE(K21:N21))</f>
        <v>0</v>
      </c>
      <c r="BK21" s="46">
        <f>IF(FK21&gt;ASSUMPTIONS!$D$5,0,(ASSUMPTIONS!$D$5+2-FK21)*AVERAGE(L21:O21))</f>
        <v>0</v>
      </c>
      <c r="BL21" s="46">
        <f>IF(FL21&gt;ASSUMPTIONS!$D$5,0,(ASSUMPTIONS!$D$5+2-FL21)*AVERAGE(M21:P21))</f>
        <v>0</v>
      </c>
      <c r="BM21" s="46">
        <f>IF(FM21&gt;ASSUMPTIONS!$D$5,0,(ASSUMPTIONS!$D$5+2-FM21)*AVERAGE(N21:Q21))</f>
        <v>0</v>
      </c>
      <c r="BN21" s="46">
        <f>IF(FN21&gt;ASSUMPTIONS!$D$5,0,(ASSUMPTIONS!$D$5+2-FN21)*AVERAGE(O21:R21))</f>
        <v>11378.875000000004</v>
      </c>
      <c r="BO21" s="46">
        <f>IF(FO21&gt;ASSUMPTIONS!$D$5,0,(ASSUMPTIONS!$D$5+2-FO21)*AVERAGE(P21:S21))</f>
        <v>0</v>
      </c>
      <c r="BP21" s="46">
        <f>IF(FP21&gt;ASSUMPTIONS!$D$5,0,(ASSUMPTIONS!$D$5+2-FP21)*AVERAGE(Q21:T21))</f>
        <v>0</v>
      </c>
      <c r="BQ21" s="46">
        <f>IF(FQ21&gt;ASSUMPTIONS!$D$5,0,(ASSUMPTIONS!$D$5+2-FQ21)*AVERAGE(R21:U21))</f>
        <v>10354.424999999987</v>
      </c>
      <c r="BR21" s="46">
        <f>IF(FR21&gt;ASSUMPTIONS!$D$5,0,(ASSUMPTIONS!$D$5+2-FR21)*AVERAGE(S21:V21))</f>
        <v>0</v>
      </c>
      <c r="BS21" s="46">
        <f>IF(FS21&gt;ASSUMPTIONS!$D$5,0,(ASSUMPTIONS!$D$5+2-FS21)*AVERAGE(T21:W21))</f>
        <v>10325.699999999997</v>
      </c>
      <c r="BT21" s="46">
        <f>IF(FT21&gt;ASSUMPTIONS!$D$5,0,(ASSUMPTIONS!$D$5+2-FT21)*AVERAGE(U21:X21))</f>
        <v>0</v>
      </c>
      <c r="BU21" s="46">
        <f>IF(FU21&gt;ASSUMPTIONS!$D$5,0,(ASSUMPTIONS!$D$5+2-FU21)*AVERAGE(V21:Y21))</f>
        <v>12922.75</v>
      </c>
      <c r="BV21" s="46">
        <f>IF(FV21&gt;ASSUMPTIONS!$D$5,0,(ASSUMPTIONS!$D$5+2-FV21)*AVERAGE(W21:Z21))</f>
        <v>0</v>
      </c>
      <c r="BW21" s="46">
        <f>IF(FW21&gt;ASSUMPTIONS!$D$5,0,(ASSUMPTIONS!$D$5+2-FW21)*AVERAGE(X21:AA21))</f>
        <v>19672.625</v>
      </c>
      <c r="BX21" s="46">
        <f>IF(FX21&gt;ASSUMPTIONS!$D$5,0,(ASSUMPTIONS!$D$5+2-FX21)*AVERAGE(Y21:AB21))</f>
        <v>14167.500000000004</v>
      </c>
      <c r="BY21" s="46">
        <f>IF(FY21&gt;ASSUMPTIONS!$D$5,0,(ASSUMPTIONS!$D$5+2-FY21)*AVERAGE(Z21:AC21))</f>
        <v>0</v>
      </c>
      <c r="BZ21" s="46">
        <f>IF(FZ21&gt;ASSUMPTIONS!$D$5,0,(ASSUMPTIONS!$D$5+2-FZ21)*AVERAGE(AA21:AD21))</f>
        <v>28335.000000000007</v>
      </c>
      <c r="CA21" s="46">
        <f>IF(GA21&gt;ASSUMPTIONS!$D$5,0,(ASSUMPTIONS!$D$5+2-GA21)*AVERAGE(AB21:AE21))</f>
        <v>0</v>
      </c>
      <c r="CB21" s="46">
        <f>IF(GB21&gt;ASSUMPTIONS!$D$5,0,(ASSUMPTIONS!$D$5+2-GB21)*AVERAGE(AC21:AF21))</f>
        <v>0</v>
      </c>
      <c r="CC21" s="46">
        <f>IF(GC21&gt;ASSUMPTIONS!$D$5,0,(ASSUMPTIONS!$D$5+2-GC21)*AVERAGE(AD21:AG21))</f>
        <v>0</v>
      </c>
      <c r="CD21" s="46">
        <f>IF(GD21&gt;ASSUMPTIONS!$D$5,0,(ASSUMPTIONS!$D$5+2-GD21)*AVERAGE(AE21:AH21))</f>
        <v>16564.474999999991</v>
      </c>
      <c r="CE21" s="46">
        <f>IF(GE21&gt;ASSUMPTIONS!$D$5,0,(ASSUMPTIONS!$D$5+2-GE21)*AVERAGE(AF21:AI21))</f>
        <v>0</v>
      </c>
      <c r="CF21" s="46">
        <f>IF(GF21&gt;ASSUMPTIONS!$D$5,0,(ASSUMPTIONS!$D$5+2-GF21)*AVERAGE(AG21:AJ21))</f>
        <v>0</v>
      </c>
      <c r="CG21" s="46">
        <f>IF(GG21&gt;ASSUMPTIONS!$D$5,0,(ASSUMPTIONS!$D$5+2-GG21)*AVERAGE(AH21:AK21))</f>
        <v>21616.024999999998</v>
      </c>
      <c r="CH21" s="46">
        <f>IF(GH21&gt;ASSUMPTIONS!$D$5,0,(ASSUMPTIONS!$D$5+2-GH21)*AVERAGE(AI21:AL21))</f>
        <v>0</v>
      </c>
      <c r="CI21" s="46">
        <f>IF(GI21&gt;ASSUMPTIONS!$D$5,0,(ASSUMPTIONS!$D$5+2-GI21)*AVERAGE(AJ21:AM21))</f>
        <v>15835.25</v>
      </c>
      <c r="CJ21" s="46">
        <f>IF(GJ21&gt;ASSUMPTIONS!$D$5,0,(ASSUMPTIONS!$D$5+2-GJ21)*AVERAGE(AK21:AN21))</f>
        <v>0</v>
      </c>
      <c r="CK21" s="46">
        <f>IF(GK21&gt;ASSUMPTIONS!$D$5,0,(ASSUMPTIONS!$D$5+2-GK21)*AVERAGE(AL21:AO21))</f>
        <v>0</v>
      </c>
      <c r="CL21" s="46">
        <f>IF(GL21&gt;ASSUMPTIONS!$D$5,0,(ASSUMPTIONS!$D$5+2-GL21)*AVERAGE(AM21:AP21))</f>
        <v>0</v>
      </c>
      <c r="CM21" s="46">
        <f>IF(GM21&gt;ASSUMPTIONS!$D$5,0,(ASSUMPTIONS!$D$5+2-GM21)*AVERAGE(AN21:AQ21))</f>
        <v>0</v>
      </c>
      <c r="CN21" s="46">
        <f>IF(GN21&gt;ASSUMPTIONS!$D$5,0,(ASSUMPTIONS!$D$5+2-GN21)*AVERAGE(AO21:AR21))</f>
        <v>0</v>
      </c>
      <c r="CO21" s="46">
        <f>IF(GO21&gt;ASSUMPTIONS!$D$5,0,(ASSUMPTIONS!$D$5+2-GO21)*AVERAGE(AP21:AS21))</f>
        <v>0</v>
      </c>
      <c r="CP21" s="46">
        <f>IF(GP21&gt;ASSUMPTIONS!$D$5,0,(ASSUMPTIONS!$D$5+2-GP21)*AVERAGE(AQ21:AT21))</f>
        <v>0</v>
      </c>
      <c r="CQ21" s="46">
        <f>IF(GQ21&gt;ASSUMPTIONS!$D$5,0,(ASSUMPTIONS!$D$5+2-GQ21)*AVERAGE(AR21:AU21))</f>
        <v>12715.149999999998</v>
      </c>
      <c r="CR21" s="46">
        <f>IF(GR21&gt;ASSUMPTIONS!$D$5,0,(ASSUMPTIONS!$D$5+2-GR21)*AVERAGE(AS21:AV21))</f>
        <v>0</v>
      </c>
      <c r="CS21" s="46">
        <f>IF(GS21&gt;ASSUMPTIONS!$D$5,0,(ASSUMPTIONS!$D$5+2-GS21)*AVERAGE(AT21:AW21))</f>
        <v>26860.475000000002</v>
      </c>
      <c r="CT21" s="46">
        <f>IF(GT21&gt;ASSUMPTIONS!$D$5,0,(ASSUMPTIONS!$D$5+2-GT21)*AVERAGE(AU21:AX21))</f>
        <v>21756.375</v>
      </c>
      <c r="CU21" s="46">
        <f>IF(GU21&gt;ASSUMPTIONS!$D$5,0,(ASSUMPTIONS!$D$5+2-GU21)*AVERAGE(AV21:AY21))</f>
        <v>21756.374999999996</v>
      </c>
      <c r="CV21" s="46">
        <f>IF(GV21&gt;ASSUMPTIONS!$D$5,0,(ASSUMPTIONS!$D$5+2-GV21)*AVERAGE(AW21:AZ21))</f>
        <v>0</v>
      </c>
      <c r="CW21" s="46">
        <f>IF(GW21&gt;ASSUMPTIONS!$D$5,0,(ASSUMPTIONS!$D$5+2-GW21)*AVERAGE(AX21:BA21))</f>
        <v>0</v>
      </c>
      <c r="CX21" s="46">
        <f>IF(GX21&gt;ASSUMPTIONS!$D$5,0,(ASSUMPTIONS!$D$5+2-GX21)*AVERAGE(AY21:BB21))</f>
        <v>21319.375000000011</v>
      </c>
      <c r="CY21" s="46">
        <f>IF(GY21&gt;ASSUMPTIONS!$D$5,0,(ASSUMPTIONS!$D$5+2-GY21)*AVERAGE(AZ21:BC21))</f>
        <v>0</v>
      </c>
      <c r="CZ21" s="46">
        <f>IF(GZ21&gt;ASSUMPTIONS!$D$5,0,(ASSUMPTIONS!$D$5+2-GZ21)*AVERAGE(BA21:BD21))</f>
        <v>0</v>
      </c>
      <c r="DA21" s="46">
        <f>IF(HA21&gt;ASSUMPTIONS!$D$5,0,(ASSUMPTIONS!$D$5+2-HA21)*AVERAGE($BB21:$BE21))</f>
        <v>17846.499999999978</v>
      </c>
      <c r="DB21" s="46">
        <f>IF(HB21&gt;ASSUMPTIONS!$D$5,0,(ASSUMPTIONS!$D$5+2-HB21)*AVERAGE($BB21:$BE21))</f>
        <v>0</v>
      </c>
      <c r="DC21" s="46">
        <f>IF(HC21&gt;ASSUMPTIONS!$D$5,0,(ASSUMPTIONS!$D$5+2-HC21)*AVERAGE($BB21:$BE21))</f>
        <v>16208.800000000007</v>
      </c>
      <c r="DD21" s="46">
        <f>IF(HD21&gt;ASSUMPTIONS!$D$5,0,(ASSUMPTIONS!$D$5+2-HD21)*AVERAGE($BB21:$BE21))</f>
        <v>0</v>
      </c>
      <c r="DE21" s="46">
        <f>IF(HE21&gt;ASSUMPTIONS!$D$5,0,(ASSUMPTIONS!$D$5+2-HE21)*AVERAGE($BB21:$BE21))</f>
        <v>16208.800000000007</v>
      </c>
      <c r="DF21" s="47">
        <f t="shared" ref="DF21:DF36" si="106">E21-F21+BF21</f>
        <v>72173.125</v>
      </c>
      <c r="DG21" s="47">
        <f t="shared" si="0"/>
        <v>64314.375</v>
      </c>
      <c r="DH21" s="47">
        <f t="shared" si="1"/>
        <v>75061.875</v>
      </c>
      <c r="DI21" s="47">
        <f t="shared" si="2"/>
        <v>67203.125</v>
      </c>
      <c r="DJ21" s="47">
        <f t="shared" si="3"/>
        <v>58766.625</v>
      </c>
      <c r="DK21" s="47">
        <f t="shared" si="4"/>
        <v>50330.125</v>
      </c>
      <c r="DL21" s="47">
        <f t="shared" si="5"/>
        <v>41893.625</v>
      </c>
      <c r="DM21" s="47">
        <f t="shared" si="6"/>
        <v>33457.125</v>
      </c>
      <c r="DN21" s="47">
        <f t="shared" si="7"/>
        <v>40352.400000000009</v>
      </c>
      <c r="DO21" s="47">
        <f t="shared" si="8"/>
        <v>35868.80000000001</v>
      </c>
      <c r="DP21" s="47">
        <f t="shared" si="9"/>
        <v>31385.200000000012</v>
      </c>
      <c r="DQ21" s="47">
        <f t="shared" si="10"/>
        <v>37256.025000000001</v>
      </c>
      <c r="DR21" s="47">
        <f t="shared" si="11"/>
        <v>32772.425000000003</v>
      </c>
      <c r="DS21" s="47">
        <f t="shared" si="12"/>
        <v>39027.375</v>
      </c>
      <c r="DT21" s="47">
        <f t="shared" si="13"/>
        <v>34956.625</v>
      </c>
      <c r="DU21" s="47">
        <f t="shared" si="14"/>
        <v>43808.625</v>
      </c>
      <c r="DV21" s="47">
        <f t="shared" si="15"/>
        <v>39737.875</v>
      </c>
      <c r="DW21" s="47">
        <f t="shared" si="16"/>
        <v>54383.5</v>
      </c>
      <c r="DX21" s="47">
        <f t="shared" si="17"/>
        <v>63524</v>
      </c>
      <c r="DY21" s="47">
        <f t="shared" si="18"/>
        <v>58497</v>
      </c>
      <c r="DZ21" s="47">
        <f t="shared" si="19"/>
        <v>81805</v>
      </c>
      <c r="EA21" s="47">
        <f t="shared" si="20"/>
        <v>73121.8</v>
      </c>
      <c r="EB21" s="47">
        <f t="shared" si="21"/>
        <v>64438.600000000006</v>
      </c>
      <c r="EC21" s="47">
        <f t="shared" si="22"/>
        <v>55755.400000000009</v>
      </c>
      <c r="ED21" s="47">
        <f t="shared" si="23"/>
        <v>63636.675000000003</v>
      </c>
      <c r="EE21" s="47">
        <f t="shared" si="24"/>
        <v>54953.475000000006</v>
      </c>
      <c r="EF21" s="47">
        <f t="shared" si="25"/>
        <v>48205.225000000006</v>
      </c>
      <c r="EG21" s="47">
        <f t="shared" si="26"/>
        <v>63073</v>
      </c>
      <c r="EH21" s="47">
        <f t="shared" si="27"/>
        <v>56324.75</v>
      </c>
      <c r="EI21" s="47">
        <f t="shared" si="28"/>
        <v>65411.75</v>
      </c>
      <c r="EJ21" s="47">
        <f t="shared" si="29"/>
        <v>58195.75</v>
      </c>
      <c r="EK21" s="47">
        <f t="shared" si="30"/>
        <v>50979.75</v>
      </c>
      <c r="EL21" s="47">
        <f t="shared" si="31"/>
        <v>43763.75</v>
      </c>
      <c r="EM21" s="47">
        <f t="shared" si="32"/>
        <v>36547.75</v>
      </c>
      <c r="EN21" s="47">
        <f t="shared" si="33"/>
        <v>33579.949999999997</v>
      </c>
      <c r="EO21" s="47">
        <f t="shared" si="34"/>
        <v>30612.149999999998</v>
      </c>
      <c r="EP21" s="47">
        <f t="shared" si="35"/>
        <v>27644.35</v>
      </c>
      <c r="EQ21" s="47">
        <f t="shared" si="36"/>
        <v>37391.699999999997</v>
      </c>
      <c r="ER21" s="47">
        <f t="shared" si="37"/>
        <v>34423.899999999994</v>
      </c>
      <c r="ES21" s="47">
        <f t="shared" si="38"/>
        <v>56892.375</v>
      </c>
      <c r="ET21" s="47">
        <f t="shared" si="39"/>
        <v>74256.75</v>
      </c>
      <c r="EU21" s="47">
        <f t="shared" si="40"/>
        <v>91621.125</v>
      </c>
      <c r="EV21" s="47">
        <f t="shared" si="41"/>
        <v>87229.125</v>
      </c>
      <c r="EW21" s="47">
        <f t="shared" si="42"/>
        <v>75891.375</v>
      </c>
      <c r="EX21" s="47">
        <f t="shared" si="43"/>
        <v>85873.000000000015</v>
      </c>
      <c r="EY21" s="47">
        <f t="shared" si="44"/>
        <v>74535.250000000015</v>
      </c>
      <c r="EZ21" s="47">
        <f t="shared" si="45"/>
        <v>63197.500000000015</v>
      </c>
      <c r="FA21" s="47">
        <f t="shared" si="46"/>
        <v>72939.599999999991</v>
      </c>
      <c r="FB21" s="47">
        <f t="shared" si="47"/>
        <v>64835.19999999999</v>
      </c>
      <c r="FC21" s="47">
        <f t="shared" si="48"/>
        <v>72939.599999999991</v>
      </c>
      <c r="FD21" s="47">
        <f t="shared" si="49"/>
        <v>64835.19999999999</v>
      </c>
      <c r="FE21" s="47">
        <f t="shared" si="50"/>
        <v>72939.599999999991</v>
      </c>
      <c r="FF21" s="48">
        <f t="shared" si="54"/>
        <v>6.8940776213172716</v>
      </c>
      <c r="FG21" s="48">
        <f t="shared" si="55"/>
        <v>8.858179530844879</v>
      </c>
      <c r="FH21" s="48">
        <f t="shared" si="56"/>
        <v>7.7561372698288276</v>
      </c>
      <c r="FI21" s="48">
        <f t="shared" si="57"/>
        <v>8.8972767142772469</v>
      </c>
      <c r="FJ21" s="48">
        <f t="shared" si="58"/>
        <v>9.0226428266947725</v>
      </c>
      <c r="FK21" s="48">
        <f t="shared" si="59"/>
        <v>9.0969303643160675</v>
      </c>
      <c r="FL21" s="48">
        <f t="shared" si="60"/>
        <v>9.198050924508733</v>
      </c>
      <c r="FM21" s="48">
        <f t="shared" si="61"/>
        <v>9.3437472120617358</v>
      </c>
      <c r="FN21" s="48">
        <f t="shared" si="62"/>
        <v>7.4621119189936653</v>
      </c>
      <c r="FO21" s="48">
        <f t="shared" si="63"/>
        <v>9.2120617182840565</v>
      </c>
      <c r="FP21" s="48">
        <f t="shared" si="64"/>
        <v>8.3860959628726928</v>
      </c>
      <c r="FQ21" s="48">
        <f t="shared" si="65"/>
        <v>7.5192817376773302</v>
      </c>
      <c r="FR21" s="48">
        <f t="shared" si="66"/>
        <v>9.1521279862433218</v>
      </c>
      <c r="FS21" s="48">
        <f t="shared" si="67"/>
        <v>7.604141711501371</v>
      </c>
      <c r="FT21" s="48">
        <f t="shared" si="68"/>
        <v>8.5795663763018322</v>
      </c>
      <c r="FU21" s="48">
        <f t="shared" si="69"/>
        <v>7.3009777174409649</v>
      </c>
      <c r="FV21" s="48">
        <f t="shared" si="70"/>
        <v>8.7146658046548637</v>
      </c>
      <c r="FW21" s="48">
        <f t="shared" si="71"/>
        <v>6.6886956009459606</v>
      </c>
      <c r="FX21" s="48">
        <f t="shared" si="72"/>
        <v>7.9332905428075442</v>
      </c>
      <c r="FY21" s="48">
        <f t="shared" si="73"/>
        <v>8.1764414382525761</v>
      </c>
      <c r="FZ21" s="48">
        <f t="shared" si="74"/>
        <v>6.7368021006080703</v>
      </c>
      <c r="GA21" s="48">
        <f t="shared" si="75"/>
        <v>9.421065966463976</v>
      </c>
      <c r="GB21" s="48">
        <f t="shared" si="76"/>
        <v>8.9178772389043779</v>
      </c>
      <c r="GC21" s="48">
        <f t="shared" si="77"/>
        <v>8.3515936609975086</v>
      </c>
      <c r="GD21" s="48">
        <f t="shared" si="78"/>
        <v>7.7095542546222608</v>
      </c>
      <c r="GE21" s="48">
        <f t="shared" si="79"/>
        <v>9.4301003963990677</v>
      </c>
      <c r="GF21" s="48">
        <f t="shared" si="80"/>
        <v>8.0046575566945553</v>
      </c>
      <c r="GG21" s="48">
        <f t="shared" si="81"/>
        <v>6.9040908033012878</v>
      </c>
      <c r="GH21" s="48">
        <f t="shared" si="82"/>
        <v>8.8846942818153813</v>
      </c>
      <c r="GI21" s="48">
        <f t="shared" si="83"/>
        <v>7.8055363082039912</v>
      </c>
      <c r="GJ21" s="48">
        <f t="shared" si="84"/>
        <v>10.629230006743636</v>
      </c>
      <c r="GK21" s="48">
        <f t="shared" si="85"/>
        <v>11.429083446257783</v>
      </c>
      <c r="GL21" s="48">
        <f t="shared" si="86"/>
        <v>12.650532898246835</v>
      </c>
      <c r="GM21" s="48">
        <f t="shared" si="87"/>
        <v>14.746192465799581</v>
      </c>
      <c r="GN21" s="48">
        <f t="shared" si="88"/>
        <v>12.314761776400026</v>
      </c>
      <c r="GO21" s="48">
        <f t="shared" si="89"/>
        <v>10.102727259052001</v>
      </c>
      <c r="GP21" s="48">
        <f t="shared" si="90"/>
        <v>8.3187450745944176</v>
      </c>
      <c r="GQ21" s="48">
        <f t="shared" si="91"/>
        <v>6.8495273727375219</v>
      </c>
      <c r="GR21" s="48">
        <f t="shared" si="92"/>
        <v>8.5135928961748633</v>
      </c>
      <c r="GS21" s="48">
        <f t="shared" si="93"/>
        <v>5.6170761307429498</v>
      </c>
      <c r="GT21" s="48">
        <f t="shared" si="94"/>
        <v>7.2337290802460306</v>
      </c>
      <c r="GU21" s="48">
        <f t="shared" si="95"/>
        <v>7.7340207393520419</v>
      </c>
      <c r="GV21" s="48">
        <f t="shared" si="96"/>
        <v>8.0810676721571735</v>
      </c>
      <c r="GW21" s="48">
        <f t="shared" si="97"/>
        <v>8.2843297287479238</v>
      </c>
      <c r="GX21" s="48">
        <f t="shared" si="98"/>
        <v>7.8068912131631523</v>
      </c>
      <c r="GY21" s="48">
        <f t="shared" si="99"/>
        <v>9.6348624650956012</v>
      </c>
      <c r="GZ21" s="48">
        <f t="shared" si="100"/>
        <v>9.1968868762647471</v>
      </c>
      <c r="HA21" s="48">
        <f t="shared" si="101"/>
        <v>7.7979245841764993</v>
      </c>
      <c r="HB21" s="48">
        <f t="shared" si="102"/>
        <v>9</v>
      </c>
      <c r="HC21" s="48">
        <f t="shared" si="103"/>
        <v>7.9999999999999991</v>
      </c>
      <c r="HD21" s="48">
        <f t="shared" si="104"/>
        <v>9</v>
      </c>
      <c r="HE21" s="48">
        <f t="shared" si="105"/>
        <v>7.9999999999999991</v>
      </c>
      <c r="HF21" s="31"/>
    </row>
    <row r="22" spans="1:214" x14ac:dyDescent="0.25">
      <c r="A22" s="29"/>
      <c r="B22" s="13" t="s">
        <v>7</v>
      </c>
      <c r="C22" s="13">
        <v>1010092</v>
      </c>
      <c r="D22" s="13" t="str">
        <f>VLOOKUP(C22,INVENTORY_DATA!$C:$E,2,0)</f>
        <v>PF_2</v>
      </c>
      <c r="E22" s="44">
        <f>VLOOKUP(C22,INVENTORY_DATA!$C:$E,3,0)</f>
        <v>274215.89838337182</v>
      </c>
      <c r="F22" s="45">
        <f>VLOOKUP(VLOOKUP(F$3,KEY!$E:$F,2,0)&amp;$C22,DEMAND_PLAN!$B:$I,5,0)/VLOOKUP(VLOOKUP(F$3,KEY!$E:$F,2,0),KEY!$B:$C,2,0)</f>
        <v>9411.5</v>
      </c>
      <c r="G22" s="45">
        <f>VLOOKUP(VLOOKUP(G$3,KEY!$E:$F,2,0)&amp;$C22,DEMAND_PLAN!$B:$I,5,0)/VLOOKUP(VLOOKUP(G$3,KEY!$E:$F,2,0),KEY!$B:$C,2,0)</f>
        <v>9411.5</v>
      </c>
      <c r="H22" s="45">
        <f>VLOOKUP(VLOOKUP(H$3,KEY!$E:$F,2,0)&amp;$C22,DEMAND_PLAN!$B:$I,5,0)/VLOOKUP(VLOOKUP(H$3,KEY!$E:$F,2,0),KEY!$B:$C,2,0)</f>
        <v>9411.5</v>
      </c>
      <c r="I22" s="45">
        <f>VLOOKUP(VLOOKUP(I$3,KEY!$E:$F,2,0)&amp;$C22,DEMAND_PLAN!$B:$I,5,0)/VLOOKUP(VLOOKUP(I$3,KEY!$E:$F,2,0),KEY!$B:$C,2,0)</f>
        <v>9411.5</v>
      </c>
      <c r="J22" s="45">
        <f>VLOOKUP(VLOOKUP(J$3,KEY!$E:$F,2,0)&amp;$C22,DEMAND_PLAN!$B:$I,5,0)/VLOOKUP(VLOOKUP(J$3,KEY!$E:$F,2,0),KEY!$B:$C,2,0)</f>
        <v>12012.25</v>
      </c>
      <c r="K22" s="45">
        <f>VLOOKUP(VLOOKUP(K$3,KEY!$E:$F,2,0)&amp;$C22,DEMAND_PLAN!$B:$I,5,0)/VLOOKUP(VLOOKUP(K$3,KEY!$E:$F,2,0),KEY!$B:$C,2,0)</f>
        <v>12012.25</v>
      </c>
      <c r="L22" s="45">
        <f>VLOOKUP(VLOOKUP(L$3,KEY!$E:$F,2,0)&amp;$C22,DEMAND_PLAN!$B:$I,5,0)/VLOOKUP(VLOOKUP(L$3,KEY!$E:$F,2,0),KEY!$B:$C,2,0)</f>
        <v>12012.25</v>
      </c>
      <c r="M22" s="45">
        <f>VLOOKUP(VLOOKUP(M$3,KEY!$E:$F,2,0)&amp;$C22,DEMAND_PLAN!$B:$I,5,0)/VLOOKUP(VLOOKUP(M$3,KEY!$E:$F,2,0),KEY!$B:$C,2,0)</f>
        <v>12012.25</v>
      </c>
      <c r="N22" s="45">
        <f>VLOOKUP(VLOOKUP(N$3,KEY!$E:$F,2,0)&amp;$C22,DEMAND_PLAN!$B:$I,5,0)/VLOOKUP(VLOOKUP(N$3,KEY!$E:$F,2,0),KEY!$B:$C,2,0)</f>
        <v>10634.4</v>
      </c>
      <c r="O22" s="45">
        <f>VLOOKUP(VLOOKUP(O$3,KEY!$E:$F,2,0)&amp;$C22,DEMAND_PLAN!$B:$I,5,0)/VLOOKUP(VLOOKUP(O$3,KEY!$E:$F,2,0),KEY!$B:$C,2,0)</f>
        <v>10634.4</v>
      </c>
      <c r="P22" s="45">
        <f>VLOOKUP(VLOOKUP(P$3,KEY!$E:$F,2,0)&amp;$C22,DEMAND_PLAN!$B:$I,5,0)/VLOOKUP(VLOOKUP(P$3,KEY!$E:$F,2,0),KEY!$B:$C,2,0)</f>
        <v>10634.4</v>
      </c>
      <c r="Q22" s="45">
        <f>VLOOKUP(VLOOKUP(Q$3,KEY!$E:$F,2,0)&amp;$C22,DEMAND_PLAN!$B:$I,5,0)/VLOOKUP(VLOOKUP(Q$3,KEY!$E:$F,2,0),KEY!$B:$C,2,0)</f>
        <v>10634.4</v>
      </c>
      <c r="R22" s="45">
        <f>VLOOKUP(VLOOKUP(R$3,KEY!$E:$F,2,0)&amp;$C22,DEMAND_PLAN!$B:$I,5,0)/VLOOKUP(VLOOKUP(R$3,KEY!$E:$F,2,0),KEY!$B:$C,2,0)</f>
        <v>10634.4</v>
      </c>
      <c r="S22" s="45">
        <f>VLOOKUP(VLOOKUP(S$3,KEY!$E:$F,2,0)&amp;$C22,DEMAND_PLAN!$B:$I,5,0)/VLOOKUP(VLOOKUP(S$3,KEY!$E:$F,2,0),KEY!$B:$C,2,0)</f>
        <v>8353.75</v>
      </c>
      <c r="T22" s="45">
        <f>VLOOKUP(VLOOKUP(T$3,KEY!$E:$F,2,0)&amp;$C22,DEMAND_PLAN!$B:$I,5,0)/VLOOKUP(VLOOKUP(T$3,KEY!$E:$F,2,0),KEY!$B:$C,2,0)</f>
        <v>8353.75</v>
      </c>
      <c r="U22" s="45">
        <f>VLOOKUP(VLOOKUP(U$3,KEY!$E:$F,2,0)&amp;$C22,DEMAND_PLAN!$B:$I,5,0)/VLOOKUP(VLOOKUP(U$3,KEY!$E:$F,2,0),KEY!$B:$C,2,0)</f>
        <v>8353.75</v>
      </c>
      <c r="V22" s="45">
        <f>VLOOKUP(VLOOKUP(V$3,KEY!$E:$F,2,0)&amp;$C22,DEMAND_PLAN!$B:$I,5,0)/VLOOKUP(VLOOKUP(V$3,KEY!$E:$F,2,0),KEY!$B:$C,2,0)</f>
        <v>8353.75</v>
      </c>
      <c r="W22" s="45">
        <f>VLOOKUP(VLOOKUP(W$3,KEY!$E:$F,2,0)&amp;$C22,DEMAND_PLAN!$B:$I,5,0)/VLOOKUP(VLOOKUP(W$3,KEY!$E:$F,2,0),KEY!$B:$C,2,0)</f>
        <v>5293</v>
      </c>
      <c r="X22" s="45">
        <f>VLOOKUP(VLOOKUP(X$3,KEY!$E:$F,2,0)&amp;$C22,DEMAND_PLAN!$B:$I,5,0)/VLOOKUP(VLOOKUP(X$3,KEY!$E:$F,2,0),KEY!$B:$C,2,0)</f>
        <v>5293</v>
      </c>
      <c r="Y22" s="45">
        <f>VLOOKUP(VLOOKUP(Y$3,KEY!$E:$F,2,0)&amp;$C22,DEMAND_PLAN!$B:$I,5,0)/VLOOKUP(VLOOKUP(Y$3,KEY!$E:$F,2,0),KEY!$B:$C,2,0)</f>
        <v>5293</v>
      </c>
      <c r="Z22" s="45">
        <f>VLOOKUP(VLOOKUP(Z$3,KEY!$E:$F,2,0)&amp;$C22,DEMAND_PLAN!$B:$I,5,0)/VLOOKUP(VLOOKUP(Z$3,KEY!$E:$F,2,0),KEY!$B:$C,2,0)</f>
        <v>5293</v>
      </c>
      <c r="AA22" s="45">
        <f>VLOOKUP(VLOOKUP(AA$3,KEY!$E:$F,2,0)&amp;$C22,DEMAND_PLAN!$B:$I,5,0)/VLOOKUP(VLOOKUP(AA$3,KEY!$E:$F,2,0),KEY!$B:$C,2,0)</f>
        <v>10593.4</v>
      </c>
      <c r="AB22" s="45">
        <f>VLOOKUP(VLOOKUP(AB$3,KEY!$E:$F,2,0)&amp;$C22,DEMAND_PLAN!$B:$I,5,0)/VLOOKUP(VLOOKUP(AB$3,KEY!$E:$F,2,0),KEY!$B:$C,2,0)</f>
        <v>10593.4</v>
      </c>
      <c r="AC22" s="45">
        <f>VLOOKUP(VLOOKUP(AC$3,KEY!$E:$F,2,0)&amp;$C22,DEMAND_PLAN!$B:$I,5,0)/VLOOKUP(VLOOKUP(AC$3,KEY!$E:$F,2,0),KEY!$B:$C,2,0)</f>
        <v>10593.4</v>
      </c>
      <c r="AD22" s="45">
        <f>VLOOKUP(VLOOKUP(AD$3,KEY!$E:$F,2,0)&amp;$C22,DEMAND_PLAN!$B:$I,5,0)/VLOOKUP(VLOOKUP(AD$3,KEY!$E:$F,2,0),KEY!$B:$C,2,0)</f>
        <v>10593.4</v>
      </c>
      <c r="AE22" s="45">
        <f>VLOOKUP(VLOOKUP(AE$3,KEY!$E:$F,2,0)&amp;$C22,DEMAND_PLAN!$B:$I,5,0)/VLOOKUP(VLOOKUP(AE$3,KEY!$E:$F,2,0),KEY!$B:$C,2,0)</f>
        <v>10593.4</v>
      </c>
      <c r="AF22" s="45">
        <f>VLOOKUP(VLOOKUP(AF$3,KEY!$E:$F,2,0)&amp;$C22,DEMAND_PLAN!$B:$I,5,0)/VLOOKUP(VLOOKUP(AF$3,KEY!$E:$F,2,0),KEY!$B:$C,2,0)</f>
        <v>7186.5</v>
      </c>
      <c r="AG22" s="45">
        <f>VLOOKUP(VLOOKUP(AG$3,KEY!$E:$F,2,0)&amp;$C22,DEMAND_PLAN!$B:$I,5,0)/VLOOKUP(VLOOKUP(AG$3,KEY!$E:$F,2,0),KEY!$B:$C,2,0)</f>
        <v>7186.5</v>
      </c>
      <c r="AH22" s="45">
        <f>VLOOKUP(VLOOKUP(AH$3,KEY!$E:$F,2,0)&amp;$C22,DEMAND_PLAN!$B:$I,5,0)/VLOOKUP(VLOOKUP(AH$3,KEY!$E:$F,2,0),KEY!$B:$C,2,0)</f>
        <v>7186.5</v>
      </c>
      <c r="AI22" s="45">
        <f>VLOOKUP(VLOOKUP(AI$3,KEY!$E:$F,2,0)&amp;$C22,DEMAND_PLAN!$B:$I,5,0)/VLOOKUP(VLOOKUP(AI$3,KEY!$E:$F,2,0),KEY!$B:$C,2,0)</f>
        <v>7186.5</v>
      </c>
      <c r="AJ22" s="45">
        <f>VLOOKUP(VLOOKUP(AJ$3,KEY!$E:$F,2,0)&amp;$C22,DEMAND_PLAN!$B:$I,5,0)/VLOOKUP(VLOOKUP(AJ$3,KEY!$E:$F,2,0),KEY!$B:$C,2,0)</f>
        <v>12471.5</v>
      </c>
      <c r="AK22" s="45">
        <f>VLOOKUP(VLOOKUP(AK$3,KEY!$E:$F,2,0)&amp;$C22,DEMAND_PLAN!$B:$I,5,0)/VLOOKUP(VLOOKUP(AK$3,KEY!$E:$F,2,0),KEY!$B:$C,2,0)</f>
        <v>12471.5</v>
      </c>
      <c r="AL22" s="45">
        <f>VLOOKUP(VLOOKUP(AL$3,KEY!$E:$F,2,0)&amp;$C22,DEMAND_PLAN!$B:$I,5,0)/VLOOKUP(VLOOKUP(AL$3,KEY!$E:$F,2,0),KEY!$B:$C,2,0)</f>
        <v>12471.5</v>
      </c>
      <c r="AM22" s="45">
        <f>VLOOKUP(VLOOKUP(AM$3,KEY!$E:$F,2,0)&amp;$C22,DEMAND_PLAN!$B:$I,5,0)/VLOOKUP(VLOOKUP(AM$3,KEY!$E:$F,2,0),KEY!$B:$C,2,0)</f>
        <v>12471.5</v>
      </c>
      <c r="AN22" s="45">
        <f>VLOOKUP(VLOOKUP(AN$3,KEY!$E:$F,2,0)&amp;$C22,DEMAND_PLAN!$B:$I,5,0)/VLOOKUP(VLOOKUP(AN$3,KEY!$E:$F,2,0),KEY!$B:$C,2,0)</f>
        <v>2735.4</v>
      </c>
      <c r="AO22" s="45">
        <f>VLOOKUP(VLOOKUP(AO$3,KEY!$E:$F,2,0)&amp;$C22,DEMAND_PLAN!$B:$I,5,0)/VLOOKUP(VLOOKUP(AO$3,KEY!$E:$F,2,0),KEY!$B:$C,2,0)</f>
        <v>2735.4</v>
      </c>
      <c r="AP22" s="45">
        <f>VLOOKUP(VLOOKUP(AP$3,KEY!$E:$F,2,0)&amp;$C22,DEMAND_PLAN!$B:$I,5,0)/VLOOKUP(VLOOKUP(AP$3,KEY!$E:$F,2,0),KEY!$B:$C,2,0)</f>
        <v>2735.4</v>
      </c>
      <c r="AQ22" s="45">
        <f>VLOOKUP(VLOOKUP(AQ$3,KEY!$E:$F,2,0)&amp;$C22,DEMAND_PLAN!$B:$I,5,0)/VLOOKUP(VLOOKUP(AQ$3,KEY!$E:$F,2,0),KEY!$B:$C,2,0)</f>
        <v>2735.4</v>
      </c>
      <c r="AR22" s="45">
        <f>VLOOKUP(VLOOKUP(AR$3,KEY!$E:$F,2,0)&amp;$C22,DEMAND_PLAN!$B:$I,5,0)/VLOOKUP(VLOOKUP(AR$3,KEY!$E:$F,2,0),KEY!$B:$C,2,0)</f>
        <v>2735.4</v>
      </c>
      <c r="AS22" s="45">
        <f>VLOOKUP(VLOOKUP(AS$3,KEY!$E:$F,2,0)&amp;$C22,DEMAND_PLAN!$B:$I,5,0)/VLOOKUP(VLOOKUP(AS$3,KEY!$E:$F,2,0),KEY!$B:$C,2,0)</f>
        <v>10311.5</v>
      </c>
      <c r="AT22" s="45">
        <f>VLOOKUP(VLOOKUP(AT$3,KEY!$E:$F,2,0)&amp;$C22,DEMAND_PLAN!$B:$I,5,0)/VLOOKUP(VLOOKUP(AT$3,KEY!$E:$F,2,0),KEY!$B:$C,2,0)</f>
        <v>10311.5</v>
      </c>
      <c r="AU22" s="45">
        <f>VLOOKUP(VLOOKUP(AU$3,KEY!$E:$F,2,0)&amp;$C22,DEMAND_PLAN!$B:$I,5,0)/VLOOKUP(VLOOKUP(AU$3,KEY!$E:$F,2,0),KEY!$B:$C,2,0)</f>
        <v>10311.5</v>
      </c>
      <c r="AV22" s="45">
        <f>VLOOKUP(VLOOKUP(AV$3,KEY!$E:$F,2,0)&amp;$C22,DEMAND_PLAN!$B:$I,5,0)/VLOOKUP(VLOOKUP(AV$3,KEY!$E:$F,2,0),KEY!$B:$C,2,0)</f>
        <v>10311.5</v>
      </c>
      <c r="AW22" s="45">
        <f>VLOOKUP(VLOOKUP(AW$3,KEY!$E:$F,2,0)&amp;$C22,DEMAND_PLAN!$B:$I,5,0)/VLOOKUP(VLOOKUP(AW$3,KEY!$E:$F,2,0),KEY!$B:$C,2,0)</f>
        <v>12034.75</v>
      </c>
      <c r="AX22" s="45">
        <f>VLOOKUP(VLOOKUP(AX$3,KEY!$E:$F,2,0)&amp;$C22,DEMAND_PLAN!$B:$I,5,0)/VLOOKUP(VLOOKUP(AX$3,KEY!$E:$F,2,0),KEY!$B:$C,2,0)</f>
        <v>12034.75</v>
      </c>
      <c r="AY22" s="45">
        <f>VLOOKUP(VLOOKUP(AY$3,KEY!$E:$F,2,0)&amp;$C22,DEMAND_PLAN!$B:$I,5,0)/VLOOKUP(VLOOKUP(AY$3,KEY!$E:$F,2,0),KEY!$B:$C,2,0)</f>
        <v>12034.75</v>
      </c>
      <c r="AZ22" s="45">
        <f>VLOOKUP(VLOOKUP(AZ$3,KEY!$E:$F,2,0)&amp;$C22,DEMAND_PLAN!$B:$I,5,0)/VLOOKUP(VLOOKUP(AZ$3,KEY!$E:$F,2,0),KEY!$B:$C,2,0)</f>
        <v>12034.75</v>
      </c>
      <c r="BA22" s="45">
        <f>VLOOKUP(VLOOKUP(BA$3,KEY!$E:$F,2,0)&amp;$C22,DEMAND_PLAN!$B:$I,5,0)/VLOOKUP(VLOOKUP(BA$3,KEY!$E:$F,2,0),KEY!$B:$C,2,0)</f>
        <v>7610</v>
      </c>
      <c r="BB22" s="45">
        <f>VLOOKUP(VLOOKUP(BB$3,KEY!$E:$F,2,0)&amp;$C22,DEMAND_PLAN!$B:$I,5,0)/VLOOKUP(VLOOKUP(BB$3,KEY!$E:$F,2,0),KEY!$B:$C,2,0)</f>
        <v>7610</v>
      </c>
      <c r="BC22" s="45">
        <f>VLOOKUP(VLOOKUP(BC$3,KEY!$E:$F,2,0)&amp;$C22,DEMAND_PLAN!$B:$I,5,0)/VLOOKUP(VLOOKUP(BC$3,KEY!$E:$F,2,0),KEY!$B:$C,2,0)</f>
        <v>7610</v>
      </c>
      <c r="BD22" s="45">
        <f>VLOOKUP(VLOOKUP(BD$3,KEY!$E:$F,2,0)&amp;$C22,DEMAND_PLAN!$B:$I,5,0)/VLOOKUP(VLOOKUP(BD$3,KEY!$E:$F,2,0),KEY!$B:$C,2,0)</f>
        <v>7610</v>
      </c>
      <c r="BE22" s="45">
        <f>VLOOKUP(VLOOKUP(BE$3,KEY!$E:$F,2,0)&amp;$C22,DEMAND_PLAN!$B:$I,5,0)/VLOOKUP(VLOOKUP(BE$3,KEY!$E:$F,2,0),KEY!$B:$C,2,0)</f>
        <v>7610</v>
      </c>
      <c r="BF22" s="46">
        <f>IF(FF22&gt;ASSUMPTIONS!$D$5,0,(ASSUMPTIONS!$D$5+2-FF22)*AVERAGE(G22:J22))</f>
        <v>0</v>
      </c>
      <c r="BG22" s="46">
        <f>IF(FG22&gt;ASSUMPTIONS!$D$5,0,(ASSUMPTIONS!$D$5+2-FG22)*AVERAGE(H22:K22))</f>
        <v>0</v>
      </c>
      <c r="BH22" s="46">
        <f>IF(FH22&gt;ASSUMPTIONS!$D$5,0,(ASSUMPTIONS!$D$5+2-FH22)*AVERAGE(I22:L22))</f>
        <v>0</v>
      </c>
      <c r="BI22" s="46">
        <f>IF(FI22&gt;ASSUMPTIONS!$D$5,0,(ASSUMPTIONS!$D$5+2-FI22)*AVERAGE(J22:M22))</f>
        <v>0</v>
      </c>
      <c r="BJ22" s="46">
        <f>IF(FJ22&gt;ASSUMPTIONS!$D$5,0,(ASSUMPTIONS!$D$5+2-FJ22)*AVERAGE(K22:N22))</f>
        <v>0</v>
      </c>
      <c r="BK22" s="46">
        <f>IF(FK22&gt;ASSUMPTIONS!$D$5,0,(ASSUMPTIONS!$D$5+2-FK22)*AVERAGE(L22:O22))</f>
        <v>0</v>
      </c>
      <c r="BL22" s="46">
        <f>IF(FL22&gt;ASSUMPTIONS!$D$5,0,(ASSUMPTIONS!$D$5+2-FL22)*AVERAGE(M22:P22))</f>
        <v>0</v>
      </c>
      <c r="BM22" s="46">
        <f>IF(FM22&gt;ASSUMPTIONS!$D$5,0,(ASSUMPTIONS!$D$5+2-FM22)*AVERAGE(N22:Q22))</f>
        <v>0</v>
      </c>
      <c r="BN22" s="46">
        <f>IF(FN22&gt;ASSUMPTIONS!$D$5,0,(ASSUMPTIONS!$D$5+2-FN22)*AVERAGE(O22:R22))</f>
        <v>0</v>
      </c>
      <c r="BO22" s="46">
        <f>IF(FO22&gt;ASSUMPTIONS!$D$5,0,(ASSUMPTIONS!$D$5+2-FO22)*AVERAGE(P22:S22))</f>
        <v>0</v>
      </c>
      <c r="BP22" s="46">
        <f>IF(FP22&gt;ASSUMPTIONS!$D$5,0,(ASSUMPTIONS!$D$5+2-FP22)*AVERAGE(Q22:T22))</f>
        <v>0</v>
      </c>
      <c r="BQ22" s="46">
        <f>IF(FQ22&gt;ASSUMPTIONS!$D$5,0,(ASSUMPTIONS!$D$5+2-FQ22)*AVERAGE(R22:U22))</f>
        <v>0</v>
      </c>
      <c r="BR22" s="46">
        <f>IF(FR22&gt;ASSUMPTIONS!$D$5,0,(ASSUMPTIONS!$D$5+2-FR22)*AVERAGE(S22:V22))</f>
        <v>0</v>
      </c>
      <c r="BS22" s="46">
        <f>IF(FS22&gt;ASSUMPTIONS!$D$5,0,(ASSUMPTIONS!$D$5+2-FS22)*AVERAGE(T22:W22))</f>
        <v>0</v>
      </c>
      <c r="BT22" s="46">
        <f>IF(FT22&gt;ASSUMPTIONS!$D$5,0,(ASSUMPTIONS!$D$5+2-FT22)*AVERAGE(U22:X22))</f>
        <v>0</v>
      </c>
      <c r="BU22" s="46">
        <f>IF(FU22&gt;ASSUMPTIONS!$D$5,0,(ASSUMPTIONS!$D$5+2-FU22)*AVERAGE(V22:Y22))</f>
        <v>0</v>
      </c>
      <c r="BV22" s="46">
        <f>IF(FV22&gt;ASSUMPTIONS!$D$5,0,(ASSUMPTIONS!$D$5+2-FV22)*AVERAGE(W22:Z22))</f>
        <v>0</v>
      </c>
      <c r="BW22" s="46">
        <f>IF(FW22&gt;ASSUMPTIONS!$D$5,0,(ASSUMPTIONS!$D$5+2-FW22)*AVERAGE(X22:AA22))</f>
        <v>0</v>
      </c>
      <c r="BX22" s="46">
        <f>IF(FX22&gt;ASSUMPTIONS!$D$5,0,(ASSUMPTIONS!$D$5+2-FX22)*AVERAGE(Y22:AB22))</f>
        <v>0</v>
      </c>
      <c r="BY22" s="46">
        <f>IF(FY22&gt;ASSUMPTIONS!$D$5,0,(ASSUMPTIONS!$D$5+2-FY22)*AVERAGE(Z22:AC22))</f>
        <v>0</v>
      </c>
      <c r="BZ22" s="46">
        <f>IF(FZ22&gt;ASSUMPTIONS!$D$5,0,(ASSUMPTIONS!$D$5+2-FZ22)*AVERAGE(AA22:AD22))</f>
        <v>0</v>
      </c>
      <c r="CA22" s="46">
        <f>IF(GA22&gt;ASSUMPTIONS!$D$5,0,(ASSUMPTIONS!$D$5+2-GA22)*AVERAGE(AB22:AE22))</f>
        <v>25172.101616628141</v>
      </c>
      <c r="CB22" s="46">
        <f>IF(GB22&gt;ASSUMPTIONS!$D$5,0,(ASSUMPTIONS!$D$5+2-GB22)*AVERAGE(AC22:AF22))</f>
        <v>0</v>
      </c>
      <c r="CC22" s="46">
        <f>IF(GC22&gt;ASSUMPTIONS!$D$5,0,(ASSUMPTIONS!$D$5+2-GC22)*AVERAGE(AD22:AG22))</f>
        <v>0</v>
      </c>
      <c r="CD22" s="46">
        <f>IF(GD22&gt;ASSUMPTIONS!$D$5,0,(ASSUMPTIONS!$D$5+2-GD22)*AVERAGE(AE22:AH22))</f>
        <v>0</v>
      </c>
      <c r="CE22" s="46">
        <f>IF(GE22&gt;ASSUMPTIONS!$D$5,0,(ASSUMPTIONS!$D$5+2-GE22)*AVERAGE(AF22:AI22))</f>
        <v>0</v>
      </c>
      <c r="CF22" s="46">
        <f>IF(GF22&gt;ASSUMPTIONS!$D$5,0,(ASSUMPTIONS!$D$5+2-GF22)*AVERAGE(AG22:AJ22))</f>
        <v>32110.499999999985</v>
      </c>
      <c r="CG22" s="46">
        <f>IF(GG22&gt;ASSUMPTIONS!$D$5,0,(ASSUMPTIONS!$D$5+2-GG22)*AVERAGE(AH22:AK22))</f>
        <v>20398.999999999996</v>
      </c>
      <c r="CH22" s="46">
        <f>IF(GH22&gt;ASSUMPTIONS!$D$5,0,(ASSUMPTIONS!$D$5+2-GH22)*AVERAGE(AI22:AL22))</f>
        <v>0</v>
      </c>
      <c r="CI22" s="46">
        <f>IF(GI22&gt;ASSUMPTIONS!$D$5,0,(ASSUMPTIONS!$D$5+2-GI22)*AVERAGE(AJ22:AM22))</f>
        <v>40797.999999999993</v>
      </c>
      <c r="CJ22" s="46">
        <f>IF(GJ22&gt;ASSUMPTIONS!$D$5,0,(ASSUMPTIONS!$D$5+2-GJ22)*AVERAGE(AK22:AN22))</f>
        <v>0</v>
      </c>
      <c r="CK22" s="46">
        <f>IF(GK22&gt;ASSUMPTIONS!$D$5,0,(ASSUMPTIONS!$D$5+2-GK22)*AVERAGE(AL22:AO22))</f>
        <v>0</v>
      </c>
      <c r="CL22" s="46">
        <f>IF(GL22&gt;ASSUMPTIONS!$D$5,0,(ASSUMPTIONS!$D$5+2-GL22)*AVERAGE(AM22:AP22))</f>
        <v>0</v>
      </c>
      <c r="CM22" s="46">
        <f>IF(GM22&gt;ASSUMPTIONS!$D$5,0,(ASSUMPTIONS!$D$5+2-GM22)*AVERAGE(AN22:AQ22))</f>
        <v>0</v>
      </c>
      <c r="CN22" s="46">
        <f>IF(GN22&gt;ASSUMPTIONS!$D$5,0,(ASSUMPTIONS!$D$5+2-GN22)*AVERAGE(AO22:AR22))</f>
        <v>0</v>
      </c>
      <c r="CO22" s="46">
        <f>IF(GO22&gt;ASSUMPTIONS!$D$5,0,(ASSUMPTIONS!$D$5+2-GO22)*AVERAGE(AP22:AS22))</f>
        <v>0</v>
      </c>
      <c r="CP22" s="46">
        <f>IF(GP22&gt;ASSUMPTIONS!$D$5,0,(ASSUMPTIONS!$D$5+2-GP22)*AVERAGE(AQ22:AT22))</f>
        <v>0</v>
      </c>
      <c r="CQ22" s="46">
        <f>IF(GQ22&gt;ASSUMPTIONS!$D$5,0,(ASSUMPTIONS!$D$5+2-GQ22)*AVERAGE(AR22:AU22))</f>
        <v>24738.450000000004</v>
      </c>
      <c r="CR22" s="46">
        <f>IF(GR22&gt;ASSUMPTIONS!$D$5,0,(ASSUMPTIONS!$D$5+2-GR22)*AVERAGE(AS22:AV22))</f>
        <v>21675.649999999994</v>
      </c>
      <c r="CS22" s="46">
        <f>IF(GS22&gt;ASSUMPTIONS!$D$5,0,(ASSUMPTIONS!$D$5+2-GS22)*AVERAGE(AT22:AW22))</f>
        <v>0</v>
      </c>
      <c r="CT22" s="46">
        <f>IF(GT22&gt;ASSUMPTIONS!$D$5,0,(ASSUMPTIONS!$D$5+2-GT22)*AVERAGE(AU22:AX22))</f>
        <v>0</v>
      </c>
      <c r="CU22" s="46">
        <f>IF(GU22&gt;ASSUMPTIONS!$D$5,0,(ASSUMPTIONS!$D$5+2-GU22)*AVERAGE(AV22:AY22))</f>
        <v>36282.775000000001</v>
      </c>
      <c r="CV22" s="46">
        <f>IF(GV22&gt;ASSUMPTIONS!$D$5,0,(ASSUMPTIONS!$D$5+2-GV22)*AVERAGE(AW22:AZ22))</f>
        <v>0</v>
      </c>
      <c r="CW22" s="46">
        <f>IF(GW22&gt;ASSUMPTIONS!$D$5,0,(ASSUMPTIONS!$D$5+2-GW22)*AVERAGE(AX22:BA22))</f>
        <v>0</v>
      </c>
      <c r="CX22" s="46">
        <f>IF(GX22&gt;ASSUMPTIONS!$D$5,0,(ASSUMPTIONS!$D$5+2-GX22)*AVERAGE(AY22:BB22))</f>
        <v>0</v>
      </c>
      <c r="CY22" s="46">
        <f>IF(GY22&gt;ASSUMPTIONS!$D$5,0,(ASSUMPTIONS!$D$5+2-GY22)*AVERAGE(AZ22:BC22))</f>
        <v>0</v>
      </c>
      <c r="CZ22" s="46">
        <f>IF(GZ22&gt;ASSUMPTIONS!$D$5,0,(ASSUMPTIONS!$D$5+2-GZ22)*AVERAGE(BA22:BD22))</f>
        <v>16787.875</v>
      </c>
      <c r="DA22" s="46">
        <f>IF(HA22&gt;ASSUMPTIONS!$D$5,0,(ASSUMPTIONS!$D$5+2-HA22)*AVERAGE($BB22:$BE22))</f>
        <v>0</v>
      </c>
      <c r="DB22" s="46">
        <f>IF(HB22&gt;ASSUMPTIONS!$D$5,0,(ASSUMPTIONS!$D$5+2-HB22)*AVERAGE($BB22:$BE22))</f>
        <v>19644.75</v>
      </c>
      <c r="DC22" s="46">
        <f>IF(HC22&gt;ASSUMPTIONS!$D$5,0,(ASSUMPTIONS!$D$5+2-HC22)*AVERAGE($BB22:$BE22))</f>
        <v>0</v>
      </c>
      <c r="DD22" s="46">
        <f>IF(HD22&gt;ASSUMPTIONS!$D$5,0,(ASSUMPTIONS!$D$5+2-HD22)*AVERAGE($BB22:$BE22))</f>
        <v>15220</v>
      </c>
      <c r="DE22" s="46">
        <f>IF(HE22&gt;ASSUMPTIONS!$D$5,0,(ASSUMPTIONS!$D$5+2-HE22)*AVERAGE($BB22:$BE22))</f>
        <v>0</v>
      </c>
      <c r="DF22" s="47">
        <f t="shared" si="106"/>
        <v>264804.39838337182</v>
      </c>
      <c r="DG22" s="47">
        <f t="shared" si="0"/>
        <v>255392.89838337182</v>
      </c>
      <c r="DH22" s="47">
        <f t="shared" si="1"/>
        <v>245981.39838337182</v>
      </c>
      <c r="DI22" s="47">
        <f t="shared" si="2"/>
        <v>236569.89838337182</v>
      </c>
      <c r="DJ22" s="47">
        <f t="shared" si="3"/>
        <v>224557.64838337182</v>
      </c>
      <c r="DK22" s="47">
        <f t="shared" si="4"/>
        <v>212545.39838337182</v>
      </c>
      <c r="DL22" s="47">
        <f t="shared" si="5"/>
        <v>200533.14838337182</v>
      </c>
      <c r="DM22" s="47">
        <f t="shared" si="6"/>
        <v>188520.89838337182</v>
      </c>
      <c r="DN22" s="47">
        <f t="shared" si="7"/>
        <v>177886.49838337183</v>
      </c>
      <c r="DO22" s="47">
        <f t="shared" si="8"/>
        <v>167252.09838337183</v>
      </c>
      <c r="DP22" s="47">
        <f t="shared" si="9"/>
        <v>156617.69838337184</v>
      </c>
      <c r="DQ22" s="47">
        <f t="shared" si="10"/>
        <v>145983.29838337185</v>
      </c>
      <c r="DR22" s="47">
        <f t="shared" si="11"/>
        <v>135348.89838337185</v>
      </c>
      <c r="DS22" s="47">
        <f t="shared" si="12"/>
        <v>126995.14838337185</v>
      </c>
      <c r="DT22" s="47">
        <f t="shared" si="13"/>
        <v>118641.39838337185</v>
      </c>
      <c r="DU22" s="47">
        <f t="shared" si="14"/>
        <v>110287.64838337185</v>
      </c>
      <c r="DV22" s="47">
        <f t="shared" si="15"/>
        <v>101933.89838337185</v>
      </c>
      <c r="DW22" s="47">
        <f t="shared" si="16"/>
        <v>96640.898383371852</v>
      </c>
      <c r="DX22" s="47">
        <f t="shared" si="17"/>
        <v>91347.898383371852</v>
      </c>
      <c r="DY22" s="47">
        <f t="shared" si="18"/>
        <v>86054.898383371852</v>
      </c>
      <c r="DZ22" s="47">
        <f t="shared" si="19"/>
        <v>80761.898383371852</v>
      </c>
      <c r="EA22" s="47">
        <f t="shared" si="20"/>
        <v>95340.6</v>
      </c>
      <c r="EB22" s="47">
        <f t="shared" si="21"/>
        <v>84747.200000000012</v>
      </c>
      <c r="EC22" s="47">
        <f t="shared" si="22"/>
        <v>74153.800000000017</v>
      </c>
      <c r="ED22" s="47">
        <f t="shared" si="23"/>
        <v>63560.400000000016</v>
      </c>
      <c r="EE22" s="47">
        <f t="shared" si="24"/>
        <v>52967.000000000015</v>
      </c>
      <c r="EF22" s="47">
        <f t="shared" si="25"/>
        <v>77891</v>
      </c>
      <c r="EG22" s="47">
        <f t="shared" si="26"/>
        <v>91103.5</v>
      </c>
      <c r="EH22" s="47">
        <f t="shared" si="27"/>
        <v>83917</v>
      </c>
      <c r="EI22" s="47">
        <f t="shared" si="28"/>
        <v>117528.5</v>
      </c>
      <c r="EJ22" s="47">
        <f t="shared" si="29"/>
        <v>105057</v>
      </c>
      <c r="EK22" s="47">
        <f t="shared" si="30"/>
        <v>92585.5</v>
      </c>
      <c r="EL22" s="47">
        <f t="shared" si="31"/>
        <v>80114</v>
      </c>
      <c r="EM22" s="47">
        <f t="shared" si="32"/>
        <v>67642.5</v>
      </c>
      <c r="EN22" s="47">
        <f t="shared" si="33"/>
        <v>64907.1</v>
      </c>
      <c r="EO22" s="47">
        <f t="shared" si="34"/>
        <v>62171.7</v>
      </c>
      <c r="EP22" s="47">
        <f t="shared" si="35"/>
        <v>59436.299999999996</v>
      </c>
      <c r="EQ22" s="47">
        <f t="shared" si="36"/>
        <v>81439.350000000006</v>
      </c>
      <c r="ER22" s="47">
        <f t="shared" si="37"/>
        <v>100379.6</v>
      </c>
      <c r="ES22" s="47">
        <f t="shared" si="38"/>
        <v>90068.1</v>
      </c>
      <c r="ET22" s="47">
        <f t="shared" si="39"/>
        <v>79756.600000000006</v>
      </c>
      <c r="EU22" s="47">
        <f t="shared" si="40"/>
        <v>105727.875</v>
      </c>
      <c r="EV22" s="47">
        <f t="shared" si="41"/>
        <v>95416.375</v>
      </c>
      <c r="EW22" s="47">
        <f t="shared" si="42"/>
        <v>83381.625</v>
      </c>
      <c r="EX22" s="47">
        <f t="shared" si="43"/>
        <v>71346.875</v>
      </c>
      <c r="EY22" s="47">
        <f t="shared" si="44"/>
        <v>59312.125</v>
      </c>
      <c r="EZ22" s="47">
        <f t="shared" si="45"/>
        <v>64065.25</v>
      </c>
      <c r="FA22" s="47">
        <f t="shared" si="46"/>
        <v>56455.25</v>
      </c>
      <c r="FB22" s="47">
        <f t="shared" si="47"/>
        <v>68490</v>
      </c>
      <c r="FC22" s="47">
        <f t="shared" si="48"/>
        <v>60880</v>
      </c>
      <c r="FD22" s="47">
        <f t="shared" si="49"/>
        <v>68490</v>
      </c>
      <c r="FE22" s="47">
        <f t="shared" si="50"/>
        <v>60880</v>
      </c>
      <c r="FF22" s="48">
        <f t="shared" si="54"/>
        <v>27.253469995303654</v>
      </c>
      <c r="FG22" s="48">
        <f t="shared" si="55"/>
        <v>24.720639326296453</v>
      </c>
      <c r="FH22" s="48">
        <f t="shared" si="56"/>
        <v>22.477688217554853</v>
      </c>
      <c r="FI22" s="48">
        <f t="shared" si="57"/>
        <v>20.477545704041443</v>
      </c>
      <c r="FJ22" s="48">
        <f t="shared" si="58"/>
        <v>20.275471967874957</v>
      </c>
      <c r="FK22" s="48">
        <f t="shared" si="59"/>
        <v>19.831423047856685</v>
      </c>
      <c r="FL22" s="48">
        <f t="shared" si="60"/>
        <v>19.359510002367895</v>
      </c>
      <c r="FM22" s="48">
        <f t="shared" si="61"/>
        <v>18.857025162056331</v>
      </c>
      <c r="FN22" s="48">
        <f t="shared" si="62"/>
        <v>17.727459789303754</v>
      </c>
      <c r="FO22" s="48">
        <f t="shared" si="63"/>
        <v>17.675109354620442</v>
      </c>
      <c r="FP22" s="48">
        <f t="shared" si="64"/>
        <v>17.616471155259656</v>
      </c>
      <c r="FQ22" s="48">
        <f t="shared" si="65"/>
        <v>17.550339986342518</v>
      </c>
      <c r="FR22" s="48">
        <f t="shared" si="66"/>
        <v>17.475181611057529</v>
      </c>
      <c r="FS22" s="48">
        <f t="shared" si="67"/>
        <v>17.835907444047784</v>
      </c>
      <c r="FT22" s="48">
        <f t="shared" si="68"/>
        <v>18.611779124461407</v>
      </c>
      <c r="FU22" s="48">
        <f t="shared" si="69"/>
        <v>19.583645831921157</v>
      </c>
      <c r="FV22" s="48">
        <f t="shared" si="70"/>
        <v>20.836510180119376</v>
      </c>
      <c r="FW22" s="48">
        <f t="shared" si="71"/>
        <v>15.402290443385843</v>
      </c>
      <c r="FX22" s="48">
        <f t="shared" si="72"/>
        <v>12.166494408219842</v>
      </c>
      <c r="FY22" s="48">
        <f t="shared" si="73"/>
        <v>9.8559496761403782</v>
      </c>
      <c r="FZ22" s="48">
        <f t="shared" si="74"/>
        <v>8.1234446337693136</v>
      </c>
      <c r="GA22" s="48">
        <f t="shared" si="75"/>
        <v>7.6237939078456263</v>
      </c>
      <c r="GB22" s="48">
        <f t="shared" si="76"/>
        <v>9.7868795663990031</v>
      </c>
      <c r="GC22" s="48">
        <f t="shared" si="77"/>
        <v>9.5329220074353636</v>
      </c>
      <c r="GD22" s="48">
        <f t="shared" si="78"/>
        <v>9.2251460987966887</v>
      </c>
      <c r="GE22" s="48">
        <f t="shared" si="79"/>
        <v>8.8444166144854961</v>
      </c>
      <c r="GF22" s="48">
        <f t="shared" si="80"/>
        <v>6.2257353589374409</v>
      </c>
      <c r="GG22" s="48">
        <f t="shared" si="81"/>
        <v>7.9246108454573205</v>
      </c>
      <c r="GH22" s="48">
        <f t="shared" si="82"/>
        <v>8.1705342929530733</v>
      </c>
      <c r="GI22" s="48">
        <f t="shared" si="83"/>
        <v>6.7287014392815623</v>
      </c>
      <c r="GJ22" s="48">
        <f t="shared" si="84"/>
        <v>11.708970632554502</v>
      </c>
      <c r="GK22" s="48">
        <f t="shared" si="85"/>
        <v>13.817017275052772</v>
      </c>
      <c r="GL22" s="48">
        <f t="shared" si="86"/>
        <v>17.910212451094658</v>
      </c>
      <c r="GM22" s="48">
        <f t="shared" si="87"/>
        <v>29.287855523872192</v>
      </c>
      <c r="GN22" s="48">
        <f t="shared" si="88"/>
        <v>24.728558894494405</v>
      </c>
      <c r="GO22" s="48">
        <f t="shared" si="89"/>
        <v>14.020553308456233</v>
      </c>
      <c r="GP22" s="48">
        <f t="shared" si="90"/>
        <v>9.53049383378427</v>
      </c>
      <c r="GQ22" s="48">
        <f t="shared" si="91"/>
        <v>7.061060472410075</v>
      </c>
      <c r="GR22" s="48">
        <f t="shared" si="92"/>
        <v>7.8979149493284204</v>
      </c>
      <c r="GS22" s="48">
        <f t="shared" si="93"/>
        <v>9.3443194842823658</v>
      </c>
      <c r="GT22" s="48">
        <f t="shared" si="94"/>
        <v>8.0611377747944299</v>
      </c>
      <c r="GU22" s="48">
        <f t="shared" si="95"/>
        <v>6.8732359166877623</v>
      </c>
      <c r="GV22" s="48">
        <f t="shared" si="96"/>
        <v>8.7852157294501332</v>
      </c>
      <c r="GW22" s="48">
        <f t="shared" si="97"/>
        <v>8.7309172638212935</v>
      </c>
      <c r="GX22" s="48">
        <f t="shared" si="98"/>
        <v>8.4889474287023248</v>
      </c>
      <c r="GY22" s="48">
        <f t="shared" si="99"/>
        <v>8.185559913666383</v>
      </c>
      <c r="GZ22" s="48">
        <f t="shared" si="100"/>
        <v>7.793971747700394</v>
      </c>
      <c r="HA22" s="48">
        <f t="shared" si="101"/>
        <v>8.4185611038107755</v>
      </c>
      <c r="HB22" s="48">
        <f t="shared" si="102"/>
        <v>7.4185611038107755</v>
      </c>
      <c r="HC22" s="48">
        <f t="shared" si="103"/>
        <v>9</v>
      </c>
      <c r="HD22" s="48">
        <f t="shared" si="104"/>
        <v>8</v>
      </c>
      <c r="HE22" s="48">
        <f t="shared" si="105"/>
        <v>9</v>
      </c>
      <c r="HF22" s="31"/>
    </row>
    <row r="23" spans="1:214" x14ac:dyDescent="0.25">
      <c r="A23" s="29"/>
      <c r="B23" s="13" t="s">
        <v>7</v>
      </c>
      <c r="C23" s="13">
        <v>1444898</v>
      </c>
      <c r="D23" s="13" t="str">
        <f>VLOOKUP(C23,INVENTORY_DATA!$C:$E,2,0)</f>
        <v>PF_0</v>
      </c>
      <c r="E23" s="44">
        <f>VLOOKUP(C23,INVENTORY_DATA!$C:$E,3,0)</f>
        <v>240609.8036951501</v>
      </c>
      <c r="F23" s="45">
        <f>VLOOKUP(VLOOKUP(F$3,KEY!$E:$F,2,0)&amp;$C23,DEMAND_PLAN!$B:$I,5,0)/VLOOKUP(VLOOKUP(F$3,KEY!$E:$F,2,0),KEY!$B:$C,2,0)</f>
        <v>11173.75</v>
      </c>
      <c r="G23" s="45">
        <f>VLOOKUP(VLOOKUP(G$3,KEY!$E:$F,2,0)&amp;$C23,DEMAND_PLAN!$B:$I,5,0)/VLOOKUP(VLOOKUP(G$3,KEY!$E:$F,2,0),KEY!$B:$C,2,0)</f>
        <v>11173.75</v>
      </c>
      <c r="H23" s="45">
        <f>VLOOKUP(VLOOKUP(H$3,KEY!$E:$F,2,0)&amp;$C23,DEMAND_PLAN!$B:$I,5,0)/VLOOKUP(VLOOKUP(H$3,KEY!$E:$F,2,0),KEY!$B:$C,2,0)</f>
        <v>11173.75</v>
      </c>
      <c r="I23" s="45">
        <f>VLOOKUP(VLOOKUP(I$3,KEY!$E:$F,2,0)&amp;$C23,DEMAND_PLAN!$B:$I,5,0)/VLOOKUP(VLOOKUP(I$3,KEY!$E:$F,2,0),KEY!$B:$C,2,0)</f>
        <v>11173.75</v>
      </c>
      <c r="J23" s="45">
        <f>VLOOKUP(VLOOKUP(J$3,KEY!$E:$F,2,0)&amp;$C23,DEMAND_PLAN!$B:$I,5,0)/VLOOKUP(VLOOKUP(J$3,KEY!$E:$F,2,0),KEY!$B:$C,2,0)</f>
        <v>8005</v>
      </c>
      <c r="K23" s="45">
        <f>VLOOKUP(VLOOKUP(K$3,KEY!$E:$F,2,0)&amp;$C23,DEMAND_PLAN!$B:$I,5,0)/VLOOKUP(VLOOKUP(K$3,KEY!$E:$F,2,0),KEY!$B:$C,2,0)</f>
        <v>8005</v>
      </c>
      <c r="L23" s="45">
        <f>VLOOKUP(VLOOKUP(L$3,KEY!$E:$F,2,0)&amp;$C23,DEMAND_PLAN!$B:$I,5,0)/VLOOKUP(VLOOKUP(L$3,KEY!$E:$F,2,0),KEY!$B:$C,2,0)</f>
        <v>8005</v>
      </c>
      <c r="M23" s="45">
        <f>VLOOKUP(VLOOKUP(M$3,KEY!$E:$F,2,0)&amp;$C23,DEMAND_PLAN!$B:$I,5,0)/VLOOKUP(VLOOKUP(M$3,KEY!$E:$F,2,0),KEY!$B:$C,2,0)</f>
        <v>8005</v>
      </c>
      <c r="N23" s="45">
        <f>VLOOKUP(VLOOKUP(N$3,KEY!$E:$F,2,0)&amp;$C23,DEMAND_PLAN!$B:$I,5,0)/VLOOKUP(VLOOKUP(N$3,KEY!$E:$F,2,0),KEY!$B:$C,2,0)</f>
        <v>2687.6</v>
      </c>
      <c r="O23" s="45">
        <f>VLOOKUP(VLOOKUP(O$3,KEY!$E:$F,2,0)&amp;$C23,DEMAND_PLAN!$B:$I,5,0)/VLOOKUP(VLOOKUP(O$3,KEY!$E:$F,2,0),KEY!$B:$C,2,0)</f>
        <v>2687.6</v>
      </c>
      <c r="P23" s="45">
        <f>VLOOKUP(VLOOKUP(P$3,KEY!$E:$F,2,0)&amp;$C23,DEMAND_PLAN!$B:$I,5,0)/VLOOKUP(VLOOKUP(P$3,KEY!$E:$F,2,0),KEY!$B:$C,2,0)</f>
        <v>2687.6</v>
      </c>
      <c r="Q23" s="45">
        <f>VLOOKUP(VLOOKUP(Q$3,KEY!$E:$F,2,0)&amp;$C23,DEMAND_PLAN!$B:$I,5,0)/VLOOKUP(VLOOKUP(Q$3,KEY!$E:$F,2,0),KEY!$B:$C,2,0)</f>
        <v>2687.6</v>
      </c>
      <c r="R23" s="45">
        <f>VLOOKUP(VLOOKUP(R$3,KEY!$E:$F,2,0)&amp;$C23,DEMAND_PLAN!$B:$I,5,0)/VLOOKUP(VLOOKUP(R$3,KEY!$E:$F,2,0),KEY!$B:$C,2,0)</f>
        <v>2687.6</v>
      </c>
      <c r="S23" s="45">
        <f>VLOOKUP(VLOOKUP(S$3,KEY!$E:$F,2,0)&amp;$C23,DEMAND_PLAN!$B:$I,5,0)/VLOOKUP(VLOOKUP(S$3,KEY!$E:$F,2,0),KEY!$B:$C,2,0)</f>
        <v>8440</v>
      </c>
      <c r="T23" s="45">
        <f>VLOOKUP(VLOOKUP(T$3,KEY!$E:$F,2,0)&amp;$C23,DEMAND_PLAN!$B:$I,5,0)/VLOOKUP(VLOOKUP(T$3,KEY!$E:$F,2,0),KEY!$B:$C,2,0)</f>
        <v>8440</v>
      </c>
      <c r="U23" s="45">
        <f>VLOOKUP(VLOOKUP(U$3,KEY!$E:$F,2,0)&amp;$C23,DEMAND_PLAN!$B:$I,5,0)/VLOOKUP(VLOOKUP(U$3,KEY!$E:$F,2,0),KEY!$B:$C,2,0)</f>
        <v>8440</v>
      </c>
      <c r="V23" s="45">
        <f>VLOOKUP(VLOOKUP(V$3,KEY!$E:$F,2,0)&amp;$C23,DEMAND_PLAN!$B:$I,5,0)/VLOOKUP(VLOOKUP(V$3,KEY!$E:$F,2,0),KEY!$B:$C,2,0)</f>
        <v>8440</v>
      </c>
      <c r="W23" s="45">
        <f>VLOOKUP(VLOOKUP(W$3,KEY!$E:$F,2,0)&amp;$C23,DEMAND_PLAN!$B:$I,5,0)/VLOOKUP(VLOOKUP(W$3,KEY!$E:$F,2,0),KEY!$B:$C,2,0)</f>
        <v>6245.75</v>
      </c>
      <c r="X23" s="45">
        <f>VLOOKUP(VLOOKUP(X$3,KEY!$E:$F,2,0)&amp;$C23,DEMAND_PLAN!$B:$I,5,0)/VLOOKUP(VLOOKUP(X$3,KEY!$E:$F,2,0),KEY!$B:$C,2,0)</f>
        <v>6245.75</v>
      </c>
      <c r="Y23" s="45">
        <f>VLOOKUP(VLOOKUP(Y$3,KEY!$E:$F,2,0)&amp;$C23,DEMAND_PLAN!$B:$I,5,0)/VLOOKUP(VLOOKUP(Y$3,KEY!$E:$F,2,0),KEY!$B:$C,2,0)</f>
        <v>6245.75</v>
      </c>
      <c r="Z23" s="45">
        <f>VLOOKUP(VLOOKUP(Z$3,KEY!$E:$F,2,0)&amp;$C23,DEMAND_PLAN!$B:$I,5,0)/VLOOKUP(VLOOKUP(Z$3,KEY!$E:$F,2,0),KEY!$B:$C,2,0)</f>
        <v>6245.75</v>
      </c>
      <c r="AA23" s="45">
        <f>VLOOKUP(VLOOKUP(AA$3,KEY!$E:$F,2,0)&amp;$C23,DEMAND_PLAN!$B:$I,5,0)/VLOOKUP(VLOOKUP(AA$3,KEY!$E:$F,2,0),KEY!$B:$C,2,0)</f>
        <v>9885.4</v>
      </c>
      <c r="AB23" s="45">
        <f>VLOOKUP(VLOOKUP(AB$3,KEY!$E:$F,2,0)&amp;$C23,DEMAND_PLAN!$B:$I,5,0)/VLOOKUP(VLOOKUP(AB$3,KEY!$E:$F,2,0),KEY!$B:$C,2,0)</f>
        <v>9885.4</v>
      </c>
      <c r="AC23" s="45">
        <f>VLOOKUP(VLOOKUP(AC$3,KEY!$E:$F,2,0)&amp;$C23,DEMAND_PLAN!$B:$I,5,0)/VLOOKUP(VLOOKUP(AC$3,KEY!$E:$F,2,0),KEY!$B:$C,2,0)</f>
        <v>9885.4</v>
      </c>
      <c r="AD23" s="45">
        <f>VLOOKUP(VLOOKUP(AD$3,KEY!$E:$F,2,0)&amp;$C23,DEMAND_PLAN!$B:$I,5,0)/VLOOKUP(VLOOKUP(AD$3,KEY!$E:$F,2,0),KEY!$B:$C,2,0)</f>
        <v>9885.4</v>
      </c>
      <c r="AE23" s="45">
        <f>VLOOKUP(VLOOKUP(AE$3,KEY!$E:$F,2,0)&amp;$C23,DEMAND_PLAN!$B:$I,5,0)/VLOOKUP(VLOOKUP(AE$3,KEY!$E:$F,2,0),KEY!$B:$C,2,0)</f>
        <v>9885.4</v>
      </c>
      <c r="AF23" s="45">
        <f>VLOOKUP(VLOOKUP(AF$3,KEY!$E:$F,2,0)&amp;$C23,DEMAND_PLAN!$B:$I,5,0)/VLOOKUP(VLOOKUP(AF$3,KEY!$E:$F,2,0),KEY!$B:$C,2,0)</f>
        <v>8323.5</v>
      </c>
      <c r="AG23" s="45">
        <f>VLOOKUP(VLOOKUP(AG$3,KEY!$E:$F,2,0)&amp;$C23,DEMAND_PLAN!$B:$I,5,0)/VLOOKUP(VLOOKUP(AG$3,KEY!$E:$F,2,0),KEY!$B:$C,2,0)</f>
        <v>8323.5</v>
      </c>
      <c r="AH23" s="45">
        <f>VLOOKUP(VLOOKUP(AH$3,KEY!$E:$F,2,0)&amp;$C23,DEMAND_PLAN!$B:$I,5,0)/VLOOKUP(VLOOKUP(AH$3,KEY!$E:$F,2,0),KEY!$B:$C,2,0)</f>
        <v>8323.5</v>
      </c>
      <c r="AI23" s="45">
        <f>VLOOKUP(VLOOKUP(AI$3,KEY!$E:$F,2,0)&amp;$C23,DEMAND_PLAN!$B:$I,5,0)/VLOOKUP(VLOOKUP(AI$3,KEY!$E:$F,2,0),KEY!$B:$C,2,0)</f>
        <v>8323.5</v>
      </c>
      <c r="AJ23" s="45">
        <f>VLOOKUP(VLOOKUP(AJ$3,KEY!$E:$F,2,0)&amp;$C23,DEMAND_PLAN!$B:$I,5,0)/VLOOKUP(VLOOKUP(AJ$3,KEY!$E:$F,2,0),KEY!$B:$C,2,0)</f>
        <v>3449.75</v>
      </c>
      <c r="AK23" s="45">
        <f>VLOOKUP(VLOOKUP(AK$3,KEY!$E:$F,2,0)&amp;$C23,DEMAND_PLAN!$B:$I,5,0)/VLOOKUP(VLOOKUP(AK$3,KEY!$E:$F,2,0),KEY!$B:$C,2,0)</f>
        <v>3449.75</v>
      </c>
      <c r="AL23" s="45">
        <f>VLOOKUP(VLOOKUP(AL$3,KEY!$E:$F,2,0)&amp;$C23,DEMAND_PLAN!$B:$I,5,0)/VLOOKUP(VLOOKUP(AL$3,KEY!$E:$F,2,0),KEY!$B:$C,2,0)</f>
        <v>3449.75</v>
      </c>
      <c r="AM23" s="45">
        <f>VLOOKUP(VLOOKUP(AM$3,KEY!$E:$F,2,0)&amp;$C23,DEMAND_PLAN!$B:$I,5,0)/VLOOKUP(VLOOKUP(AM$3,KEY!$E:$F,2,0),KEY!$B:$C,2,0)</f>
        <v>3449.75</v>
      </c>
      <c r="AN23" s="45">
        <f>VLOOKUP(VLOOKUP(AN$3,KEY!$E:$F,2,0)&amp;$C23,DEMAND_PLAN!$B:$I,5,0)/VLOOKUP(VLOOKUP(AN$3,KEY!$E:$F,2,0),KEY!$B:$C,2,0)</f>
        <v>4834.6000000000004</v>
      </c>
      <c r="AO23" s="45">
        <f>VLOOKUP(VLOOKUP(AO$3,KEY!$E:$F,2,0)&amp;$C23,DEMAND_PLAN!$B:$I,5,0)/VLOOKUP(VLOOKUP(AO$3,KEY!$E:$F,2,0),KEY!$B:$C,2,0)</f>
        <v>4834.6000000000004</v>
      </c>
      <c r="AP23" s="45">
        <f>VLOOKUP(VLOOKUP(AP$3,KEY!$E:$F,2,0)&amp;$C23,DEMAND_PLAN!$B:$I,5,0)/VLOOKUP(VLOOKUP(AP$3,KEY!$E:$F,2,0),KEY!$B:$C,2,0)</f>
        <v>4834.6000000000004</v>
      </c>
      <c r="AQ23" s="45">
        <f>VLOOKUP(VLOOKUP(AQ$3,KEY!$E:$F,2,0)&amp;$C23,DEMAND_PLAN!$B:$I,5,0)/VLOOKUP(VLOOKUP(AQ$3,KEY!$E:$F,2,0),KEY!$B:$C,2,0)</f>
        <v>4834.6000000000004</v>
      </c>
      <c r="AR23" s="45">
        <f>VLOOKUP(VLOOKUP(AR$3,KEY!$E:$F,2,0)&amp;$C23,DEMAND_PLAN!$B:$I,5,0)/VLOOKUP(VLOOKUP(AR$3,KEY!$E:$F,2,0),KEY!$B:$C,2,0)</f>
        <v>4834.6000000000004</v>
      </c>
      <c r="AS23" s="45">
        <f>VLOOKUP(VLOOKUP(AS$3,KEY!$E:$F,2,0)&amp;$C23,DEMAND_PLAN!$B:$I,5,0)/VLOOKUP(VLOOKUP(AS$3,KEY!$E:$F,2,0),KEY!$B:$C,2,0)</f>
        <v>9971.5</v>
      </c>
      <c r="AT23" s="45">
        <f>VLOOKUP(VLOOKUP(AT$3,KEY!$E:$F,2,0)&amp;$C23,DEMAND_PLAN!$B:$I,5,0)/VLOOKUP(VLOOKUP(AT$3,KEY!$E:$F,2,0),KEY!$B:$C,2,0)</f>
        <v>9971.5</v>
      </c>
      <c r="AU23" s="45">
        <f>VLOOKUP(VLOOKUP(AU$3,KEY!$E:$F,2,0)&amp;$C23,DEMAND_PLAN!$B:$I,5,0)/VLOOKUP(VLOOKUP(AU$3,KEY!$E:$F,2,0),KEY!$B:$C,2,0)</f>
        <v>9971.5</v>
      </c>
      <c r="AV23" s="45">
        <f>VLOOKUP(VLOOKUP(AV$3,KEY!$E:$F,2,0)&amp;$C23,DEMAND_PLAN!$B:$I,5,0)/VLOOKUP(VLOOKUP(AV$3,KEY!$E:$F,2,0),KEY!$B:$C,2,0)</f>
        <v>9971.5</v>
      </c>
      <c r="AW23" s="45">
        <f>VLOOKUP(VLOOKUP(AW$3,KEY!$E:$F,2,0)&amp;$C23,DEMAND_PLAN!$B:$I,5,0)/VLOOKUP(VLOOKUP(AW$3,KEY!$E:$F,2,0),KEY!$B:$C,2,0)</f>
        <v>7564.75</v>
      </c>
      <c r="AX23" s="45">
        <f>VLOOKUP(VLOOKUP(AX$3,KEY!$E:$F,2,0)&amp;$C23,DEMAND_PLAN!$B:$I,5,0)/VLOOKUP(VLOOKUP(AX$3,KEY!$E:$F,2,0),KEY!$B:$C,2,0)</f>
        <v>7564.75</v>
      </c>
      <c r="AY23" s="45">
        <f>VLOOKUP(VLOOKUP(AY$3,KEY!$E:$F,2,0)&amp;$C23,DEMAND_PLAN!$B:$I,5,0)/VLOOKUP(VLOOKUP(AY$3,KEY!$E:$F,2,0),KEY!$B:$C,2,0)</f>
        <v>7564.75</v>
      </c>
      <c r="AZ23" s="45">
        <f>VLOOKUP(VLOOKUP(AZ$3,KEY!$E:$F,2,0)&amp;$C23,DEMAND_PLAN!$B:$I,5,0)/VLOOKUP(VLOOKUP(AZ$3,KEY!$E:$F,2,0),KEY!$B:$C,2,0)</f>
        <v>7564.75</v>
      </c>
      <c r="BA23" s="45">
        <f>VLOOKUP(VLOOKUP(BA$3,KEY!$E:$F,2,0)&amp;$C23,DEMAND_PLAN!$B:$I,5,0)/VLOOKUP(VLOOKUP(BA$3,KEY!$E:$F,2,0),KEY!$B:$C,2,0)</f>
        <v>6501</v>
      </c>
      <c r="BB23" s="45">
        <f>VLOOKUP(VLOOKUP(BB$3,KEY!$E:$F,2,0)&amp;$C23,DEMAND_PLAN!$B:$I,5,0)/VLOOKUP(VLOOKUP(BB$3,KEY!$E:$F,2,0),KEY!$B:$C,2,0)</f>
        <v>6501</v>
      </c>
      <c r="BC23" s="45">
        <f>VLOOKUP(VLOOKUP(BC$3,KEY!$E:$F,2,0)&amp;$C23,DEMAND_PLAN!$B:$I,5,0)/VLOOKUP(VLOOKUP(BC$3,KEY!$E:$F,2,0),KEY!$B:$C,2,0)</f>
        <v>6501</v>
      </c>
      <c r="BD23" s="45">
        <f>VLOOKUP(VLOOKUP(BD$3,KEY!$E:$F,2,0)&amp;$C23,DEMAND_PLAN!$B:$I,5,0)/VLOOKUP(VLOOKUP(BD$3,KEY!$E:$F,2,0),KEY!$B:$C,2,0)</f>
        <v>6501</v>
      </c>
      <c r="BE23" s="45">
        <f>VLOOKUP(VLOOKUP(BE$3,KEY!$E:$F,2,0)&amp;$C23,DEMAND_PLAN!$B:$I,5,0)/VLOOKUP(VLOOKUP(BE$3,KEY!$E:$F,2,0),KEY!$B:$C,2,0)</f>
        <v>6501</v>
      </c>
      <c r="BF23" s="46">
        <f>IF(FF23&gt;ASSUMPTIONS!$D$5,0,(ASSUMPTIONS!$D$5+2-FF23)*AVERAGE(G23:J23))</f>
        <v>0</v>
      </c>
      <c r="BG23" s="46">
        <f>IF(FG23&gt;ASSUMPTIONS!$D$5,0,(ASSUMPTIONS!$D$5+2-FG23)*AVERAGE(H23:K23))</f>
        <v>0</v>
      </c>
      <c r="BH23" s="46">
        <f>IF(FH23&gt;ASSUMPTIONS!$D$5,0,(ASSUMPTIONS!$D$5+2-FH23)*AVERAGE(I23:L23))</f>
        <v>0</v>
      </c>
      <c r="BI23" s="46">
        <f>IF(FI23&gt;ASSUMPTIONS!$D$5,0,(ASSUMPTIONS!$D$5+2-FI23)*AVERAGE(J23:M23))</f>
        <v>0</v>
      </c>
      <c r="BJ23" s="46">
        <f>IF(FJ23&gt;ASSUMPTIONS!$D$5,0,(ASSUMPTIONS!$D$5+2-FJ23)*AVERAGE(K23:N23))</f>
        <v>0</v>
      </c>
      <c r="BK23" s="46">
        <f>IF(FK23&gt;ASSUMPTIONS!$D$5,0,(ASSUMPTIONS!$D$5+2-FK23)*AVERAGE(L23:O23))</f>
        <v>0</v>
      </c>
      <c r="BL23" s="46">
        <f>IF(FL23&gt;ASSUMPTIONS!$D$5,0,(ASSUMPTIONS!$D$5+2-FL23)*AVERAGE(M23:P23))</f>
        <v>0</v>
      </c>
      <c r="BM23" s="46">
        <f>IF(FM23&gt;ASSUMPTIONS!$D$5,0,(ASSUMPTIONS!$D$5+2-FM23)*AVERAGE(N23:Q23))</f>
        <v>0</v>
      </c>
      <c r="BN23" s="46">
        <f>IF(FN23&gt;ASSUMPTIONS!$D$5,0,(ASSUMPTIONS!$D$5+2-FN23)*AVERAGE(O23:R23))</f>
        <v>0</v>
      </c>
      <c r="BO23" s="46">
        <f>IF(FO23&gt;ASSUMPTIONS!$D$5,0,(ASSUMPTIONS!$D$5+2-FO23)*AVERAGE(P23:S23))</f>
        <v>0</v>
      </c>
      <c r="BP23" s="46">
        <f>IF(FP23&gt;ASSUMPTIONS!$D$5,0,(ASSUMPTIONS!$D$5+2-FP23)*AVERAGE(Q23:T23))</f>
        <v>0</v>
      </c>
      <c r="BQ23" s="46">
        <f>IF(FQ23&gt;ASSUMPTIONS!$D$5,0,(ASSUMPTIONS!$D$5+2-FQ23)*AVERAGE(R23:U23))</f>
        <v>0</v>
      </c>
      <c r="BR23" s="46">
        <f>IF(FR23&gt;ASSUMPTIONS!$D$5,0,(ASSUMPTIONS!$D$5+2-FR23)*AVERAGE(S23:V23))</f>
        <v>0</v>
      </c>
      <c r="BS23" s="46">
        <f>IF(FS23&gt;ASSUMPTIONS!$D$5,0,(ASSUMPTIONS!$D$5+2-FS23)*AVERAGE(T23:W23))</f>
        <v>0</v>
      </c>
      <c r="BT23" s="46">
        <f>IF(FT23&gt;ASSUMPTIONS!$D$5,0,(ASSUMPTIONS!$D$5+2-FT23)*AVERAGE(U23:X23))</f>
        <v>0</v>
      </c>
      <c r="BU23" s="46">
        <f>IF(FU23&gt;ASSUMPTIONS!$D$5,0,(ASSUMPTIONS!$D$5+2-FU23)*AVERAGE(V23:Y23))</f>
        <v>0</v>
      </c>
      <c r="BV23" s="46">
        <f>IF(FV23&gt;ASSUMPTIONS!$D$5,0,(ASSUMPTIONS!$D$5+2-FV23)*AVERAGE(W23:Z23))</f>
        <v>0</v>
      </c>
      <c r="BW23" s="46">
        <f>IF(FW23&gt;ASSUMPTIONS!$D$5,0,(ASSUMPTIONS!$D$5+2-FW23)*AVERAGE(X23:AA23))</f>
        <v>0</v>
      </c>
      <c r="BX23" s="46">
        <f>IF(FX23&gt;ASSUMPTIONS!$D$5,0,(ASSUMPTIONS!$D$5+2-FX23)*AVERAGE(Y23:AB23))</f>
        <v>0</v>
      </c>
      <c r="BY23" s="46">
        <f>IF(FY23&gt;ASSUMPTIONS!$D$5,0,(ASSUMPTIONS!$D$5+2-FY23)*AVERAGE(Z23:AC23))</f>
        <v>0</v>
      </c>
      <c r="BZ23" s="46">
        <f>IF(FZ23&gt;ASSUMPTIONS!$D$5,0,(ASSUMPTIONS!$D$5+2-FZ23)*AVERAGE(AA23:AD23))</f>
        <v>0</v>
      </c>
      <c r="CA23" s="46">
        <f>IF(GA23&gt;ASSUMPTIONS!$D$5,0,(ASSUMPTIONS!$D$5+2-GA23)*AVERAGE(AB23:AE23))</f>
        <v>0</v>
      </c>
      <c r="CB23" s="46">
        <f>IF(GB23&gt;ASSUMPTIONS!$D$5,0,(ASSUMPTIONS!$D$5+2-GB23)*AVERAGE(AC23:AF23))</f>
        <v>0</v>
      </c>
      <c r="CC23" s="46">
        <f>IF(GC23&gt;ASSUMPTIONS!$D$5,0,(ASSUMPTIONS!$D$5+2-GC23)*AVERAGE(AD23:AG23))</f>
        <v>19101.496304849927</v>
      </c>
      <c r="CD23" s="46">
        <f>IF(GD23&gt;ASSUMPTIONS!$D$5,0,(ASSUMPTIONS!$D$5+2-GD23)*AVERAGE(AE23:AH23))</f>
        <v>0</v>
      </c>
      <c r="CE23" s="46">
        <f>IF(GE23&gt;ASSUMPTIONS!$D$5,0,(ASSUMPTIONS!$D$5+2-GE23)*AVERAGE(AF23:AI23))</f>
        <v>0</v>
      </c>
      <c r="CF23" s="46">
        <f>IF(GF23&gt;ASSUMPTIONS!$D$5,0,(ASSUMPTIONS!$D$5+2-GF23)*AVERAGE(AG23:AJ23))</f>
        <v>0</v>
      </c>
      <c r="CG23" s="46">
        <f>IF(GG23&gt;ASSUMPTIONS!$D$5,0,(ASSUMPTIONS!$D$5+2-GG23)*AVERAGE(AH23:AK23))</f>
        <v>0</v>
      </c>
      <c r="CH23" s="46">
        <f>IF(GH23&gt;ASSUMPTIONS!$D$5,0,(ASSUMPTIONS!$D$5+2-GH23)*AVERAGE(AI23:AL23))</f>
        <v>0</v>
      </c>
      <c r="CI23" s="46">
        <f>IF(GI23&gt;ASSUMPTIONS!$D$5,0,(ASSUMPTIONS!$D$5+2-GI23)*AVERAGE(AJ23:AM23))</f>
        <v>0</v>
      </c>
      <c r="CJ23" s="46">
        <f>IF(GJ23&gt;ASSUMPTIONS!$D$5,0,(ASSUMPTIONS!$D$5+2-GJ23)*AVERAGE(AK23:AN23))</f>
        <v>9865.3249999999898</v>
      </c>
      <c r="CK23" s="46">
        <f>IF(GK23&gt;ASSUMPTIONS!$D$5,0,(ASSUMPTIONS!$D$5+2-GK23)*AVERAGE(AL23:AO23))</f>
        <v>0</v>
      </c>
      <c r="CL23" s="46">
        <f>IF(GL23&gt;ASSUMPTIONS!$D$5,0,(ASSUMPTIONS!$D$5+2-GL23)*AVERAGE(AM23:AP23))</f>
        <v>13823.750000000009</v>
      </c>
      <c r="CM23" s="46">
        <f>IF(GM23&gt;ASSUMPTIONS!$D$5,0,(ASSUMPTIONS!$D$5+2-GM23)*AVERAGE(AN23:AQ23))</f>
        <v>0</v>
      </c>
      <c r="CN23" s="46">
        <f>IF(GN23&gt;ASSUMPTIONS!$D$5,0,(ASSUMPTIONS!$D$5+2-GN23)*AVERAGE(AO23:AR23))</f>
        <v>10361.624999999995</v>
      </c>
      <c r="CO23" s="46">
        <f>IF(GO23&gt;ASSUMPTIONS!$D$5,0,(ASSUMPTIONS!$D$5+2-GO23)*AVERAGE(AP23:AS23))</f>
        <v>17676.850000000006</v>
      </c>
      <c r="CP23" s="46">
        <f>IF(GP23&gt;ASSUMPTIONS!$D$5,0,(ASSUMPTIONS!$D$5+2-GP23)*AVERAGE(AQ23:AT23))</f>
        <v>17676.849999999995</v>
      </c>
      <c r="CQ23" s="46">
        <f>IF(GQ23&gt;ASSUMPTIONS!$D$5,0,(ASSUMPTIONS!$D$5+2-GQ23)*AVERAGE(AR23:AU23))</f>
        <v>17676.849999999991</v>
      </c>
      <c r="CR23" s="46">
        <f>IF(GR23&gt;ASSUMPTIONS!$D$5,0,(ASSUMPTIONS!$D$5+2-GR23)*AVERAGE(AS23:AV23))</f>
        <v>0</v>
      </c>
      <c r="CS23" s="46">
        <f>IF(GS23&gt;ASSUMPTIONS!$D$5,0,(ASSUMPTIONS!$D$5+2-GS23)*AVERAGE(AT23:AW23))</f>
        <v>0</v>
      </c>
      <c r="CT23" s="46">
        <f>IF(GT23&gt;ASSUMPTIONS!$D$5,0,(ASSUMPTIONS!$D$5+2-GT23)*AVERAGE(AU23:AX23))</f>
        <v>20449.200000000008</v>
      </c>
      <c r="CU23" s="46">
        <f>IF(GU23&gt;ASSUMPTIONS!$D$5,0,(ASSUMPTIONS!$D$5+2-GU23)*AVERAGE(AV23:AY23))</f>
        <v>0</v>
      </c>
      <c r="CV23" s="46">
        <f>IF(GV23&gt;ASSUMPTIONS!$D$5,0,(ASSUMPTIONS!$D$5+2-GV23)*AVERAGE(AW23:AZ23))</f>
        <v>0</v>
      </c>
      <c r="CW23" s="46">
        <f>IF(GW23&gt;ASSUMPTIONS!$D$5,0,(ASSUMPTIONS!$D$5+2-GW23)*AVERAGE(AX23:BA23))</f>
        <v>15221.375000000004</v>
      </c>
      <c r="CX23" s="46">
        <f>IF(GX23&gt;ASSUMPTIONS!$D$5,0,(ASSUMPTIONS!$D$5+2-GX23)*AVERAGE(AY23:BB23))</f>
        <v>0</v>
      </c>
      <c r="CY23" s="46">
        <f>IF(GY23&gt;ASSUMPTIONS!$D$5,0,(ASSUMPTIONS!$D$5+2-GY23)*AVERAGE(AZ23:BC23))</f>
        <v>0</v>
      </c>
      <c r="CZ23" s="46">
        <f>IF(GZ23&gt;ASSUMPTIONS!$D$5,0,(ASSUMPTIONS!$D$5+2-GZ23)*AVERAGE(BA23:BD23))</f>
        <v>14716.124999999998</v>
      </c>
      <c r="DA23" s="46">
        <f>IF(HA23&gt;ASSUMPTIONS!$D$5,0,(ASSUMPTIONS!$D$5+2-HA23)*AVERAGE($BB23:$BE23))</f>
        <v>0</v>
      </c>
      <c r="DB23" s="46">
        <f>IF(HB23&gt;ASSUMPTIONS!$D$5,0,(ASSUMPTIONS!$D$5+2-HB23)*AVERAGE($BB23:$BE23))</f>
        <v>14065.749999999998</v>
      </c>
      <c r="DC23" s="46">
        <f>IF(HC23&gt;ASSUMPTIONS!$D$5,0,(ASSUMPTIONS!$D$5+2-HC23)*AVERAGE($BB23:$BE23))</f>
        <v>0</v>
      </c>
      <c r="DD23" s="46">
        <f>IF(HD23&gt;ASSUMPTIONS!$D$5,0,(ASSUMPTIONS!$D$5+2-HD23)*AVERAGE($BB23:$BE23))</f>
        <v>13002</v>
      </c>
      <c r="DE23" s="46">
        <f>IF(HE23&gt;ASSUMPTIONS!$D$5,0,(ASSUMPTIONS!$D$5+2-HE23)*AVERAGE($BB23:$BE23))</f>
        <v>0</v>
      </c>
      <c r="DF23" s="47">
        <f t="shared" si="106"/>
        <v>229436.0536951501</v>
      </c>
      <c r="DG23" s="47">
        <f t="shared" si="0"/>
        <v>218262.3036951501</v>
      </c>
      <c r="DH23" s="47">
        <f t="shared" si="1"/>
        <v>207088.5536951501</v>
      </c>
      <c r="DI23" s="47">
        <f t="shared" si="2"/>
        <v>195914.8036951501</v>
      </c>
      <c r="DJ23" s="47">
        <f t="shared" si="3"/>
        <v>187909.8036951501</v>
      </c>
      <c r="DK23" s="47">
        <f t="shared" si="4"/>
        <v>179904.8036951501</v>
      </c>
      <c r="DL23" s="47">
        <f t="shared" si="5"/>
        <v>171899.8036951501</v>
      </c>
      <c r="DM23" s="47">
        <f t="shared" si="6"/>
        <v>163894.8036951501</v>
      </c>
      <c r="DN23" s="47">
        <f t="shared" si="7"/>
        <v>161207.20369515009</v>
      </c>
      <c r="DO23" s="47">
        <f t="shared" si="8"/>
        <v>158519.60369515009</v>
      </c>
      <c r="DP23" s="47">
        <f t="shared" si="9"/>
        <v>155832.00369515008</v>
      </c>
      <c r="DQ23" s="47">
        <f t="shared" si="10"/>
        <v>153144.40369515007</v>
      </c>
      <c r="DR23" s="47">
        <f t="shared" si="11"/>
        <v>150456.80369515007</v>
      </c>
      <c r="DS23" s="47">
        <f t="shared" si="12"/>
        <v>142016.80369515007</v>
      </c>
      <c r="DT23" s="47">
        <f t="shared" si="13"/>
        <v>133576.80369515007</v>
      </c>
      <c r="DU23" s="47">
        <f t="shared" si="14"/>
        <v>125136.80369515007</v>
      </c>
      <c r="DV23" s="47">
        <f t="shared" si="15"/>
        <v>116696.80369515007</v>
      </c>
      <c r="DW23" s="47">
        <f t="shared" si="16"/>
        <v>110451.05369515007</v>
      </c>
      <c r="DX23" s="47">
        <f t="shared" si="17"/>
        <v>104205.30369515007</v>
      </c>
      <c r="DY23" s="47">
        <f t="shared" si="18"/>
        <v>97959.553695150069</v>
      </c>
      <c r="DZ23" s="47">
        <f t="shared" si="19"/>
        <v>91713.803695150069</v>
      </c>
      <c r="EA23" s="47">
        <f t="shared" si="20"/>
        <v>81828.403695150075</v>
      </c>
      <c r="EB23" s="47">
        <f t="shared" si="21"/>
        <v>71943.003695150081</v>
      </c>
      <c r="EC23" s="47">
        <f t="shared" si="22"/>
        <v>81159.100000000006</v>
      </c>
      <c r="ED23" s="47">
        <f t="shared" si="23"/>
        <v>71273.700000000012</v>
      </c>
      <c r="EE23" s="47">
        <f t="shared" si="24"/>
        <v>61388.30000000001</v>
      </c>
      <c r="EF23" s="47">
        <f t="shared" si="25"/>
        <v>53064.80000000001</v>
      </c>
      <c r="EG23" s="47">
        <f t="shared" si="26"/>
        <v>44741.30000000001</v>
      </c>
      <c r="EH23" s="47">
        <f t="shared" si="27"/>
        <v>36417.80000000001</v>
      </c>
      <c r="EI23" s="47">
        <f t="shared" si="28"/>
        <v>28094.30000000001</v>
      </c>
      <c r="EJ23" s="47">
        <f t="shared" si="29"/>
        <v>34509.875</v>
      </c>
      <c r="EK23" s="47">
        <f t="shared" si="30"/>
        <v>31060.125</v>
      </c>
      <c r="EL23" s="47">
        <f t="shared" si="31"/>
        <v>41434.125000000007</v>
      </c>
      <c r="EM23" s="47">
        <f t="shared" si="32"/>
        <v>37984.375000000007</v>
      </c>
      <c r="EN23" s="47">
        <f t="shared" si="33"/>
        <v>43511.4</v>
      </c>
      <c r="EO23" s="47">
        <f t="shared" si="34"/>
        <v>56353.650000000009</v>
      </c>
      <c r="EP23" s="47">
        <f t="shared" si="35"/>
        <v>69195.900000000009</v>
      </c>
      <c r="EQ23" s="47">
        <f t="shared" si="36"/>
        <v>82038.149999999994</v>
      </c>
      <c r="ER23" s="47">
        <f t="shared" si="37"/>
        <v>77203.549999999988</v>
      </c>
      <c r="ES23" s="47">
        <f t="shared" si="38"/>
        <v>67232.049999999988</v>
      </c>
      <c r="ET23" s="47">
        <f t="shared" si="39"/>
        <v>77709.75</v>
      </c>
      <c r="EU23" s="47">
        <f t="shared" si="40"/>
        <v>67738.25</v>
      </c>
      <c r="EV23" s="47">
        <f t="shared" si="41"/>
        <v>57766.75</v>
      </c>
      <c r="EW23" s="47">
        <f t="shared" si="42"/>
        <v>65423.375</v>
      </c>
      <c r="EX23" s="47">
        <f t="shared" si="43"/>
        <v>57858.625</v>
      </c>
      <c r="EY23" s="47">
        <f t="shared" si="44"/>
        <v>50293.875</v>
      </c>
      <c r="EZ23" s="47">
        <f t="shared" si="45"/>
        <v>57445.25</v>
      </c>
      <c r="FA23" s="47">
        <f t="shared" si="46"/>
        <v>50944.25</v>
      </c>
      <c r="FB23" s="47">
        <f t="shared" si="47"/>
        <v>58509</v>
      </c>
      <c r="FC23" s="47">
        <f t="shared" si="48"/>
        <v>52008</v>
      </c>
      <c r="FD23" s="47">
        <f t="shared" si="49"/>
        <v>58509</v>
      </c>
      <c r="FE23" s="47">
        <f t="shared" si="50"/>
        <v>52008</v>
      </c>
      <c r="FF23" s="48">
        <f t="shared" si="54"/>
        <v>23.176646453281968</v>
      </c>
      <c r="FG23" s="48">
        <f t="shared" si="55"/>
        <v>23.926069602570564</v>
      </c>
      <c r="FH23" s="48">
        <f t="shared" si="56"/>
        <v>24.810463991491609</v>
      </c>
      <c r="FI23" s="48">
        <f t="shared" si="57"/>
        <v>25.869900524066221</v>
      </c>
      <c r="FJ23" s="48">
        <f t="shared" si="58"/>
        <v>29.347674562799146</v>
      </c>
      <c r="FK23" s="48">
        <f t="shared" si="59"/>
        <v>35.147635504021494</v>
      </c>
      <c r="FL23" s="48">
        <f t="shared" si="60"/>
        <v>44.786418475497598</v>
      </c>
      <c r="FM23" s="48">
        <f t="shared" si="61"/>
        <v>63.960337734465732</v>
      </c>
      <c r="FN23" s="48">
        <f t="shared" si="62"/>
        <v>60.981843910980096</v>
      </c>
      <c r="FO23" s="48">
        <f t="shared" si="63"/>
        <v>39.073903506108081</v>
      </c>
      <c r="FP23" s="48">
        <f t="shared" si="64"/>
        <v>28.491247653609058</v>
      </c>
      <c r="FQ23" s="48">
        <f t="shared" si="65"/>
        <v>22.255673987796182</v>
      </c>
      <c r="FR23" s="48">
        <f t="shared" si="66"/>
        <v>18.145071527861383</v>
      </c>
      <c r="FS23" s="48">
        <f t="shared" si="67"/>
        <v>19.065829729393418</v>
      </c>
      <c r="FT23" s="48">
        <f t="shared" si="68"/>
        <v>19.340762806822951</v>
      </c>
      <c r="FU23" s="48">
        <f t="shared" si="69"/>
        <v>19.66009124472124</v>
      </c>
      <c r="FV23" s="48">
        <f t="shared" si="70"/>
        <v>20.035512739887135</v>
      </c>
      <c r="FW23" s="48">
        <f t="shared" si="71"/>
        <v>16.308315784198886</v>
      </c>
      <c r="FX23" s="48">
        <f t="shared" si="72"/>
        <v>13.694132618585787</v>
      </c>
      <c r="FY23" s="48">
        <f t="shared" si="73"/>
        <v>11.609988170018628</v>
      </c>
      <c r="FZ23" s="48">
        <f t="shared" si="74"/>
        <v>9.9095184509630432</v>
      </c>
      <c r="GA23" s="48">
        <f t="shared" si="75"/>
        <v>9.2777028441084912</v>
      </c>
      <c r="GB23" s="48">
        <f t="shared" si="76"/>
        <v>8.6181200688947079</v>
      </c>
      <c r="GC23" s="48">
        <f t="shared" si="77"/>
        <v>7.9019604363964957</v>
      </c>
      <c r="GD23" s="48">
        <f t="shared" si="78"/>
        <v>9.3136714300878758</v>
      </c>
      <c r="GE23" s="48">
        <f t="shared" si="79"/>
        <v>8.5629482789691842</v>
      </c>
      <c r="GF23" s="48">
        <f t="shared" si="80"/>
        <v>8.640078817040667</v>
      </c>
      <c r="GG23" s="48">
        <f t="shared" si="81"/>
        <v>9.0144692417132077</v>
      </c>
      <c r="GH23" s="48">
        <f t="shared" si="82"/>
        <v>9.5842979743208705</v>
      </c>
      <c r="GI23" s="48">
        <f t="shared" si="83"/>
        <v>10.556649032538592</v>
      </c>
      <c r="GJ23" s="48">
        <f t="shared" si="84"/>
        <v>7.401100511398627</v>
      </c>
      <c r="GK23" s="48">
        <f t="shared" si="85"/>
        <v>8.3313416260780873</v>
      </c>
      <c r="GL23" s="48">
        <f t="shared" si="86"/>
        <v>6.9201077224281535</v>
      </c>
      <c r="GM23" s="48">
        <f t="shared" si="87"/>
        <v>8.5703315682786592</v>
      </c>
      <c r="GN23" s="48">
        <f t="shared" si="88"/>
        <v>7.8567771894262206</v>
      </c>
      <c r="GO23" s="48">
        <f t="shared" si="89"/>
        <v>7.1110711615383666</v>
      </c>
      <c r="GP23" s="48">
        <f t="shared" si="90"/>
        <v>7.6122206387907694</v>
      </c>
      <c r="GQ23" s="48">
        <f t="shared" si="91"/>
        <v>7.9652019764540674</v>
      </c>
      <c r="GR23" s="48">
        <f t="shared" si="92"/>
        <v>8.2272626986912698</v>
      </c>
      <c r="GS23" s="48">
        <f t="shared" si="93"/>
        <v>8.239604581201597</v>
      </c>
      <c r="GT23" s="48">
        <f t="shared" si="94"/>
        <v>7.6677795994012392</v>
      </c>
      <c r="GU23" s="48">
        <f t="shared" si="95"/>
        <v>9.5157466153386956</v>
      </c>
      <c r="GV23" s="48">
        <f t="shared" si="96"/>
        <v>8.9544598301331835</v>
      </c>
      <c r="GW23" s="48">
        <f t="shared" si="97"/>
        <v>7.9145408927822158</v>
      </c>
      <c r="GX23" s="48">
        <f t="shared" si="98"/>
        <v>9.3025078648490123</v>
      </c>
      <c r="GY23" s="48">
        <f t="shared" si="99"/>
        <v>8.5501934959499781</v>
      </c>
      <c r="GZ23" s="48">
        <f t="shared" si="100"/>
        <v>7.7363290263036459</v>
      </c>
      <c r="HA23" s="48">
        <f t="shared" si="101"/>
        <v>8.8363713274880791</v>
      </c>
      <c r="HB23" s="48">
        <f t="shared" si="102"/>
        <v>7.8363713274880791</v>
      </c>
      <c r="HC23" s="48">
        <f t="shared" si="103"/>
        <v>9</v>
      </c>
      <c r="HD23" s="48">
        <f t="shared" si="104"/>
        <v>8</v>
      </c>
      <c r="HE23" s="48">
        <f t="shared" si="105"/>
        <v>9</v>
      </c>
      <c r="HF23" s="31"/>
    </row>
    <row r="24" spans="1:214" x14ac:dyDescent="0.25">
      <c r="A24" s="29"/>
      <c r="B24" s="13" t="s">
        <v>7</v>
      </c>
      <c r="C24" s="13">
        <v>1245657</v>
      </c>
      <c r="D24" s="13" t="str">
        <f>VLOOKUP(C24,INVENTORY_DATA!$C:$E,2,0)</f>
        <v>PF_3</v>
      </c>
      <c r="E24" s="44">
        <f>VLOOKUP(C24,INVENTORY_DATA!$C:$E,3,0)</f>
        <v>91968.120092378755</v>
      </c>
      <c r="F24" s="45">
        <f>VLOOKUP(VLOOKUP(F$3,KEY!$E:$F,2,0)&amp;$C24,DEMAND_PLAN!$B:$I,5,0)/VLOOKUP(VLOOKUP(F$3,KEY!$E:$F,2,0),KEY!$B:$C,2,0)</f>
        <v>9975.5</v>
      </c>
      <c r="G24" s="45">
        <f>VLOOKUP(VLOOKUP(G$3,KEY!$E:$F,2,0)&amp;$C24,DEMAND_PLAN!$B:$I,5,0)/VLOOKUP(VLOOKUP(G$3,KEY!$E:$F,2,0),KEY!$B:$C,2,0)</f>
        <v>9975.5</v>
      </c>
      <c r="H24" s="45">
        <f>VLOOKUP(VLOOKUP(H$3,KEY!$E:$F,2,0)&amp;$C24,DEMAND_PLAN!$B:$I,5,0)/VLOOKUP(VLOOKUP(H$3,KEY!$E:$F,2,0),KEY!$B:$C,2,0)</f>
        <v>9975.5</v>
      </c>
      <c r="I24" s="45">
        <f>VLOOKUP(VLOOKUP(I$3,KEY!$E:$F,2,0)&amp;$C24,DEMAND_PLAN!$B:$I,5,0)/VLOOKUP(VLOOKUP(I$3,KEY!$E:$F,2,0),KEY!$B:$C,2,0)</f>
        <v>9975.5</v>
      </c>
      <c r="J24" s="45">
        <f>VLOOKUP(VLOOKUP(J$3,KEY!$E:$F,2,0)&amp;$C24,DEMAND_PLAN!$B:$I,5,0)/VLOOKUP(VLOOKUP(J$3,KEY!$E:$F,2,0),KEY!$B:$C,2,0)</f>
        <v>5543.25</v>
      </c>
      <c r="K24" s="45">
        <f>VLOOKUP(VLOOKUP(K$3,KEY!$E:$F,2,0)&amp;$C24,DEMAND_PLAN!$B:$I,5,0)/VLOOKUP(VLOOKUP(K$3,KEY!$E:$F,2,0),KEY!$B:$C,2,0)</f>
        <v>5543.25</v>
      </c>
      <c r="L24" s="45">
        <f>VLOOKUP(VLOOKUP(L$3,KEY!$E:$F,2,0)&amp;$C24,DEMAND_PLAN!$B:$I,5,0)/VLOOKUP(VLOOKUP(L$3,KEY!$E:$F,2,0),KEY!$B:$C,2,0)</f>
        <v>5543.25</v>
      </c>
      <c r="M24" s="45">
        <f>VLOOKUP(VLOOKUP(M$3,KEY!$E:$F,2,0)&amp;$C24,DEMAND_PLAN!$B:$I,5,0)/VLOOKUP(VLOOKUP(M$3,KEY!$E:$F,2,0),KEY!$B:$C,2,0)</f>
        <v>5543.25</v>
      </c>
      <c r="N24" s="45">
        <f>VLOOKUP(VLOOKUP(N$3,KEY!$E:$F,2,0)&amp;$C24,DEMAND_PLAN!$B:$I,5,0)/VLOOKUP(VLOOKUP(N$3,KEY!$E:$F,2,0),KEY!$B:$C,2,0)</f>
        <v>3283.8</v>
      </c>
      <c r="O24" s="45">
        <f>VLOOKUP(VLOOKUP(O$3,KEY!$E:$F,2,0)&amp;$C24,DEMAND_PLAN!$B:$I,5,0)/VLOOKUP(VLOOKUP(O$3,KEY!$E:$F,2,0),KEY!$B:$C,2,0)</f>
        <v>3283.8</v>
      </c>
      <c r="P24" s="45">
        <f>VLOOKUP(VLOOKUP(P$3,KEY!$E:$F,2,0)&amp;$C24,DEMAND_PLAN!$B:$I,5,0)/VLOOKUP(VLOOKUP(P$3,KEY!$E:$F,2,0),KEY!$B:$C,2,0)</f>
        <v>3283.8</v>
      </c>
      <c r="Q24" s="45">
        <f>VLOOKUP(VLOOKUP(Q$3,KEY!$E:$F,2,0)&amp;$C24,DEMAND_PLAN!$B:$I,5,0)/VLOOKUP(VLOOKUP(Q$3,KEY!$E:$F,2,0),KEY!$B:$C,2,0)</f>
        <v>3283.8</v>
      </c>
      <c r="R24" s="45">
        <f>VLOOKUP(VLOOKUP(R$3,KEY!$E:$F,2,0)&amp;$C24,DEMAND_PLAN!$B:$I,5,0)/VLOOKUP(VLOOKUP(R$3,KEY!$E:$F,2,0),KEY!$B:$C,2,0)</f>
        <v>3283.8</v>
      </c>
      <c r="S24" s="45">
        <f>VLOOKUP(VLOOKUP(S$3,KEY!$E:$F,2,0)&amp;$C24,DEMAND_PLAN!$B:$I,5,0)/VLOOKUP(VLOOKUP(S$3,KEY!$E:$F,2,0),KEY!$B:$C,2,0)</f>
        <v>5093.25</v>
      </c>
      <c r="T24" s="45">
        <f>VLOOKUP(VLOOKUP(T$3,KEY!$E:$F,2,0)&amp;$C24,DEMAND_PLAN!$B:$I,5,0)/VLOOKUP(VLOOKUP(T$3,KEY!$E:$F,2,0),KEY!$B:$C,2,0)</f>
        <v>5093.25</v>
      </c>
      <c r="U24" s="45">
        <f>VLOOKUP(VLOOKUP(U$3,KEY!$E:$F,2,0)&amp;$C24,DEMAND_PLAN!$B:$I,5,0)/VLOOKUP(VLOOKUP(U$3,KEY!$E:$F,2,0),KEY!$B:$C,2,0)</f>
        <v>5093.25</v>
      </c>
      <c r="V24" s="45">
        <f>VLOOKUP(VLOOKUP(V$3,KEY!$E:$F,2,0)&amp;$C24,DEMAND_PLAN!$B:$I,5,0)/VLOOKUP(VLOOKUP(V$3,KEY!$E:$F,2,0),KEY!$B:$C,2,0)</f>
        <v>5093.25</v>
      </c>
      <c r="W24" s="45">
        <f>VLOOKUP(VLOOKUP(W$3,KEY!$E:$F,2,0)&amp;$C24,DEMAND_PLAN!$B:$I,5,0)/VLOOKUP(VLOOKUP(W$3,KEY!$E:$F,2,0),KEY!$B:$C,2,0)</f>
        <v>8404.5</v>
      </c>
      <c r="X24" s="45">
        <f>VLOOKUP(VLOOKUP(X$3,KEY!$E:$F,2,0)&amp;$C24,DEMAND_PLAN!$B:$I,5,0)/VLOOKUP(VLOOKUP(X$3,KEY!$E:$F,2,0),KEY!$B:$C,2,0)</f>
        <v>8404.5</v>
      </c>
      <c r="Y24" s="45">
        <f>VLOOKUP(VLOOKUP(Y$3,KEY!$E:$F,2,0)&amp;$C24,DEMAND_PLAN!$B:$I,5,0)/VLOOKUP(VLOOKUP(Y$3,KEY!$E:$F,2,0),KEY!$B:$C,2,0)</f>
        <v>8404.5</v>
      </c>
      <c r="Z24" s="45">
        <f>VLOOKUP(VLOOKUP(Z$3,KEY!$E:$F,2,0)&amp;$C24,DEMAND_PLAN!$B:$I,5,0)/VLOOKUP(VLOOKUP(Z$3,KEY!$E:$F,2,0),KEY!$B:$C,2,0)</f>
        <v>8404.5</v>
      </c>
      <c r="AA24" s="45">
        <f>VLOOKUP(VLOOKUP(AA$3,KEY!$E:$F,2,0)&amp;$C24,DEMAND_PLAN!$B:$I,5,0)/VLOOKUP(VLOOKUP(AA$3,KEY!$E:$F,2,0),KEY!$B:$C,2,0)</f>
        <v>7197</v>
      </c>
      <c r="AB24" s="45">
        <f>VLOOKUP(VLOOKUP(AB$3,KEY!$E:$F,2,0)&amp;$C24,DEMAND_PLAN!$B:$I,5,0)/VLOOKUP(VLOOKUP(AB$3,KEY!$E:$F,2,0),KEY!$B:$C,2,0)</f>
        <v>7197</v>
      </c>
      <c r="AC24" s="45">
        <f>VLOOKUP(VLOOKUP(AC$3,KEY!$E:$F,2,0)&amp;$C24,DEMAND_PLAN!$B:$I,5,0)/VLOOKUP(VLOOKUP(AC$3,KEY!$E:$F,2,0),KEY!$B:$C,2,0)</f>
        <v>7197</v>
      </c>
      <c r="AD24" s="45">
        <f>VLOOKUP(VLOOKUP(AD$3,KEY!$E:$F,2,0)&amp;$C24,DEMAND_PLAN!$B:$I,5,0)/VLOOKUP(VLOOKUP(AD$3,KEY!$E:$F,2,0),KEY!$B:$C,2,0)</f>
        <v>7197</v>
      </c>
      <c r="AE24" s="45">
        <f>VLOOKUP(VLOOKUP(AE$3,KEY!$E:$F,2,0)&amp;$C24,DEMAND_PLAN!$B:$I,5,0)/VLOOKUP(VLOOKUP(AE$3,KEY!$E:$F,2,0),KEY!$B:$C,2,0)</f>
        <v>7197</v>
      </c>
      <c r="AF24" s="45">
        <f>VLOOKUP(VLOOKUP(AF$3,KEY!$E:$F,2,0)&amp;$C24,DEMAND_PLAN!$B:$I,5,0)/VLOOKUP(VLOOKUP(AF$3,KEY!$E:$F,2,0),KEY!$B:$C,2,0)</f>
        <v>10754</v>
      </c>
      <c r="AG24" s="45">
        <f>VLOOKUP(VLOOKUP(AG$3,KEY!$E:$F,2,0)&amp;$C24,DEMAND_PLAN!$B:$I,5,0)/VLOOKUP(VLOOKUP(AG$3,KEY!$E:$F,2,0),KEY!$B:$C,2,0)</f>
        <v>10754</v>
      </c>
      <c r="AH24" s="45">
        <f>VLOOKUP(VLOOKUP(AH$3,KEY!$E:$F,2,0)&amp;$C24,DEMAND_PLAN!$B:$I,5,0)/VLOOKUP(VLOOKUP(AH$3,KEY!$E:$F,2,0),KEY!$B:$C,2,0)</f>
        <v>10754</v>
      </c>
      <c r="AI24" s="45">
        <f>VLOOKUP(VLOOKUP(AI$3,KEY!$E:$F,2,0)&amp;$C24,DEMAND_PLAN!$B:$I,5,0)/VLOOKUP(VLOOKUP(AI$3,KEY!$E:$F,2,0),KEY!$B:$C,2,0)</f>
        <v>10754</v>
      </c>
      <c r="AJ24" s="45">
        <f>VLOOKUP(VLOOKUP(AJ$3,KEY!$E:$F,2,0)&amp;$C24,DEMAND_PLAN!$B:$I,5,0)/VLOOKUP(VLOOKUP(AJ$3,KEY!$E:$F,2,0),KEY!$B:$C,2,0)</f>
        <v>6568.5</v>
      </c>
      <c r="AK24" s="45">
        <f>VLOOKUP(VLOOKUP(AK$3,KEY!$E:$F,2,0)&amp;$C24,DEMAND_PLAN!$B:$I,5,0)/VLOOKUP(VLOOKUP(AK$3,KEY!$E:$F,2,0),KEY!$B:$C,2,0)</f>
        <v>6568.5</v>
      </c>
      <c r="AL24" s="45">
        <f>VLOOKUP(VLOOKUP(AL$3,KEY!$E:$F,2,0)&amp;$C24,DEMAND_PLAN!$B:$I,5,0)/VLOOKUP(VLOOKUP(AL$3,KEY!$E:$F,2,0),KEY!$B:$C,2,0)</f>
        <v>6568.5</v>
      </c>
      <c r="AM24" s="45">
        <f>VLOOKUP(VLOOKUP(AM$3,KEY!$E:$F,2,0)&amp;$C24,DEMAND_PLAN!$B:$I,5,0)/VLOOKUP(VLOOKUP(AM$3,KEY!$E:$F,2,0),KEY!$B:$C,2,0)</f>
        <v>6568.5</v>
      </c>
      <c r="AN24" s="45">
        <f>VLOOKUP(VLOOKUP(AN$3,KEY!$E:$F,2,0)&amp;$C24,DEMAND_PLAN!$B:$I,5,0)/VLOOKUP(VLOOKUP(AN$3,KEY!$E:$F,2,0),KEY!$B:$C,2,0)</f>
        <v>6365.4</v>
      </c>
      <c r="AO24" s="45">
        <f>VLOOKUP(VLOOKUP(AO$3,KEY!$E:$F,2,0)&amp;$C24,DEMAND_PLAN!$B:$I,5,0)/VLOOKUP(VLOOKUP(AO$3,KEY!$E:$F,2,0),KEY!$B:$C,2,0)</f>
        <v>6365.4</v>
      </c>
      <c r="AP24" s="45">
        <f>VLOOKUP(VLOOKUP(AP$3,KEY!$E:$F,2,0)&amp;$C24,DEMAND_PLAN!$B:$I,5,0)/VLOOKUP(VLOOKUP(AP$3,KEY!$E:$F,2,0),KEY!$B:$C,2,0)</f>
        <v>6365.4</v>
      </c>
      <c r="AQ24" s="45">
        <f>VLOOKUP(VLOOKUP(AQ$3,KEY!$E:$F,2,0)&amp;$C24,DEMAND_PLAN!$B:$I,5,0)/VLOOKUP(VLOOKUP(AQ$3,KEY!$E:$F,2,0),KEY!$B:$C,2,0)</f>
        <v>6365.4</v>
      </c>
      <c r="AR24" s="45">
        <f>VLOOKUP(VLOOKUP(AR$3,KEY!$E:$F,2,0)&amp;$C24,DEMAND_PLAN!$B:$I,5,0)/VLOOKUP(VLOOKUP(AR$3,KEY!$E:$F,2,0),KEY!$B:$C,2,0)</f>
        <v>6365.4</v>
      </c>
      <c r="AS24" s="45">
        <f>VLOOKUP(VLOOKUP(AS$3,KEY!$E:$F,2,0)&amp;$C24,DEMAND_PLAN!$B:$I,5,0)/VLOOKUP(VLOOKUP(AS$3,KEY!$E:$F,2,0),KEY!$B:$C,2,0)</f>
        <v>11231.75</v>
      </c>
      <c r="AT24" s="45">
        <f>VLOOKUP(VLOOKUP(AT$3,KEY!$E:$F,2,0)&amp;$C24,DEMAND_PLAN!$B:$I,5,0)/VLOOKUP(VLOOKUP(AT$3,KEY!$E:$F,2,0),KEY!$B:$C,2,0)</f>
        <v>11231.75</v>
      </c>
      <c r="AU24" s="45">
        <f>VLOOKUP(VLOOKUP(AU$3,KEY!$E:$F,2,0)&amp;$C24,DEMAND_PLAN!$B:$I,5,0)/VLOOKUP(VLOOKUP(AU$3,KEY!$E:$F,2,0),KEY!$B:$C,2,0)</f>
        <v>11231.75</v>
      </c>
      <c r="AV24" s="45">
        <f>VLOOKUP(VLOOKUP(AV$3,KEY!$E:$F,2,0)&amp;$C24,DEMAND_PLAN!$B:$I,5,0)/VLOOKUP(VLOOKUP(AV$3,KEY!$E:$F,2,0),KEY!$B:$C,2,0)</f>
        <v>11231.75</v>
      </c>
      <c r="AW24" s="45">
        <f>VLOOKUP(VLOOKUP(AW$3,KEY!$E:$F,2,0)&amp;$C24,DEMAND_PLAN!$B:$I,5,0)/VLOOKUP(VLOOKUP(AW$3,KEY!$E:$F,2,0),KEY!$B:$C,2,0)</f>
        <v>11131.5</v>
      </c>
      <c r="AX24" s="45">
        <f>VLOOKUP(VLOOKUP(AX$3,KEY!$E:$F,2,0)&amp;$C24,DEMAND_PLAN!$B:$I,5,0)/VLOOKUP(VLOOKUP(AX$3,KEY!$E:$F,2,0),KEY!$B:$C,2,0)</f>
        <v>11131.5</v>
      </c>
      <c r="AY24" s="45">
        <f>VLOOKUP(VLOOKUP(AY$3,KEY!$E:$F,2,0)&amp;$C24,DEMAND_PLAN!$B:$I,5,0)/VLOOKUP(VLOOKUP(AY$3,KEY!$E:$F,2,0),KEY!$B:$C,2,0)</f>
        <v>11131.5</v>
      </c>
      <c r="AZ24" s="45">
        <f>VLOOKUP(VLOOKUP(AZ$3,KEY!$E:$F,2,0)&amp;$C24,DEMAND_PLAN!$B:$I,5,0)/VLOOKUP(VLOOKUP(AZ$3,KEY!$E:$F,2,0),KEY!$B:$C,2,0)</f>
        <v>11131.5</v>
      </c>
      <c r="BA24" s="45">
        <f>VLOOKUP(VLOOKUP(BA$3,KEY!$E:$F,2,0)&amp;$C24,DEMAND_PLAN!$B:$I,5,0)/VLOOKUP(VLOOKUP(BA$3,KEY!$E:$F,2,0),KEY!$B:$C,2,0)</f>
        <v>5946.2</v>
      </c>
      <c r="BB24" s="45">
        <f>VLOOKUP(VLOOKUP(BB$3,KEY!$E:$F,2,0)&amp;$C24,DEMAND_PLAN!$B:$I,5,0)/VLOOKUP(VLOOKUP(BB$3,KEY!$E:$F,2,0),KEY!$B:$C,2,0)</f>
        <v>5946.2</v>
      </c>
      <c r="BC24" s="45">
        <f>VLOOKUP(VLOOKUP(BC$3,KEY!$E:$F,2,0)&amp;$C24,DEMAND_PLAN!$B:$I,5,0)/VLOOKUP(VLOOKUP(BC$3,KEY!$E:$F,2,0),KEY!$B:$C,2,0)</f>
        <v>5946.2</v>
      </c>
      <c r="BD24" s="45">
        <f>VLOOKUP(VLOOKUP(BD$3,KEY!$E:$F,2,0)&amp;$C24,DEMAND_PLAN!$B:$I,5,0)/VLOOKUP(VLOOKUP(BD$3,KEY!$E:$F,2,0),KEY!$B:$C,2,0)</f>
        <v>5946.2</v>
      </c>
      <c r="BE24" s="45">
        <f>VLOOKUP(VLOOKUP(BE$3,KEY!$E:$F,2,0)&amp;$C24,DEMAND_PLAN!$B:$I,5,0)/VLOOKUP(VLOOKUP(BE$3,KEY!$E:$F,2,0),KEY!$B:$C,2,0)</f>
        <v>5946.2</v>
      </c>
      <c r="BF24" s="46">
        <f>IF(FF24&gt;ASSUMPTIONS!$D$5,0,(ASSUMPTIONS!$D$5+2-FF24)*AVERAGE(G24:J24))</f>
        <v>0</v>
      </c>
      <c r="BG24" s="46">
        <f>IF(FG24&gt;ASSUMPTIONS!$D$5,0,(ASSUMPTIONS!$D$5+2-FG24)*AVERAGE(H24:K24))</f>
        <v>0</v>
      </c>
      <c r="BH24" s="46">
        <f>IF(FH24&gt;ASSUMPTIONS!$D$5,0,(ASSUMPTIONS!$D$5+2-FH24)*AVERAGE(I24:L24))</f>
        <v>0</v>
      </c>
      <c r="BI24" s="46">
        <f>IF(FI24&gt;ASSUMPTIONS!$D$5,0,(ASSUMPTIONS!$D$5+2-FI24)*AVERAGE(J24:M24))</f>
        <v>0</v>
      </c>
      <c r="BJ24" s="46">
        <f>IF(FJ24&gt;ASSUMPTIONS!$D$5,0,(ASSUMPTIONS!$D$5+2-FJ24)*AVERAGE(K24:N24))</f>
        <v>0</v>
      </c>
      <c r="BK24" s="46">
        <f>IF(FK24&gt;ASSUMPTIONS!$D$5,0,(ASSUMPTIONS!$D$5+2-FK24)*AVERAGE(L24:O24))</f>
        <v>0</v>
      </c>
      <c r="BL24" s="46">
        <f>IF(FL24&gt;ASSUMPTIONS!$D$5,0,(ASSUMPTIONS!$D$5+2-FL24)*AVERAGE(M24:P24))</f>
        <v>0</v>
      </c>
      <c r="BM24" s="46">
        <f>IF(FM24&gt;ASSUMPTIONS!$D$5,0,(ASSUMPTIONS!$D$5+2-FM24)*AVERAGE(N24:Q24))</f>
        <v>0</v>
      </c>
      <c r="BN24" s="46">
        <f>IF(FN24&gt;ASSUMPTIONS!$D$5,0,(ASSUMPTIONS!$D$5+2-FN24)*AVERAGE(O24:R24))</f>
        <v>0</v>
      </c>
      <c r="BO24" s="46">
        <f>IF(FO24&gt;ASSUMPTIONS!$D$5,0,(ASSUMPTIONS!$D$5+2-FO24)*AVERAGE(P24:S24))</f>
        <v>10752.304907621248</v>
      </c>
      <c r="BP24" s="46">
        <f>IF(FP24&gt;ASSUMPTIONS!$D$5,0,(ASSUMPTIONS!$D$5+2-FP24)*AVERAGE(Q24:T24))</f>
        <v>0</v>
      </c>
      <c r="BQ24" s="46">
        <f>IF(FQ24&gt;ASSUMPTIONS!$D$5,0,(ASSUMPTIONS!$D$5+2-FQ24)*AVERAGE(R24:U24))</f>
        <v>15614.849999999995</v>
      </c>
      <c r="BR24" s="46">
        <f>IF(FR24&gt;ASSUMPTIONS!$D$5,0,(ASSUMPTIONS!$D$5+2-FR24)*AVERAGE(S24:V24))</f>
        <v>0</v>
      </c>
      <c r="BS24" s="46">
        <f>IF(FS24&gt;ASSUMPTIONS!$D$5,0,(ASSUMPTIONS!$D$5+2-FS24)*AVERAGE(T24:W24))</f>
        <v>19369.350000000006</v>
      </c>
      <c r="BT24" s="46">
        <f>IF(FT24&gt;ASSUMPTIONS!$D$5,0,(ASSUMPTIONS!$D$5+2-FT24)*AVERAGE(U24:X24))</f>
        <v>0</v>
      </c>
      <c r="BU24" s="46">
        <f>IF(FU24&gt;ASSUMPTIONS!$D$5,0,(ASSUMPTIONS!$D$5+2-FU24)*AVERAGE(V24:Y24))</f>
        <v>26742.75</v>
      </c>
      <c r="BV24" s="46">
        <f>IF(FV24&gt;ASSUMPTIONS!$D$5,0,(ASSUMPTIONS!$D$5+2-FV24)*AVERAGE(W24:Z24))</f>
        <v>0</v>
      </c>
      <c r="BW24" s="46">
        <f>IF(FW24&gt;ASSUMPTIONS!$D$5,0,(ASSUMPTIONS!$D$5+2-FW24)*AVERAGE(X24:AA24))</f>
        <v>0</v>
      </c>
      <c r="BX24" s="46">
        <f>IF(FX24&gt;ASSUMPTIONS!$D$5,0,(ASSUMPTIONS!$D$5+2-FX24)*AVERAGE(Y24:AB24))</f>
        <v>20831.625</v>
      </c>
      <c r="BY24" s="46">
        <f>IF(FY24&gt;ASSUMPTIONS!$D$5,0,(ASSUMPTIONS!$D$5+2-FY24)*AVERAGE(Z24:AC24))</f>
        <v>0</v>
      </c>
      <c r="BZ24" s="46">
        <f>IF(FZ24&gt;ASSUMPTIONS!$D$5,0,(ASSUMPTIONS!$D$5+2-FZ24)*AVERAGE(AA24:AD24))</f>
        <v>0</v>
      </c>
      <c r="CA24" s="46">
        <f>IF(GA24&gt;ASSUMPTIONS!$D$5,0,(ASSUMPTIONS!$D$5+2-GA24)*AVERAGE(AB24:AE24))</f>
        <v>19175.999999999996</v>
      </c>
      <c r="CB24" s="46">
        <f>IF(GB24&gt;ASSUMPTIONS!$D$5,0,(ASSUMPTIONS!$D$5+2-GB24)*AVERAGE(AC24:AF24))</f>
        <v>0</v>
      </c>
      <c r="CC24" s="46">
        <f>IF(GC24&gt;ASSUMPTIONS!$D$5,0,(ASSUMPTIONS!$D$5+2-GC24)*AVERAGE(AD24:AG24))</f>
        <v>32179</v>
      </c>
      <c r="CD24" s="46">
        <f>IF(GD24&gt;ASSUMPTIONS!$D$5,0,(ASSUMPTIONS!$D$5+2-GD24)*AVERAGE(AE24:AH24))</f>
        <v>0</v>
      </c>
      <c r="CE24" s="46">
        <f>IF(GE24&gt;ASSUMPTIONS!$D$5,0,(ASSUMPTIONS!$D$5+2-GE24)*AVERAGE(AF24:AI24))</f>
        <v>32179</v>
      </c>
      <c r="CF24" s="46">
        <f>IF(GF24&gt;ASSUMPTIONS!$D$5,0,(ASSUMPTIONS!$D$5+2-GF24)*AVERAGE(AG24:AJ24))</f>
        <v>0</v>
      </c>
      <c r="CG24" s="46">
        <f>IF(GG24&gt;ASSUMPTIONS!$D$5,0,(ASSUMPTIONS!$D$5+2-GG24)*AVERAGE(AH24:AK24))</f>
        <v>0</v>
      </c>
      <c r="CH24" s="46">
        <f>IF(GH24&gt;ASSUMPTIONS!$D$5,0,(ASSUMPTIONS!$D$5+2-GH24)*AVERAGE(AI24:AL24))</f>
        <v>0</v>
      </c>
      <c r="CI24" s="46">
        <f>IF(GI24&gt;ASSUMPTIONS!$D$5,0,(ASSUMPTIONS!$D$5+2-GI24)*AVERAGE(AJ24:AM24))</f>
        <v>0</v>
      </c>
      <c r="CJ24" s="46">
        <f>IF(GJ24&gt;ASSUMPTIONS!$D$5,0,(ASSUMPTIONS!$D$5+2-GJ24)*AVERAGE(AK24:AN24))</f>
        <v>0</v>
      </c>
      <c r="CK24" s="46">
        <f>IF(GK24&gt;ASSUMPTIONS!$D$5,0,(ASSUMPTIONS!$D$5+2-GK24)*AVERAGE(AL24:AO24))</f>
        <v>13911.000000000011</v>
      </c>
      <c r="CL24" s="46">
        <f>IF(GL24&gt;ASSUMPTIONS!$D$5,0,(ASSUMPTIONS!$D$5+2-GL24)*AVERAGE(AM24:AP24))</f>
        <v>0</v>
      </c>
      <c r="CM24" s="46">
        <f>IF(GM24&gt;ASSUMPTIONS!$D$5,0,(ASSUMPTIONS!$D$5+2-GM24)*AVERAGE(AN24:AQ24))</f>
        <v>0</v>
      </c>
      <c r="CN24" s="46">
        <f>IF(GN24&gt;ASSUMPTIONS!$D$5,0,(ASSUMPTIONS!$D$5+2-GN24)*AVERAGE(AO24:AR24))</f>
        <v>18689.999999999982</v>
      </c>
      <c r="CO24" s="46">
        <f>IF(GO24&gt;ASSUMPTIONS!$D$5,0,(ASSUMPTIONS!$D$5+2-GO24)*AVERAGE(AP24:AS24))</f>
        <v>18531.274999999998</v>
      </c>
      <c r="CP24" s="46">
        <f>IF(GP24&gt;ASSUMPTIONS!$D$5,0,(ASSUMPTIONS!$D$5+2-GP24)*AVERAGE(AQ24:AT24))</f>
        <v>18531.27500000002</v>
      </c>
      <c r="CQ24" s="46">
        <f>IF(GQ24&gt;ASSUMPTIONS!$D$5,0,(ASSUMPTIONS!$D$5+2-GQ24)*AVERAGE(AR24:AU24))</f>
        <v>0</v>
      </c>
      <c r="CR24" s="46">
        <f>IF(GR24&gt;ASSUMPTIONS!$D$5,0,(ASSUMPTIONS!$D$5+2-GR24)*AVERAGE(AS24:AV24))</f>
        <v>37062.549999999988</v>
      </c>
      <c r="CS24" s="46">
        <f>IF(GS24&gt;ASSUMPTIONS!$D$5,0,(ASSUMPTIONS!$D$5+2-GS24)*AVERAGE(AT24:AW24))</f>
        <v>0</v>
      </c>
      <c r="CT24" s="46">
        <f>IF(GT24&gt;ASSUMPTIONS!$D$5,0,(ASSUMPTIONS!$D$5+2-GT24)*AVERAGE(AU24:AX24))</f>
        <v>0</v>
      </c>
      <c r="CU24" s="46">
        <f>IF(GU24&gt;ASSUMPTIONS!$D$5,0,(ASSUMPTIONS!$D$5+2-GU24)*AVERAGE(AV24:AY24))</f>
        <v>28077.024999999994</v>
      </c>
      <c r="CV24" s="46">
        <f>IF(GV24&gt;ASSUMPTIONS!$D$5,0,(ASSUMPTIONS!$D$5+2-GV24)*AVERAGE(AW24:AZ24))</f>
        <v>0</v>
      </c>
      <c r="CW24" s="46">
        <f>IF(GW24&gt;ASSUMPTIONS!$D$5,0,(ASSUMPTIONS!$D$5+2-GW24)*AVERAGE(AX24:BA24))</f>
        <v>0</v>
      </c>
      <c r="CX24" s="46">
        <f>IF(GX24&gt;ASSUMPTIONS!$D$5,0,(ASSUMPTIONS!$D$5+2-GX24)*AVERAGE(AY24:BB24))</f>
        <v>0</v>
      </c>
      <c r="CY24" s="46">
        <f>IF(GY24&gt;ASSUMPTIONS!$D$5,0,(ASSUMPTIONS!$D$5+2-GY24)*AVERAGE(AZ24:BC24))</f>
        <v>0</v>
      </c>
      <c r="CZ24" s="46">
        <f>IF(GZ24&gt;ASSUMPTIONS!$D$5,0,(ASSUMPTIONS!$D$5+2-GZ24)*AVERAGE(BA24:BD24))</f>
        <v>0</v>
      </c>
      <c r="DA24" s="46">
        <f>IF(HA24&gt;ASSUMPTIONS!$D$5,0,(ASSUMPTIONS!$D$5+2-HA24)*AVERAGE($BB24:$BE24))</f>
        <v>14885.875</v>
      </c>
      <c r="DB24" s="46">
        <f>IF(HB24&gt;ASSUMPTIONS!$D$5,0,(ASSUMPTIONS!$D$5+2-HB24)*AVERAGE($BB24:$BE24))</f>
        <v>0</v>
      </c>
      <c r="DC24" s="46">
        <f>IF(HC24&gt;ASSUMPTIONS!$D$5,0,(ASSUMPTIONS!$D$5+2-HC24)*AVERAGE($BB24:$BE24))</f>
        <v>11892.399999999989</v>
      </c>
      <c r="DD24" s="46">
        <f>IF(HD24&gt;ASSUMPTIONS!$D$5,0,(ASSUMPTIONS!$D$5+2-HD24)*AVERAGE($BB24:$BE24))</f>
        <v>0</v>
      </c>
      <c r="DE24" s="46">
        <f>IF(HE24&gt;ASSUMPTIONS!$D$5,0,(ASSUMPTIONS!$D$5+2-HE24)*AVERAGE($BB24:$BE24))</f>
        <v>11892.4</v>
      </c>
      <c r="DF24" s="47">
        <f t="shared" si="106"/>
        <v>81992.620092378755</v>
      </c>
      <c r="DG24" s="47">
        <f t="shared" si="0"/>
        <v>72017.120092378755</v>
      </c>
      <c r="DH24" s="47">
        <f t="shared" si="1"/>
        <v>62041.620092378755</v>
      </c>
      <c r="DI24" s="47">
        <f t="shared" si="2"/>
        <v>52066.120092378755</v>
      </c>
      <c r="DJ24" s="47">
        <f t="shared" si="3"/>
        <v>46522.870092378755</v>
      </c>
      <c r="DK24" s="47">
        <f t="shared" si="4"/>
        <v>40979.620092378755</v>
      </c>
      <c r="DL24" s="47">
        <f t="shared" si="5"/>
        <v>35436.370092378755</v>
      </c>
      <c r="DM24" s="47">
        <f t="shared" si="6"/>
        <v>29893.120092378755</v>
      </c>
      <c r="DN24" s="47">
        <f t="shared" si="7"/>
        <v>26609.320092378755</v>
      </c>
      <c r="DO24" s="47">
        <f t="shared" si="8"/>
        <v>34077.825000000004</v>
      </c>
      <c r="DP24" s="47">
        <f t="shared" si="9"/>
        <v>30794.025000000005</v>
      </c>
      <c r="DQ24" s="47">
        <f t="shared" si="10"/>
        <v>43125.074999999997</v>
      </c>
      <c r="DR24" s="47">
        <f t="shared" si="11"/>
        <v>39841.274999999994</v>
      </c>
      <c r="DS24" s="47">
        <f t="shared" si="12"/>
        <v>54117.375</v>
      </c>
      <c r="DT24" s="47">
        <f t="shared" si="13"/>
        <v>49024.125</v>
      </c>
      <c r="DU24" s="47">
        <f t="shared" si="14"/>
        <v>70673.625</v>
      </c>
      <c r="DV24" s="47">
        <f t="shared" si="15"/>
        <v>65580.375</v>
      </c>
      <c r="DW24" s="47">
        <f t="shared" si="16"/>
        <v>57175.875</v>
      </c>
      <c r="DX24" s="47">
        <f t="shared" si="17"/>
        <v>69603</v>
      </c>
      <c r="DY24" s="47">
        <f t="shared" si="18"/>
        <v>61198.5</v>
      </c>
      <c r="DZ24" s="47">
        <f t="shared" si="19"/>
        <v>52794</v>
      </c>
      <c r="EA24" s="47">
        <f t="shared" si="20"/>
        <v>64773</v>
      </c>
      <c r="EB24" s="47">
        <f t="shared" si="21"/>
        <v>57576</v>
      </c>
      <c r="EC24" s="47">
        <f t="shared" si="22"/>
        <v>82558</v>
      </c>
      <c r="ED24" s="47">
        <f t="shared" si="23"/>
        <v>75361</v>
      </c>
      <c r="EE24" s="47">
        <f t="shared" si="24"/>
        <v>100343</v>
      </c>
      <c r="EF24" s="47">
        <f t="shared" si="25"/>
        <v>89589</v>
      </c>
      <c r="EG24" s="47">
        <f t="shared" si="26"/>
        <v>78835</v>
      </c>
      <c r="EH24" s="47">
        <f t="shared" si="27"/>
        <v>68081</v>
      </c>
      <c r="EI24" s="47">
        <f t="shared" si="28"/>
        <v>57327</v>
      </c>
      <c r="EJ24" s="47">
        <f t="shared" si="29"/>
        <v>50758.5</v>
      </c>
      <c r="EK24" s="47">
        <f t="shared" si="30"/>
        <v>58101.000000000015</v>
      </c>
      <c r="EL24" s="47">
        <f t="shared" si="31"/>
        <v>51532.500000000015</v>
      </c>
      <c r="EM24" s="47">
        <f t="shared" si="32"/>
        <v>44964.000000000015</v>
      </c>
      <c r="EN24" s="47">
        <f t="shared" si="33"/>
        <v>57288.599999999991</v>
      </c>
      <c r="EO24" s="47">
        <f t="shared" si="34"/>
        <v>69454.474999999991</v>
      </c>
      <c r="EP24" s="47">
        <f t="shared" si="35"/>
        <v>81620.350000000006</v>
      </c>
      <c r="EQ24" s="47">
        <f t="shared" si="36"/>
        <v>75254.950000000012</v>
      </c>
      <c r="ER24" s="47">
        <f t="shared" si="37"/>
        <v>105952.1</v>
      </c>
      <c r="ES24" s="47">
        <f t="shared" si="38"/>
        <v>94720.35</v>
      </c>
      <c r="ET24" s="47">
        <f t="shared" si="39"/>
        <v>83488.600000000006</v>
      </c>
      <c r="EU24" s="47">
        <f t="shared" si="40"/>
        <v>100333.875</v>
      </c>
      <c r="EV24" s="47">
        <f t="shared" si="41"/>
        <v>89102.125</v>
      </c>
      <c r="EW24" s="47">
        <f t="shared" si="42"/>
        <v>77970.625</v>
      </c>
      <c r="EX24" s="47">
        <f t="shared" si="43"/>
        <v>66839.125</v>
      </c>
      <c r="EY24" s="47">
        <f t="shared" si="44"/>
        <v>55707.625</v>
      </c>
      <c r="EZ24" s="47">
        <f t="shared" si="45"/>
        <v>44576.125</v>
      </c>
      <c r="FA24" s="47">
        <f t="shared" si="46"/>
        <v>53515.8</v>
      </c>
      <c r="FB24" s="47">
        <f t="shared" si="47"/>
        <v>47569.600000000006</v>
      </c>
      <c r="FC24" s="47">
        <f t="shared" si="48"/>
        <v>53515.799999999996</v>
      </c>
      <c r="FD24" s="47">
        <f t="shared" si="49"/>
        <v>47569.599999999999</v>
      </c>
      <c r="FE24" s="47">
        <f t="shared" si="50"/>
        <v>53515.8</v>
      </c>
      <c r="FF24" s="48">
        <f t="shared" si="54"/>
        <v>10.371442718640955</v>
      </c>
      <c r="FG24" s="48">
        <f t="shared" si="55"/>
        <v>10.56691036228804</v>
      </c>
      <c r="FH24" s="48">
        <f t="shared" si="56"/>
        <v>10.827505111566891</v>
      </c>
      <c r="FI24" s="48">
        <f t="shared" si="57"/>
        <v>11.192282522415326</v>
      </c>
      <c r="FJ24" s="48">
        <f t="shared" si="58"/>
        <v>10.458430584678021</v>
      </c>
      <c r="FK24" s="48">
        <f t="shared" si="59"/>
        <v>10.540978037368943</v>
      </c>
      <c r="FL24" s="48">
        <f t="shared" si="60"/>
        <v>10.647756225020707</v>
      </c>
      <c r="FM24" s="48">
        <f t="shared" si="61"/>
        <v>10.791269289353417</v>
      </c>
      <c r="FN24" s="48">
        <f t="shared" si="62"/>
        <v>9.1032097242154677</v>
      </c>
      <c r="FO24" s="48">
        <f t="shared" si="63"/>
        <v>7.1220992374873289</v>
      </c>
      <c r="FP24" s="48">
        <f t="shared" si="64"/>
        <v>8.1359965620355634</v>
      </c>
      <c r="FQ24" s="48">
        <f t="shared" si="65"/>
        <v>6.6353741606535399</v>
      </c>
      <c r="FR24" s="48">
        <f t="shared" si="66"/>
        <v>8.4671035193638637</v>
      </c>
      <c r="FS24" s="48">
        <f t="shared" si="67"/>
        <v>6.7287374521042453</v>
      </c>
      <c r="FT24" s="48">
        <f t="shared" si="68"/>
        <v>8.0187253431127417</v>
      </c>
      <c r="FU24" s="48">
        <f t="shared" si="69"/>
        <v>6.4703902595956349</v>
      </c>
      <c r="FV24" s="48">
        <f t="shared" si="70"/>
        <v>8.4090219525254319</v>
      </c>
      <c r="FW24" s="48">
        <f t="shared" si="71"/>
        <v>8.0937196278983663</v>
      </c>
      <c r="FX24" s="48">
        <f t="shared" si="72"/>
        <v>7.3295356215748484</v>
      </c>
      <c r="FY24" s="48">
        <f t="shared" si="73"/>
        <v>9.2817922688403254</v>
      </c>
      <c r="FZ24" s="48">
        <f t="shared" si="74"/>
        <v>8.5033347228011671</v>
      </c>
      <c r="GA24" s="48">
        <f t="shared" si="75"/>
        <v>7.335556481867445</v>
      </c>
      <c r="GB24" s="48">
        <f t="shared" si="76"/>
        <v>8.0102643376101401</v>
      </c>
      <c r="GC24" s="48">
        <f t="shared" si="77"/>
        <v>6.4147958331012198</v>
      </c>
      <c r="GD24" s="48">
        <f t="shared" si="78"/>
        <v>8.3689905978357277</v>
      </c>
      <c r="GE24" s="48">
        <f t="shared" si="79"/>
        <v>7.0077180583968754</v>
      </c>
      <c r="GF24" s="48">
        <f t="shared" si="80"/>
        <v>10.336513822896949</v>
      </c>
      <c r="GG24" s="48">
        <f t="shared" si="81"/>
        <v>10.343657093375667</v>
      </c>
      <c r="GH24" s="48">
        <f t="shared" si="82"/>
        <v>10.352763505638634</v>
      </c>
      <c r="GI24" s="48">
        <f t="shared" si="83"/>
        <v>10.364771256755729</v>
      </c>
      <c r="GJ24" s="48">
        <f t="shared" si="84"/>
        <v>8.7955536632797475</v>
      </c>
      <c r="GK24" s="48">
        <f t="shared" si="85"/>
        <v>7.8489086818361038</v>
      </c>
      <c r="GL24" s="48">
        <f t="shared" si="86"/>
        <v>9.0553951536546347</v>
      </c>
      <c r="GM24" s="48">
        <f t="shared" si="87"/>
        <v>8.0957206145725351</v>
      </c>
      <c r="GN24" s="48">
        <f t="shared" si="88"/>
        <v>7.0638137430483576</v>
      </c>
      <c r="GO24" s="48">
        <f t="shared" si="89"/>
        <v>7.5558816207491768</v>
      </c>
      <c r="GP24" s="48">
        <f t="shared" si="90"/>
        <v>7.8938322398797514</v>
      </c>
      <c r="GQ24" s="48">
        <f t="shared" si="91"/>
        <v>8.1496780506556927</v>
      </c>
      <c r="GR24" s="48">
        <f t="shared" si="92"/>
        <v>6.7001980991386034</v>
      </c>
      <c r="GS24" s="48">
        <f t="shared" si="93"/>
        <v>9.4543637448621638</v>
      </c>
      <c r="GT24" s="48">
        <f t="shared" si="94"/>
        <v>8.4710719595765376</v>
      </c>
      <c r="GU24" s="48">
        <f t="shared" si="95"/>
        <v>7.483362370801939</v>
      </c>
      <c r="GV24" s="48">
        <f t="shared" si="96"/>
        <v>9.0135089610564609</v>
      </c>
      <c r="GW24" s="48">
        <f t="shared" si="97"/>
        <v>9.0595363071831461</v>
      </c>
      <c r="GX24" s="48">
        <f t="shared" si="98"/>
        <v>9.1312793877395659</v>
      </c>
      <c r="GY24" s="48">
        <f t="shared" si="99"/>
        <v>9.2287047680194405</v>
      </c>
      <c r="GZ24" s="48">
        <f t="shared" si="100"/>
        <v>9.3686093639635395</v>
      </c>
      <c r="HA24" s="48">
        <f t="shared" si="101"/>
        <v>7.4965734418620293</v>
      </c>
      <c r="HB24" s="48">
        <f t="shared" si="102"/>
        <v>9</v>
      </c>
      <c r="HC24" s="48">
        <f t="shared" si="103"/>
        <v>8.0000000000000018</v>
      </c>
      <c r="HD24" s="48">
        <f t="shared" si="104"/>
        <v>9</v>
      </c>
      <c r="HE24" s="48">
        <f t="shared" si="105"/>
        <v>8</v>
      </c>
      <c r="HF24" s="31"/>
    </row>
    <row r="25" spans="1:214" x14ac:dyDescent="0.25">
      <c r="A25" s="29"/>
      <c r="B25" s="13" t="s">
        <v>7</v>
      </c>
      <c r="C25" s="13">
        <v>1470217</v>
      </c>
      <c r="D25" s="13" t="str">
        <f>VLOOKUP(C25,INVENTORY_DATA!$C:$E,2,0)</f>
        <v>PF_1</v>
      </c>
      <c r="E25" s="44">
        <f>VLOOKUP(C25,INVENTORY_DATA!$C:$E,3,0)</f>
        <v>207451.78983833716</v>
      </c>
      <c r="F25" s="45">
        <f>VLOOKUP(VLOOKUP(F$3,KEY!$E:$F,2,0)&amp;$C25,DEMAND_PLAN!$B:$I,5,0)/VLOOKUP(VLOOKUP(F$3,KEY!$E:$F,2,0),KEY!$B:$C,2,0)</f>
        <v>10981.25</v>
      </c>
      <c r="G25" s="45">
        <f>VLOOKUP(VLOOKUP(G$3,KEY!$E:$F,2,0)&amp;$C25,DEMAND_PLAN!$B:$I,5,0)/VLOOKUP(VLOOKUP(G$3,KEY!$E:$F,2,0),KEY!$B:$C,2,0)</f>
        <v>10981.25</v>
      </c>
      <c r="H25" s="45">
        <f>VLOOKUP(VLOOKUP(H$3,KEY!$E:$F,2,0)&amp;$C25,DEMAND_PLAN!$B:$I,5,0)/VLOOKUP(VLOOKUP(H$3,KEY!$E:$F,2,0),KEY!$B:$C,2,0)</f>
        <v>10981.25</v>
      </c>
      <c r="I25" s="45">
        <f>VLOOKUP(VLOOKUP(I$3,KEY!$E:$F,2,0)&amp;$C25,DEMAND_PLAN!$B:$I,5,0)/VLOOKUP(VLOOKUP(I$3,KEY!$E:$F,2,0),KEY!$B:$C,2,0)</f>
        <v>10981.25</v>
      </c>
      <c r="J25" s="45">
        <f>VLOOKUP(VLOOKUP(J$3,KEY!$E:$F,2,0)&amp;$C25,DEMAND_PLAN!$B:$I,5,0)/VLOOKUP(VLOOKUP(J$3,KEY!$E:$F,2,0),KEY!$B:$C,2,0)</f>
        <v>3669</v>
      </c>
      <c r="K25" s="45">
        <f>VLOOKUP(VLOOKUP(K$3,KEY!$E:$F,2,0)&amp;$C25,DEMAND_PLAN!$B:$I,5,0)/VLOOKUP(VLOOKUP(K$3,KEY!$E:$F,2,0),KEY!$B:$C,2,0)</f>
        <v>3669</v>
      </c>
      <c r="L25" s="45">
        <f>VLOOKUP(VLOOKUP(L$3,KEY!$E:$F,2,0)&amp;$C25,DEMAND_PLAN!$B:$I,5,0)/VLOOKUP(VLOOKUP(L$3,KEY!$E:$F,2,0),KEY!$B:$C,2,0)</f>
        <v>3669</v>
      </c>
      <c r="M25" s="45">
        <f>VLOOKUP(VLOOKUP(M$3,KEY!$E:$F,2,0)&amp;$C25,DEMAND_PLAN!$B:$I,5,0)/VLOOKUP(VLOOKUP(M$3,KEY!$E:$F,2,0),KEY!$B:$C,2,0)</f>
        <v>3669</v>
      </c>
      <c r="N25" s="45">
        <f>VLOOKUP(VLOOKUP(N$3,KEY!$E:$F,2,0)&amp;$C25,DEMAND_PLAN!$B:$I,5,0)/VLOOKUP(VLOOKUP(N$3,KEY!$E:$F,2,0),KEY!$B:$C,2,0)</f>
        <v>9893.4</v>
      </c>
      <c r="O25" s="45">
        <f>VLOOKUP(VLOOKUP(O$3,KEY!$E:$F,2,0)&amp;$C25,DEMAND_PLAN!$B:$I,5,0)/VLOOKUP(VLOOKUP(O$3,KEY!$E:$F,2,0),KEY!$B:$C,2,0)</f>
        <v>9893.4</v>
      </c>
      <c r="P25" s="45">
        <f>VLOOKUP(VLOOKUP(P$3,KEY!$E:$F,2,0)&amp;$C25,DEMAND_PLAN!$B:$I,5,0)/VLOOKUP(VLOOKUP(P$3,KEY!$E:$F,2,0),KEY!$B:$C,2,0)</f>
        <v>9893.4</v>
      </c>
      <c r="Q25" s="45">
        <f>VLOOKUP(VLOOKUP(Q$3,KEY!$E:$F,2,0)&amp;$C25,DEMAND_PLAN!$B:$I,5,0)/VLOOKUP(VLOOKUP(Q$3,KEY!$E:$F,2,0),KEY!$B:$C,2,0)</f>
        <v>9893.4</v>
      </c>
      <c r="R25" s="45">
        <f>VLOOKUP(VLOOKUP(R$3,KEY!$E:$F,2,0)&amp;$C25,DEMAND_PLAN!$B:$I,5,0)/VLOOKUP(VLOOKUP(R$3,KEY!$E:$F,2,0),KEY!$B:$C,2,0)</f>
        <v>9893.4</v>
      </c>
      <c r="S25" s="45">
        <f>VLOOKUP(VLOOKUP(S$3,KEY!$E:$F,2,0)&amp;$C25,DEMAND_PLAN!$B:$I,5,0)/VLOOKUP(VLOOKUP(S$3,KEY!$E:$F,2,0),KEY!$B:$C,2,0)</f>
        <v>12113.75</v>
      </c>
      <c r="T25" s="45">
        <f>VLOOKUP(VLOOKUP(T$3,KEY!$E:$F,2,0)&amp;$C25,DEMAND_PLAN!$B:$I,5,0)/VLOOKUP(VLOOKUP(T$3,KEY!$E:$F,2,0),KEY!$B:$C,2,0)</f>
        <v>12113.75</v>
      </c>
      <c r="U25" s="45">
        <f>VLOOKUP(VLOOKUP(U$3,KEY!$E:$F,2,0)&amp;$C25,DEMAND_PLAN!$B:$I,5,0)/VLOOKUP(VLOOKUP(U$3,KEY!$E:$F,2,0),KEY!$B:$C,2,0)</f>
        <v>12113.75</v>
      </c>
      <c r="V25" s="45">
        <f>VLOOKUP(VLOOKUP(V$3,KEY!$E:$F,2,0)&amp;$C25,DEMAND_PLAN!$B:$I,5,0)/VLOOKUP(VLOOKUP(V$3,KEY!$E:$F,2,0),KEY!$B:$C,2,0)</f>
        <v>12113.75</v>
      </c>
      <c r="W25" s="45">
        <f>VLOOKUP(VLOOKUP(W$3,KEY!$E:$F,2,0)&amp;$C25,DEMAND_PLAN!$B:$I,5,0)/VLOOKUP(VLOOKUP(W$3,KEY!$E:$F,2,0),KEY!$B:$C,2,0)</f>
        <v>12012.75</v>
      </c>
      <c r="X25" s="45">
        <f>VLOOKUP(VLOOKUP(X$3,KEY!$E:$F,2,0)&amp;$C25,DEMAND_PLAN!$B:$I,5,0)/VLOOKUP(VLOOKUP(X$3,KEY!$E:$F,2,0),KEY!$B:$C,2,0)</f>
        <v>12012.75</v>
      </c>
      <c r="Y25" s="45">
        <f>VLOOKUP(VLOOKUP(Y$3,KEY!$E:$F,2,0)&amp;$C25,DEMAND_PLAN!$B:$I,5,0)/VLOOKUP(VLOOKUP(Y$3,KEY!$E:$F,2,0),KEY!$B:$C,2,0)</f>
        <v>12012.75</v>
      </c>
      <c r="Z25" s="45">
        <f>VLOOKUP(VLOOKUP(Z$3,KEY!$E:$F,2,0)&amp;$C25,DEMAND_PLAN!$B:$I,5,0)/VLOOKUP(VLOOKUP(Z$3,KEY!$E:$F,2,0),KEY!$B:$C,2,0)</f>
        <v>12012.75</v>
      </c>
      <c r="AA25" s="45">
        <f>VLOOKUP(VLOOKUP(AA$3,KEY!$E:$F,2,0)&amp;$C25,DEMAND_PLAN!$B:$I,5,0)/VLOOKUP(VLOOKUP(AA$3,KEY!$E:$F,2,0),KEY!$B:$C,2,0)</f>
        <v>6472.6</v>
      </c>
      <c r="AB25" s="45">
        <f>VLOOKUP(VLOOKUP(AB$3,KEY!$E:$F,2,0)&amp;$C25,DEMAND_PLAN!$B:$I,5,0)/VLOOKUP(VLOOKUP(AB$3,KEY!$E:$F,2,0),KEY!$B:$C,2,0)</f>
        <v>6472.6</v>
      </c>
      <c r="AC25" s="45">
        <f>VLOOKUP(VLOOKUP(AC$3,KEY!$E:$F,2,0)&amp;$C25,DEMAND_PLAN!$B:$I,5,0)/VLOOKUP(VLOOKUP(AC$3,KEY!$E:$F,2,0),KEY!$B:$C,2,0)</f>
        <v>6472.6</v>
      </c>
      <c r="AD25" s="45">
        <f>VLOOKUP(VLOOKUP(AD$3,KEY!$E:$F,2,0)&amp;$C25,DEMAND_PLAN!$B:$I,5,0)/VLOOKUP(VLOOKUP(AD$3,KEY!$E:$F,2,0),KEY!$B:$C,2,0)</f>
        <v>6472.6</v>
      </c>
      <c r="AE25" s="45">
        <f>VLOOKUP(VLOOKUP(AE$3,KEY!$E:$F,2,0)&amp;$C25,DEMAND_PLAN!$B:$I,5,0)/VLOOKUP(VLOOKUP(AE$3,KEY!$E:$F,2,0),KEY!$B:$C,2,0)</f>
        <v>6472.6</v>
      </c>
      <c r="AF25" s="45">
        <f>VLOOKUP(VLOOKUP(AF$3,KEY!$E:$F,2,0)&amp;$C25,DEMAND_PLAN!$B:$I,5,0)/VLOOKUP(VLOOKUP(AF$3,KEY!$E:$F,2,0),KEY!$B:$C,2,0)</f>
        <v>7762.75</v>
      </c>
      <c r="AG25" s="45">
        <f>VLOOKUP(VLOOKUP(AG$3,KEY!$E:$F,2,0)&amp;$C25,DEMAND_PLAN!$B:$I,5,0)/VLOOKUP(VLOOKUP(AG$3,KEY!$E:$F,2,0),KEY!$B:$C,2,0)</f>
        <v>7762.75</v>
      </c>
      <c r="AH25" s="45">
        <f>VLOOKUP(VLOOKUP(AH$3,KEY!$E:$F,2,0)&amp;$C25,DEMAND_PLAN!$B:$I,5,0)/VLOOKUP(VLOOKUP(AH$3,KEY!$E:$F,2,0),KEY!$B:$C,2,0)</f>
        <v>7762.75</v>
      </c>
      <c r="AI25" s="45">
        <f>VLOOKUP(VLOOKUP(AI$3,KEY!$E:$F,2,0)&amp;$C25,DEMAND_PLAN!$B:$I,5,0)/VLOOKUP(VLOOKUP(AI$3,KEY!$E:$F,2,0),KEY!$B:$C,2,0)</f>
        <v>7762.75</v>
      </c>
      <c r="AJ25" s="45">
        <f>VLOOKUP(VLOOKUP(AJ$3,KEY!$E:$F,2,0)&amp;$C25,DEMAND_PLAN!$B:$I,5,0)/VLOOKUP(VLOOKUP(AJ$3,KEY!$E:$F,2,0),KEY!$B:$C,2,0)</f>
        <v>4302</v>
      </c>
      <c r="AK25" s="45">
        <f>VLOOKUP(VLOOKUP(AK$3,KEY!$E:$F,2,0)&amp;$C25,DEMAND_PLAN!$B:$I,5,0)/VLOOKUP(VLOOKUP(AK$3,KEY!$E:$F,2,0),KEY!$B:$C,2,0)</f>
        <v>4302</v>
      </c>
      <c r="AL25" s="45">
        <f>VLOOKUP(VLOOKUP(AL$3,KEY!$E:$F,2,0)&amp;$C25,DEMAND_PLAN!$B:$I,5,0)/VLOOKUP(VLOOKUP(AL$3,KEY!$E:$F,2,0),KEY!$B:$C,2,0)</f>
        <v>4302</v>
      </c>
      <c r="AM25" s="45">
        <f>VLOOKUP(VLOOKUP(AM$3,KEY!$E:$F,2,0)&amp;$C25,DEMAND_PLAN!$B:$I,5,0)/VLOOKUP(VLOOKUP(AM$3,KEY!$E:$F,2,0),KEY!$B:$C,2,0)</f>
        <v>4302</v>
      </c>
      <c r="AN25" s="45">
        <f>VLOOKUP(VLOOKUP(AN$3,KEY!$E:$F,2,0)&amp;$C25,DEMAND_PLAN!$B:$I,5,0)/VLOOKUP(VLOOKUP(AN$3,KEY!$E:$F,2,0),KEY!$B:$C,2,0)</f>
        <v>8875.6</v>
      </c>
      <c r="AO25" s="45">
        <f>VLOOKUP(VLOOKUP(AO$3,KEY!$E:$F,2,0)&amp;$C25,DEMAND_PLAN!$B:$I,5,0)/VLOOKUP(VLOOKUP(AO$3,KEY!$E:$F,2,0),KEY!$B:$C,2,0)</f>
        <v>8875.6</v>
      </c>
      <c r="AP25" s="45">
        <f>VLOOKUP(VLOOKUP(AP$3,KEY!$E:$F,2,0)&amp;$C25,DEMAND_PLAN!$B:$I,5,0)/VLOOKUP(VLOOKUP(AP$3,KEY!$E:$F,2,0),KEY!$B:$C,2,0)</f>
        <v>8875.6</v>
      </c>
      <c r="AQ25" s="45">
        <f>VLOOKUP(VLOOKUP(AQ$3,KEY!$E:$F,2,0)&amp;$C25,DEMAND_PLAN!$B:$I,5,0)/VLOOKUP(VLOOKUP(AQ$3,KEY!$E:$F,2,0),KEY!$B:$C,2,0)</f>
        <v>8875.6</v>
      </c>
      <c r="AR25" s="45">
        <f>VLOOKUP(VLOOKUP(AR$3,KEY!$E:$F,2,0)&amp;$C25,DEMAND_PLAN!$B:$I,5,0)/VLOOKUP(VLOOKUP(AR$3,KEY!$E:$F,2,0),KEY!$B:$C,2,0)</f>
        <v>8875.6</v>
      </c>
      <c r="AS25" s="45">
        <f>VLOOKUP(VLOOKUP(AS$3,KEY!$E:$F,2,0)&amp;$C25,DEMAND_PLAN!$B:$I,5,0)/VLOOKUP(VLOOKUP(AS$3,KEY!$E:$F,2,0),KEY!$B:$C,2,0)</f>
        <v>11346.25</v>
      </c>
      <c r="AT25" s="45">
        <f>VLOOKUP(VLOOKUP(AT$3,KEY!$E:$F,2,0)&amp;$C25,DEMAND_PLAN!$B:$I,5,0)/VLOOKUP(VLOOKUP(AT$3,KEY!$E:$F,2,0),KEY!$B:$C,2,0)</f>
        <v>11346.25</v>
      </c>
      <c r="AU25" s="45">
        <f>VLOOKUP(VLOOKUP(AU$3,KEY!$E:$F,2,0)&amp;$C25,DEMAND_PLAN!$B:$I,5,0)/VLOOKUP(VLOOKUP(AU$3,KEY!$E:$F,2,0),KEY!$B:$C,2,0)</f>
        <v>11346.25</v>
      </c>
      <c r="AV25" s="45">
        <f>VLOOKUP(VLOOKUP(AV$3,KEY!$E:$F,2,0)&amp;$C25,DEMAND_PLAN!$B:$I,5,0)/VLOOKUP(VLOOKUP(AV$3,KEY!$E:$F,2,0),KEY!$B:$C,2,0)</f>
        <v>11346.25</v>
      </c>
      <c r="AW25" s="45">
        <f>VLOOKUP(VLOOKUP(AW$3,KEY!$E:$F,2,0)&amp;$C25,DEMAND_PLAN!$B:$I,5,0)/VLOOKUP(VLOOKUP(AW$3,KEY!$E:$F,2,0),KEY!$B:$C,2,0)</f>
        <v>9834.75</v>
      </c>
      <c r="AX25" s="45">
        <f>VLOOKUP(VLOOKUP(AX$3,KEY!$E:$F,2,0)&amp;$C25,DEMAND_PLAN!$B:$I,5,0)/VLOOKUP(VLOOKUP(AX$3,KEY!$E:$F,2,0),KEY!$B:$C,2,0)</f>
        <v>9834.75</v>
      </c>
      <c r="AY25" s="45">
        <f>VLOOKUP(VLOOKUP(AY$3,KEY!$E:$F,2,0)&amp;$C25,DEMAND_PLAN!$B:$I,5,0)/VLOOKUP(VLOOKUP(AY$3,KEY!$E:$F,2,0),KEY!$B:$C,2,0)</f>
        <v>9834.75</v>
      </c>
      <c r="AZ25" s="45">
        <f>VLOOKUP(VLOOKUP(AZ$3,KEY!$E:$F,2,0)&amp;$C25,DEMAND_PLAN!$B:$I,5,0)/VLOOKUP(VLOOKUP(AZ$3,KEY!$E:$F,2,0),KEY!$B:$C,2,0)</f>
        <v>9834.75</v>
      </c>
      <c r="BA25" s="45">
        <f>VLOOKUP(VLOOKUP(BA$3,KEY!$E:$F,2,0)&amp;$C25,DEMAND_PLAN!$B:$I,5,0)/VLOOKUP(VLOOKUP(BA$3,KEY!$E:$F,2,0),KEY!$B:$C,2,0)</f>
        <v>4943</v>
      </c>
      <c r="BB25" s="45">
        <f>VLOOKUP(VLOOKUP(BB$3,KEY!$E:$F,2,0)&amp;$C25,DEMAND_PLAN!$B:$I,5,0)/VLOOKUP(VLOOKUP(BB$3,KEY!$E:$F,2,0),KEY!$B:$C,2,0)</f>
        <v>4943</v>
      </c>
      <c r="BC25" s="45">
        <f>VLOOKUP(VLOOKUP(BC$3,KEY!$E:$F,2,0)&amp;$C25,DEMAND_PLAN!$B:$I,5,0)/VLOOKUP(VLOOKUP(BC$3,KEY!$E:$F,2,0),KEY!$B:$C,2,0)</f>
        <v>4943</v>
      </c>
      <c r="BD25" s="45">
        <f>VLOOKUP(VLOOKUP(BD$3,KEY!$E:$F,2,0)&amp;$C25,DEMAND_PLAN!$B:$I,5,0)/VLOOKUP(VLOOKUP(BD$3,KEY!$E:$F,2,0),KEY!$B:$C,2,0)</f>
        <v>4943</v>
      </c>
      <c r="BE25" s="45">
        <f>VLOOKUP(VLOOKUP(BE$3,KEY!$E:$F,2,0)&amp;$C25,DEMAND_PLAN!$B:$I,5,0)/VLOOKUP(VLOOKUP(BE$3,KEY!$E:$F,2,0),KEY!$B:$C,2,0)</f>
        <v>4943</v>
      </c>
      <c r="BF25" s="46">
        <f>IF(FF25&gt;ASSUMPTIONS!$D$5,0,(ASSUMPTIONS!$D$5+2-FF25)*AVERAGE(G25:J25))</f>
        <v>0</v>
      </c>
      <c r="BG25" s="46">
        <f>IF(FG25&gt;ASSUMPTIONS!$D$5,0,(ASSUMPTIONS!$D$5+2-FG25)*AVERAGE(H25:K25))</f>
        <v>0</v>
      </c>
      <c r="BH25" s="46">
        <f>IF(FH25&gt;ASSUMPTIONS!$D$5,0,(ASSUMPTIONS!$D$5+2-FH25)*AVERAGE(I25:L25))</f>
        <v>0</v>
      </c>
      <c r="BI25" s="46">
        <f>IF(FI25&gt;ASSUMPTIONS!$D$5,0,(ASSUMPTIONS!$D$5+2-FI25)*AVERAGE(J25:M25))</f>
        <v>0</v>
      </c>
      <c r="BJ25" s="46">
        <f>IF(FJ25&gt;ASSUMPTIONS!$D$5,0,(ASSUMPTIONS!$D$5+2-FJ25)*AVERAGE(K25:N25))</f>
        <v>0</v>
      </c>
      <c r="BK25" s="46">
        <f>IF(FK25&gt;ASSUMPTIONS!$D$5,0,(ASSUMPTIONS!$D$5+2-FK25)*AVERAGE(L25:O25))</f>
        <v>0</v>
      </c>
      <c r="BL25" s="46">
        <f>IF(FL25&gt;ASSUMPTIONS!$D$5,0,(ASSUMPTIONS!$D$5+2-FL25)*AVERAGE(M25:P25))</f>
        <v>0</v>
      </c>
      <c r="BM25" s="46">
        <f>IF(FM25&gt;ASSUMPTIONS!$D$5,0,(ASSUMPTIONS!$D$5+2-FM25)*AVERAGE(N25:Q25))</f>
        <v>0</v>
      </c>
      <c r="BN25" s="46">
        <f>IF(FN25&gt;ASSUMPTIONS!$D$5,0,(ASSUMPTIONS!$D$5+2-FN25)*AVERAGE(O25:R25))</f>
        <v>0</v>
      </c>
      <c r="BO25" s="46">
        <f>IF(FO25&gt;ASSUMPTIONS!$D$5,0,(ASSUMPTIONS!$D$5+2-FO25)*AVERAGE(P25:S25))</f>
        <v>0</v>
      </c>
      <c r="BP25" s="46">
        <f>IF(FP25&gt;ASSUMPTIONS!$D$5,0,(ASSUMPTIONS!$D$5+2-FP25)*AVERAGE(Q25:T25))</f>
        <v>0</v>
      </c>
      <c r="BQ25" s="46">
        <f>IF(FQ25&gt;ASSUMPTIONS!$D$5,0,(ASSUMPTIONS!$D$5+2-FQ25)*AVERAGE(R25:U25))</f>
        <v>0</v>
      </c>
      <c r="BR25" s="46">
        <f>IF(FR25&gt;ASSUMPTIONS!$D$5,0,(ASSUMPTIONS!$D$5+2-FR25)*AVERAGE(S25:V25))</f>
        <v>0</v>
      </c>
      <c r="BS25" s="46">
        <f>IF(FS25&gt;ASSUMPTIONS!$D$5,0,(ASSUMPTIONS!$D$5+2-FS25)*AVERAGE(T25:W25))</f>
        <v>0</v>
      </c>
      <c r="BT25" s="46">
        <f>IF(FT25&gt;ASSUMPTIONS!$D$5,0,(ASSUMPTIONS!$D$5+2-FT25)*AVERAGE(U25:X25))</f>
        <v>33362.460161662806</v>
      </c>
      <c r="BU25" s="46">
        <f>IF(FU25&gt;ASSUMPTIONS!$D$5,0,(ASSUMPTIONS!$D$5+2-FU25)*AVERAGE(V25:Y25))</f>
        <v>0</v>
      </c>
      <c r="BV25" s="46">
        <f>IF(FV25&gt;ASSUMPTIONS!$D$5,0,(ASSUMPTIONS!$D$5+2-FV25)*AVERAGE(W25:Z25))</f>
        <v>0</v>
      </c>
      <c r="BW25" s="46">
        <f>IF(FW25&gt;ASSUMPTIONS!$D$5,0,(ASSUMPTIONS!$D$5+2-FW25)*AVERAGE(X25:AA25))</f>
        <v>21985.874999999993</v>
      </c>
      <c r="BX25" s="46">
        <f>IF(FX25&gt;ASSUMPTIONS!$D$5,0,(ASSUMPTIONS!$D$5+2-FX25)*AVERAGE(Y25:AB25))</f>
        <v>0</v>
      </c>
      <c r="BY25" s="46">
        <f>IF(FY25&gt;ASSUMPTIONS!$D$5,0,(ASSUMPTIONS!$D$5+2-FY25)*AVERAGE(Z25:AC25))</f>
        <v>0</v>
      </c>
      <c r="BZ25" s="46">
        <f>IF(FZ25&gt;ASSUMPTIONS!$D$5,0,(ASSUMPTIONS!$D$5+2-FZ25)*AVERAGE(AA25:AD25))</f>
        <v>0</v>
      </c>
      <c r="CA25" s="46">
        <f>IF(GA25&gt;ASSUMPTIONS!$D$5,0,(ASSUMPTIONS!$D$5+2-GA25)*AVERAGE(AB25:AE25))</f>
        <v>0</v>
      </c>
      <c r="CB25" s="46">
        <f>IF(GB25&gt;ASSUMPTIONS!$D$5,0,(ASSUMPTIONS!$D$5+2-GB25)*AVERAGE(AC25:AF25))</f>
        <v>16197.850000000004</v>
      </c>
      <c r="CC25" s="46">
        <f>IF(GC25&gt;ASSUMPTIONS!$D$5,0,(ASSUMPTIONS!$D$5+2-GC25)*AVERAGE(AD25:AG25))</f>
        <v>0</v>
      </c>
      <c r="CD25" s="46">
        <f>IF(GD25&gt;ASSUMPTIONS!$D$5,0,(ASSUMPTIONS!$D$5+2-GD25)*AVERAGE(AE25:AH25))</f>
        <v>19395.94999999999</v>
      </c>
      <c r="CE25" s="46">
        <f>IF(GE25&gt;ASSUMPTIONS!$D$5,0,(ASSUMPTIONS!$D$5+2-GE25)*AVERAGE(AF25:AI25))</f>
        <v>0</v>
      </c>
      <c r="CF25" s="46">
        <f>IF(GF25&gt;ASSUMPTIONS!$D$5,0,(ASSUMPTIONS!$D$5+2-GF25)*AVERAGE(AG25:AJ25))</f>
        <v>0</v>
      </c>
      <c r="CG25" s="46">
        <f>IF(GG25&gt;ASSUMPTIONS!$D$5,0,(ASSUMPTIONS!$D$5+2-GG25)*AVERAGE(AH25:AK25))</f>
        <v>0</v>
      </c>
      <c r="CH25" s="46">
        <f>IF(GH25&gt;ASSUMPTIONS!$D$5,0,(ASSUMPTIONS!$D$5+2-GH25)*AVERAGE(AI25:AL25))</f>
        <v>0</v>
      </c>
      <c r="CI25" s="46">
        <f>IF(GI25&gt;ASSUMPTIONS!$D$5,0,(ASSUMPTIONS!$D$5+2-GI25)*AVERAGE(AJ25:AM25))</f>
        <v>0</v>
      </c>
      <c r="CJ25" s="46">
        <f>IF(GJ25&gt;ASSUMPTIONS!$D$5,0,(ASSUMPTIONS!$D$5+2-GJ25)*AVERAGE(AK25:AN25))</f>
        <v>24048.075000000001</v>
      </c>
      <c r="CK25" s="46">
        <f>IF(GK25&gt;ASSUMPTIONS!$D$5,0,(ASSUMPTIONS!$D$5+2-GK25)*AVERAGE(AL25:AO25))</f>
        <v>15735.999999999993</v>
      </c>
      <c r="CL25" s="46">
        <f>IF(GL25&gt;ASSUMPTIONS!$D$5,0,(ASSUMPTIONS!$D$5+2-GL25)*AVERAGE(AM25:AP25))</f>
        <v>15736.000000000018</v>
      </c>
      <c r="CM25" s="46">
        <f>IF(GM25&gt;ASSUMPTIONS!$D$5,0,(ASSUMPTIONS!$D$5+2-GM25)*AVERAGE(AN25:AQ25))</f>
        <v>0</v>
      </c>
      <c r="CN25" s="46">
        <f>IF(GN25&gt;ASSUMPTIONS!$D$5,0,(ASSUMPTIONS!$D$5+2-GN25)*AVERAGE(AO25:AR25))</f>
        <v>20037.999999999985</v>
      </c>
      <c r="CO25" s="46">
        <f>IF(GO25&gt;ASSUMPTIONS!$D$5,0,(ASSUMPTIONS!$D$5+2-GO25)*AVERAGE(AP25:AS25))</f>
        <v>0</v>
      </c>
      <c r="CP25" s="46">
        <f>IF(GP25&gt;ASSUMPTIONS!$D$5,0,(ASSUMPTIONS!$D$5+2-GP25)*AVERAGE(AQ25:AT25))</f>
        <v>30104.45</v>
      </c>
      <c r="CQ25" s="46">
        <f>IF(GQ25&gt;ASSUMPTIONS!$D$5,0,(ASSUMPTIONS!$D$5+2-GQ25)*AVERAGE(AR25:AU25))</f>
        <v>0</v>
      </c>
      <c r="CR25" s="46">
        <f>IF(GR25&gt;ASSUMPTIONS!$D$5,0,(ASSUMPTIONS!$D$5+2-GR25)*AVERAGE(AS25:AV25))</f>
        <v>30104.450000000015</v>
      </c>
      <c r="CS25" s="46">
        <f>IF(GS25&gt;ASSUMPTIONS!$D$5,0,(ASSUMPTIONS!$D$5+2-GS25)*AVERAGE(AT25:AW25))</f>
        <v>0</v>
      </c>
      <c r="CT25" s="46">
        <f>IF(GT25&gt;ASSUMPTIONS!$D$5,0,(ASSUMPTIONS!$D$5+2-GT25)*AVERAGE(AU25:AX25))</f>
        <v>0</v>
      </c>
      <c r="CU25" s="46">
        <f>IF(GU25&gt;ASSUMPTIONS!$D$5,0,(ASSUMPTIONS!$D$5+2-GU25)*AVERAGE(AV25:AY25))</f>
        <v>0</v>
      </c>
      <c r="CV25" s="46">
        <f>IF(GV25&gt;ASSUMPTIONS!$D$5,0,(ASSUMPTIONS!$D$5+2-GV25)*AVERAGE(AW25:AZ25))</f>
        <v>27799.350000000002</v>
      </c>
      <c r="CW25" s="46">
        <f>IF(GW25&gt;ASSUMPTIONS!$D$5,0,(ASSUMPTIONS!$D$5+2-GW25)*AVERAGE(AX25:BA25))</f>
        <v>0</v>
      </c>
      <c r="CX25" s="46">
        <f>IF(GX25&gt;ASSUMPTIONS!$D$5,0,(ASSUMPTIONS!$D$5+2-GX25)*AVERAGE(AY25:BB25))</f>
        <v>0</v>
      </c>
      <c r="CY25" s="46">
        <f>IF(GY25&gt;ASSUMPTIONS!$D$5,0,(ASSUMPTIONS!$D$5+2-GY25)*AVERAGE(AZ25:BC25))</f>
        <v>0</v>
      </c>
      <c r="CZ25" s="46">
        <f>IF(GZ25&gt;ASSUMPTIONS!$D$5,0,(ASSUMPTIONS!$D$5+2-GZ25)*AVERAGE(BA25:BD25))</f>
        <v>0</v>
      </c>
      <c r="DA25" s="46">
        <f>IF(HA25&gt;ASSUMPTIONS!$D$5,0,(ASSUMPTIONS!$D$5+2-HA25)*AVERAGE($BB25:$BE25))</f>
        <v>0</v>
      </c>
      <c r="DB25" s="46">
        <f>IF(HB25&gt;ASSUMPTIONS!$D$5,0,(ASSUMPTIONS!$D$5+2-HB25)*AVERAGE($BB25:$BE25))</f>
        <v>0</v>
      </c>
      <c r="DC25" s="46">
        <f>IF(HC25&gt;ASSUMPTIONS!$D$5,0,(ASSUMPTIONS!$D$5+2-HC25)*AVERAGE($BB25:$BE25))</f>
        <v>11653.749999999998</v>
      </c>
      <c r="DD25" s="46">
        <f>IF(HD25&gt;ASSUMPTIONS!$D$5,0,(ASSUMPTIONS!$D$5+2-HD25)*AVERAGE($BB25:$BE25))</f>
        <v>0</v>
      </c>
      <c r="DE25" s="46">
        <f>IF(HE25&gt;ASSUMPTIONS!$D$5,0,(ASSUMPTIONS!$D$5+2-HE25)*AVERAGE($BB25:$BE25))</f>
        <v>9886</v>
      </c>
      <c r="DF25" s="47">
        <f t="shared" si="106"/>
        <v>196470.53983833716</v>
      </c>
      <c r="DG25" s="47">
        <f t="shared" si="0"/>
        <v>185489.28983833716</v>
      </c>
      <c r="DH25" s="47">
        <f t="shared" si="1"/>
        <v>174508.03983833716</v>
      </c>
      <c r="DI25" s="47">
        <f t="shared" si="2"/>
        <v>163526.78983833716</v>
      </c>
      <c r="DJ25" s="47">
        <f t="shared" si="3"/>
        <v>159857.78983833716</v>
      </c>
      <c r="DK25" s="47">
        <f t="shared" si="4"/>
        <v>156188.78983833716</v>
      </c>
      <c r="DL25" s="47">
        <f t="shared" si="5"/>
        <v>152519.78983833716</v>
      </c>
      <c r="DM25" s="47">
        <f t="shared" si="6"/>
        <v>148850.78983833716</v>
      </c>
      <c r="DN25" s="47">
        <f t="shared" si="7"/>
        <v>138957.38983833717</v>
      </c>
      <c r="DO25" s="47">
        <f t="shared" si="8"/>
        <v>129063.98983833718</v>
      </c>
      <c r="DP25" s="47">
        <f t="shared" si="9"/>
        <v>119170.58983833718</v>
      </c>
      <c r="DQ25" s="47">
        <f t="shared" si="10"/>
        <v>109277.18983833719</v>
      </c>
      <c r="DR25" s="47">
        <f t="shared" si="11"/>
        <v>99383.789838337194</v>
      </c>
      <c r="DS25" s="47">
        <f t="shared" si="12"/>
        <v>87270.039838337194</v>
      </c>
      <c r="DT25" s="47">
        <f t="shared" si="13"/>
        <v>108518.75</v>
      </c>
      <c r="DU25" s="47">
        <f t="shared" si="14"/>
        <v>96405</v>
      </c>
      <c r="DV25" s="47">
        <f t="shared" si="15"/>
        <v>84291.25</v>
      </c>
      <c r="DW25" s="47">
        <f t="shared" si="16"/>
        <v>94264.375</v>
      </c>
      <c r="DX25" s="47">
        <f t="shared" si="17"/>
        <v>82251.625</v>
      </c>
      <c r="DY25" s="47">
        <f t="shared" si="18"/>
        <v>70238.875</v>
      </c>
      <c r="DZ25" s="47">
        <f t="shared" si="19"/>
        <v>58226.125</v>
      </c>
      <c r="EA25" s="47">
        <f t="shared" si="20"/>
        <v>51753.525000000001</v>
      </c>
      <c r="EB25" s="47">
        <f t="shared" si="21"/>
        <v>61478.775000000009</v>
      </c>
      <c r="EC25" s="47">
        <f t="shared" si="22"/>
        <v>55006.17500000001</v>
      </c>
      <c r="ED25" s="47">
        <f t="shared" si="23"/>
        <v>67929.524999999994</v>
      </c>
      <c r="EE25" s="47">
        <f t="shared" si="24"/>
        <v>61456.924999999996</v>
      </c>
      <c r="EF25" s="47">
        <f t="shared" si="25"/>
        <v>53694.174999999996</v>
      </c>
      <c r="EG25" s="47">
        <f t="shared" si="26"/>
        <v>45931.424999999996</v>
      </c>
      <c r="EH25" s="47">
        <f t="shared" si="27"/>
        <v>38168.674999999996</v>
      </c>
      <c r="EI25" s="47">
        <f t="shared" si="28"/>
        <v>30405.924999999996</v>
      </c>
      <c r="EJ25" s="47">
        <f t="shared" si="29"/>
        <v>50152</v>
      </c>
      <c r="EK25" s="47">
        <f t="shared" si="30"/>
        <v>61585.999999999993</v>
      </c>
      <c r="EL25" s="47">
        <f t="shared" si="31"/>
        <v>73020.000000000015</v>
      </c>
      <c r="EM25" s="47">
        <f t="shared" si="32"/>
        <v>68718.000000000015</v>
      </c>
      <c r="EN25" s="47">
        <f t="shared" si="33"/>
        <v>79880.399999999994</v>
      </c>
      <c r="EO25" s="47">
        <f t="shared" si="34"/>
        <v>71004.799999999988</v>
      </c>
      <c r="EP25" s="47">
        <f t="shared" si="35"/>
        <v>92233.65</v>
      </c>
      <c r="EQ25" s="47">
        <f t="shared" si="36"/>
        <v>83358.049999999988</v>
      </c>
      <c r="ER25" s="47">
        <f t="shared" si="37"/>
        <v>104586.9</v>
      </c>
      <c r="ES25" s="47">
        <f t="shared" si="38"/>
        <v>93240.65</v>
      </c>
      <c r="ET25" s="47">
        <f t="shared" si="39"/>
        <v>81894.399999999994</v>
      </c>
      <c r="EU25" s="47">
        <f t="shared" si="40"/>
        <v>70548.149999999994</v>
      </c>
      <c r="EV25" s="47">
        <f t="shared" si="41"/>
        <v>87001.25</v>
      </c>
      <c r="EW25" s="47">
        <f t="shared" si="42"/>
        <v>77166.5</v>
      </c>
      <c r="EX25" s="47">
        <f t="shared" si="43"/>
        <v>67331.75</v>
      </c>
      <c r="EY25" s="47">
        <f t="shared" si="44"/>
        <v>57497</v>
      </c>
      <c r="EZ25" s="47">
        <f t="shared" si="45"/>
        <v>47662.25</v>
      </c>
      <c r="FA25" s="47">
        <f t="shared" si="46"/>
        <v>42719.25</v>
      </c>
      <c r="FB25" s="47">
        <f t="shared" si="47"/>
        <v>37776.25</v>
      </c>
      <c r="FC25" s="47">
        <f t="shared" si="48"/>
        <v>44487</v>
      </c>
      <c r="FD25" s="47">
        <f t="shared" si="49"/>
        <v>39544</v>
      </c>
      <c r="FE25" s="47">
        <f t="shared" si="50"/>
        <v>44487</v>
      </c>
      <c r="FF25" s="48">
        <f t="shared" si="54"/>
        <v>22.664431362116986</v>
      </c>
      <c r="FG25" s="48">
        <f t="shared" si="55"/>
        <v>26.821458997401024</v>
      </c>
      <c r="FH25" s="48">
        <f t="shared" si="56"/>
        <v>33.743347440262355</v>
      </c>
      <c r="FI25" s="48">
        <f t="shared" si="57"/>
        <v>47.56283451576374</v>
      </c>
      <c r="FJ25" s="48">
        <f t="shared" si="58"/>
        <v>31.29639429644163</v>
      </c>
      <c r="FK25" s="48">
        <f t="shared" si="59"/>
        <v>23.57367277743425</v>
      </c>
      <c r="FL25" s="48">
        <f t="shared" si="60"/>
        <v>18.73373752154021</v>
      </c>
      <c r="FM25" s="48">
        <f t="shared" si="61"/>
        <v>15.416316922224631</v>
      </c>
      <c r="FN25" s="48">
        <f t="shared" si="62"/>
        <v>15.045463626087813</v>
      </c>
      <c r="FO25" s="48">
        <f t="shared" si="63"/>
        <v>13.2992827754579</v>
      </c>
      <c r="FP25" s="48">
        <f t="shared" si="64"/>
        <v>11.729277969963141</v>
      </c>
      <c r="FQ25" s="48">
        <f t="shared" si="65"/>
        <v>10.310067435426649</v>
      </c>
      <c r="FR25" s="48">
        <f t="shared" si="66"/>
        <v>9.0209216665637957</v>
      </c>
      <c r="FS25" s="48">
        <f t="shared" si="67"/>
        <v>8.2213500300564331</v>
      </c>
      <c r="FT25" s="48">
        <f t="shared" si="68"/>
        <v>7.2343721499875402</v>
      </c>
      <c r="FU25" s="48">
        <f t="shared" si="69"/>
        <v>9.0146826715401236</v>
      </c>
      <c r="FV25" s="48">
        <f t="shared" si="70"/>
        <v>8.0252232003496289</v>
      </c>
      <c r="FW25" s="48">
        <f t="shared" si="71"/>
        <v>7.9312693112464236</v>
      </c>
      <c r="FX25" s="48">
        <f t="shared" si="72"/>
        <v>10.198819605795942</v>
      </c>
      <c r="FY25" s="48">
        <f t="shared" si="73"/>
        <v>10.467729645201883</v>
      </c>
      <c r="FZ25" s="48">
        <f t="shared" si="74"/>
        <v>10.851724963693107</v>
      </c>
      <c r="GA25" s="48">
        <f t="shared" si="75"/>
        <v>8.9957860828724154</v>
      </c>
      <c r="GB25" s="48">
        <f t="shared" si="76"/>
        <v>7.6162586849787806</v>
      </c>
      <c r="GC25" s="48">
        <f t="shared" si="77"/>
        <v>8.6374799355126513</v>
      </c>
      <c r="GD25" s="48">
        <f t="shared" si="78"/>
        <v>7.3930919311780423</v>
      </c>
      <c r="GE25" s="48">
        <f t="shared" si="79"/>
        <v>8.7507036810408678</v>
      </c>
      <c r="GF25" s="48">
        <f t="shared" si="80"/>
        <v>8.90994826070804</v>
      </c>
      <c r="GG25" s="48">
        <f t="shared" si="81"/>
        <v>8.9010008495824611</v>
      </c>
      <c r="GH25" s="48">
        <f t="shared" si="82"/>
        <v>8.8890571514968233</v>
      </c>
      <c r="GI25" s="48">
        <f t="shared" si="83"/>
        <v>8.8723093909809378</v>
      </c>
      <c r="GJ25" s="48">
        <f t="shared" si="84"/>
        <v>5.5837817240239467</v>
      </c>
      <c r="GK25" s="48">
        <f t="shared" si="85"/>
        <v>7.6117047110247702</v>
      </c>
      <c r="GL25" s="48">
        <f t="shared" si="86"/>
        <v>7.9648741625927917</v>
      </c>
      <c r="GM25" s="48">
        <f t="shared" si="87"/>
        <v>8.2270494389111732</v>
      </c>
      <c r="GN25" s="48">
        <f t="shared" si="88"/>
        <v>7.7423498129703923</v>
      </c>
      <c r="GO25" s="48">
        <f t="shared" si="89"/>
        <v>8.4144307607632243</v>
      </c>
      <c r="GP25" s="48">
        <f t="shared" si="90"/>
        <v>7.0225820090644522</v>
      </c>
      <c r="GQ25" s="48">
        <f t="shared" si="91"/>
        <v>8.5969984399157848</v>
      </c>
      <c r="GR25" s="48">
        <f t="shared" si="92"/>
        <v>7.3467489258565593</v>
      </c>
      <c r="GS25" s="48">
        <f t="shared" si="93"/>
        <v>9.5353140278300099</v>
      </c>
      <c r="GT25" s="48">
        <f t="shared" si="94"/>
        <v>8.8041782729805007</v>
      </c>
      <c r="GU25" s="48">
        <f t="shared" si="95"/>
        <v>8.0189373447081422</v>
      </c>
      <c r="GV25" s="48">
        <f t="shared" si="96"/>
        <v>7.1733546861892776</v>
      </c>
      <c r="GW25" s="48">
        <f t="shared" si="97"/>
        <v>10.102548098904848</v>
      </c>
      <c r="GX25" s="48">
        <f t="shared" si="98"/>
        <v>10.443606097003942</v>
      </c>
      <c r="GY25" s="48">
        <f t="shared" si="99"/>
        <v>10.919953372865034</v>
      </c>
      <c r="GZ25" s="48">
        <f t="shared" si="100"/>
        <v>11.632004855351001</v>
      </c>
      <c r="HA25" s="48">
        <f t="shared" si="101"/>
        <v>9.6423730528019416</v>
      </c>
      <c r="HB25" s="48">
        <f t="shared" si="102"/>
        <v>8.6423730528019416</v>
      </c>
      <c r="HC25" s="48">
        <f t="shared" si="103"/>
        <v>7.6423730528019425</v>
      </c>
      <c r="HD25" s="48">
        <f t="shared" si="104"/>
        <v>9</v>
      </c>
      <c r="HE25" s="48">
        <f t="shared" si="105"/>
        <v>8</v>
      </c>
      <c r="HF25" s="31"/>
    </row>
    <row r="26" spans="1:214" x14ac:dyDescent="0.25">
      <c r="A26" s="29"/>
      <c r="B26" s="13" t="s">
        <v>7</v>
      </c>
      <c r="C26" s="13">
        <v>1166815</v>
      </c>
      <c r="D26" s="13" t="str">
        <f>VLOOKUP(C26,INVENTORY_DATA!$C:$E,2,0)</f>
        <v>PF_4</v>
      </c>
      <c r="E26" s="44">
        <f>VLOOKUP(C26,INVENTORY_DATA!$C:$E,3,0)</f>
        <v>259830.63048498848</v>
      </c>
      <c r="F26" s="45">
        <f>VLOOKUP(VLOOKUP(F$3,KEY!$E:$F,2,0)&amp;$C26,DEMAND_PLAN!$B:$I,5,0)/VLOOKUP(VLOOKUP(F$3,KEY!$E:$F,2,0),KEY!$B:$C,2,0)</f>
        <v>7254.75</v>
      </c>
      <c r="G26" s="45">
        <f>VLOOKUP(VLOOKUP(G$3,KEY!$E:$F,2,0)&amp;$C26,DEMAND_PLAN!$B:$I,5,0)/VLOOKUP(VLOOKUP(G$3,KEY!$E:$F,2,0),KEY!$B:$C,2,0)</f>
        <v>7254.75</v>
      </c>
      <c r="H26" s="45">
        <f>VLOOKUP(VLOOKUP(H$3,KEY!$E:$F,2,0)&amp;$C26,DEMAND_PLAN!$B:$I,5,0)/VLOOKUP(VLOOKUP(H$3,KEY!$E:$F,2,0),KEY!$B:$C,2,0)</f>
        <v>7254.75</v>
      </c>
      <c r="I26" s="45">
        <f>VLOOKUP(VLOOKUP(I$3,KEY!$E:$F,2,0)&amp;$C26,DEMAND_PLAN!$B:$I,5,0)/VLOOKUP(VLOOKUP(I$3,KEY!$E:$F,2,0),KEY!$B:$C,2,0)</f>
        <v>7254.75</v>
      </c>
      <c r="J26" s="45">
        <f>VLOOKUP(VLOOKUP(J$3,KEY!$E:$F,2,0)&amp;$C26,DEMAND_PLAN!$B:$I,5,0)/VLOOKUP(VLOOKUP(J$3,KEY!$E:$F,2,0),KEY!$B:$C,2,0)</f>
        <v>10640.5</v>
      </c>
      <c r="K26" s="45">
        <f>VLOOKUP(VLOOKUP(K$3,KEY!$E:$F,2,0)&amp;$C26,DEMAND_PLAN!$B:$I,5,0)/VLOOKUP(VLOOKUP(K$3,KEY!$E:$F,2,0),KEY!$B:$C,2,0)</f>
        <v>10640.5</v>
      </c>
      <c r="L26" s="45">
        <f>VLOOKUP(VLOOKUP(L$3,KEY!$E:$F,2,0)&amp;$C26,DEMAND_PLAN!$B:$I,5,0)/VLOOKUP(VLOOKUP(L$3,KEY!$E:$F,2,0),KEY!$B:$C,2,0)</f>
        <v>10640.5</v>
      </c>
      <c r="M26" s="45">
        <f>VLOOKUP(VLOOKUP(M$3,KEY!$E:$F,2,0)&amp;$C26,DEMAND_PLAN!$B:$I,5,0)/VLOOKUP(VLOOKUP(M$3,KEY!$E:$F,2,0),KEY!$B:$C,2,0)</f>
        <v>10640.5</v>
      </c>
      <c r="N26" s="45">
        <f>VLOOKUP(VLOOKUP(N$3,KEY!$E:$F,2,0)&amp;$C26,DEMAND_PLAN!$B:$I,5,0)/VLOOKUP(VLOOKUP(N$3,KEY!$E:$F,2,0),KEY!$B:$C,2,0)</f>
        <v>10697.4</v>
      </c>
      <c r="O26" s="45">
        <f>VLOOKUP(VLOOKUP(O$3,KEY!$E:$F,2,0)&amp;$C26,DEMAND_PLAN!$B:$I,5,0)/VLOOKUP(VLOOKUP(O$3,KEY!$E:$F,2,0),KEY!$B:$C,2,0)</f>
        <v>10697.4</v>
      </c>
      <c r="P26" s="45">
        <f>VLOOKUP(VLOOKUP(P$3,KEY!$E:$F,2,0)&amp;$C26,DEMAND_PLAN!$B:$I,5,0)/VLOOKUP(VLOOKUP(P$3,KEY!$E:$F,2,0),KEY!$B:$C,2,0)</f>
        <v>10697.4</v>
      </c>
      <c r="Q26" s="45">
        <f>VLOOKUP(VLOOKUP(Q$3,KEY!$E:$F,2,0)&amp;$C26,DEMAND_PLAN!$B:$I,5,0)/VLOOKUP(VLOOKUP(Q$3,KEY!$E:$F,2,0),KEY!$B:$C,2,0)</f>
        <v>10697.4</v>
      </c>
      <c r="R26" s="45">
        <f>VLOOKUP(VLOOKUP(R$3,KEY!$E:$F,2,0)&amp;$C26,DEMAND_PLAN!$B:$I,5,0)/VLOOKUP(VLOOKUP(R$3,KEY!$E:$F,2,0),KEY!$B:$C,2,0)</f>
        <v>10697.4</v>
      </c>
      <c r="S26" s="45">
        <f>VLOOKUP(VLOOKUP(S$3,KEY!$E:$F,2,0)&amp;$C26,DEMAND_PLAN!$B:$I,5,0)/VLOOKUP(VLOOKUP(S$3,KEY!$E:$F,2,0),KEY!$B:$C,2,0)</f>
        <v>5384.5</v>
      </c>
      <c r="T26" s="45">
        <f>VLOOKUP(VLOOKUP(T$3,KEY!$E:$F,2,0)&amp;$C26,DEMAND_PLAN!$B:$I,5,0)/VLOOKUP(VLOOKUP(T$3,KEY!$E:$F,2,0),KEY!$B:$C,2,0)</f>
        <v>5384.5</v>
      </c>
      <c r="U26" s="45">
        <f>VLOOKUP(VLOOKUP(U$3,KEY!$E:$F,2,0)&amp;$C26,DEMAND_PLAN!$B:$I,5,0)/VLOOKUP(VLOOKUP(U$3,KEY!$E:$F,2,0),KEY!$B:$C,2,0)</f>
        <v>5384.5</v>
      </c>
      <c r="V26" s="45">
        <f>VLOOKUP(VLOOKUP(V$3,KEY!$E:$F,2,0)&amp;$C26,DEMAND_PLAN!$B:$I,5,0)/VLOOKUP(VLOOKUP(V$3,KEY!$E:$F,2,0),KEY!$B:$C,2,0)</f>
        <v>5384.5</v>
      </c>
      <c r="W26" s="45">
        <f>VLOOKUP(VLOOKUP(W$3,KEY!$E:$F,2,0)&amp;$C26,DEMAND_PLAN!$B:$I,5,0)/VLOOKUP(VLOOKUP(W$3,KEY!$E:$F,2,0),KEY!$B:$C,2,0)</f>
        <v>11246</v>
      </c>
      <c r="X26" s="45">
        <f>VLOOKUP(VLOOKUP(X$3,KEY!$E:$F,2,0)&amp;$C26,DEMAND_PLAN!$B:$I,5,0)/VLOOKUP(VLOOKUP(X$3,KEY!$E:$F,2,0),KEY!$B:$C,2,0)</f>
        <v>11246</v>
      </c>
      <c r="Y26" s="45">
        <f>VLOOKUP(VLOOKUP(Y$3,KEY!$E:$F,2,0)&amp;$C26,DEMAND_PLAN!$B:$I,5,0)/VLOOKUP(VLOOKUP(Y$3,KEY!$E:$F,2,0),KEY!$B:$C,2,0)</f>
        <v>11246</v>
      </c>
      <c r="Z26" s="45">
        <f>VLOOKUP(VLOOKUP(Z$3,KEY!$E:$F,2,0)&amp;$C26,DEMAND_PLAN!$B:$I,5,0)/VLOOKUP(VLOOKUP(Z$3,KEY!$E:$F,2,0),KEY!$B:$C,2,0)</f>
        <v>11246</v>
      </c>
      <c r="AA26" s="45">
        <f>VLOOKUP(VLOOKUP(AA$3,KEY!$E:$F,2,0)&amp;$C26,DEMAND_PLAN!$B:$I,5,0)/VLOOKUP(VLOOKUP(AA$3,KEY!$E:$F,2,0),KEY!$B:$C,2,0)</f>
        <v>6596.6</v>
      </c>
      <c r="AB26" s="45">
        <f>VLOOKUP(VLOOKUP(AB$3,KEY!$E:$F,2,0)&amp;$C26,DEMAND_PLAN!$B:$I,5,0)/VLOOKUP(VLOOKUP(AB$3,KEY!$E:$F,2,0),KEY!$B:$C,2,0)</f>
        <v>6596.6</v>
      </c>
      <c r="AC26" s="45">
        <f>VLOOKUP(VLOOKUP(AC$3,KEY!$E:$F,2,0)&amp;$C26,DEMAND_PLAN!$B:$I,5,0)/VLOOKUP(VLOOKUP(AC$3,KEY!$E:$F,2,0),KEY!$B:$C,2,0)</f>
        <v>6596.6</v>
      </c>
      <c r="AD26" s="45">
        <f>VLOOKUP(VLOOKUP(AD$3,KEY!$E:$F,2,0)&amp;$C26,DEMAND_PLAN!$B:$I,5,0)/VLOOKUP(VLOOKUP(AD$3,KEY!$E:$F,2,0),KEY!$B:$C,2,0)</f>
        <v>6596.6</v>
      </c>
      <c r="AE26" s="45">
        <f>VLOOKUP(VLOOKUP(AE$3,KEY!$E:$F,2,0)&amp;$C26,DEMAND_PLAN!$B:$I,5,0)/VLOOKUP(VLOOKUP(AE$3,KEY!$E:$F,2,0),KEY!$B:$C,2,0)</f>
        <v>6596.6</v>
      </c>
      <c r="AF26" s="45">
        <f>VLOOKUP(VLOOKUP(AF$3,KEY!$E:$F,2,0)&amp;$C26,DEMAND_PLAN!$B:$I,5,0)/VLOOKUP(VLOOKUP(AF$3,KEY!$E:$F,2,0),KEY!$B:$C,2,0)</f>
        <v>7956.5</v>
      </c>
      <c r="AG26" s="45">
        <f>VLOOKUP(VLOOKUP(AG$3,KEY!$E:$F,2,0)&amp;$C26,DEMAND_PLAN!$B:$I,5,0)/VLOOKUP(VLOOKUP(AG$3,KEY!$E:$F,2,0),KEY!$B:$C,2,0)</f>
        <v>7956.5</v>
      </c>
      <c r="AH26" s="45">
        <f>VLOOKUP(VLOOKUP(AH$3,KEY!$E:$F,2,0)&amp;$C26,DEMAND_PLAN!$B:$I,5,0)/VLOOKUP(VLOOKUP(AH$3,KEY!$E:$F,2,0),KEY!$B:$C,2,0)</f>
        <v>7956.5</v>
      </c>
      <c r="AI26" s="45">
        <f>VLOOKUP(VLOOKUP(AI$3,KEY!$E:$F,2,0)&amp;$C26,DEMAND_PLAN!$B:$I,5,0)/VLOOKUP(VLOOKUP(AI$3,KEY!$E:$F,2,0),KEY!$B:$C,2,0)</f>
        <v>7956.5</v>
      </c>
      <c r="AJ26" s="45">
        <f>VLOOKUP(VLOOKUP(AJ$3,KEY!$E:$F,2,0)&amp;$C26,DEMAND_PLAN!$B:$I,5,0)/VLOOKUP(VLOOKUP(AJ$3,KEY!$E:$F,2,0),KEY!$B:$C,2,0)</f>
        <v>10885.25</v>
      </c>
      <c r="AK26" s="45">
        <f>VLOOKUP(VLOOKUP(AK$3,KEY!$E:$F,2,0)&amp;$C26,DEMAND_PLAN!$B:$I,5,0)/VLOOKUP(VLOOKUP(AK$3,KEY!$E:$F,2,0),KEY!$B:$C,2,0)</f>
        <v>10885.25</v>
      </c>
      <c r="AL26" s="45">
        <f>VLOOKUP(VLOOKUP(AL$3,KEY!$E:$F,2,0)&amp;$C26,DEMAND_PLAN!$B:$I,5,0)/VLOOKUP(VLOOKUP(AL$3,KEY!$E:$F,2,0),KEY!$B:$C,2,0)</f>
        <v>10885.25</v>
      </c>
      <c r="AM26" s="45">
        <f>VLOOKUP(VLOOKUP(AM$3,KEY!$E:$F,2,0)&amp;$C26,DEMAND_PLAN!$B:$I,5,0)/VLOOKUP(VLOOKUP(AM$3,KEY!$E:$F,2,0),KEY!$B:$C,2,0)</f>
        <v>10885.25</v>
      </c>
      <c r="AN26" s="45">
        <f>VLOOKUP(VLOOKUP(AN$3,KEY!$E:$F,2,0)&amp;$C26,DEMAND_PLAN!$B:$I,5,0)/VLOOKUP(VLOOKUP(AN$3,KEY!$E:$F,2,0),KEY!$B:$C,2,0)</f>
        <v>3750.6</v>
      </c>
      <c r="AO26" s="45">
        <f>VLOOKUP(VLOOKUP(AO$3,KEY!$E:$F,2,0)&amp;$C26,DEMAND_PLAN!$B:$I,5,0)/VLOOKUP(VLOOKUP(AO$3,KEY!$E:$F,2,0),KEY!$B:$C,2,0)</f>
        <v>3750.6</v>
      </c>
      <c r="AP26" s="45">
        <f>VLOOKUP(VLOOKUP(AP$3,KEY!$E:$F,2,0)&amp;$C26,DEMAND_PLAN!$B:$I,5,0)/VLOOKUP(VLOOKUP(AP$3,KEY!$E:$F,2,0),KEY!$B:$C,2,0)</f>
        <v>3750.6</v>
      </c>
      <c r="AQ26" s="45">
        <f>VLOOKUP(VLOOKUP(AQ$3,KEY!$E:$F,2,0)&amp;$C26,DEMAND_PLAN!$B:$I,5,0)/VLOOKUP(VLOOKUP(AQ$3,KEY!$E:$F,2,0),KEY!$B:$C,2,0)</f>
        <v>3750.6</v>
      </c>
      <c r="AR26" s="45">
        <f>VLOOKUP(VLOOKUP(AR$3,KEY!$E:$F,2,0)&amp;$C26,DEMAND_PLAN!$B:$I,5,0)/VLOOKUP(VLOOKUP(AR$3,KEY!$E:$F,2,0),KEY!$B:$C,2,0)</f>
        <v>3750.6</v>
      </c>
      <c r="AS26" s="45">
        <f>VLOOKUP(VLOOKUP(AS$3,KEY!$E:$F,2,0)&amp;$C26,DEMAND_PLAN!$B:$I,5,0)/VLOOKUP(VLOOKUP(AS$3,KEY!$E:$F,2,0),KEY!$B:$C,2,0)</f>
        <v>8970.25</v>
      </c>
      <c r="AT26" s="45">
        <f>VLOOKUP(VLOOKUP(AT$3,KEY!$E:$F,2,0)&amp;$C26,DEMAND_PLAN!$B:$I,5,0)/VLOOKUP(VLOOKUP(AT$3,KEY!$E:$F,2,0),KEY!$B:$C,2,0)</f>
        <v>8970.25</v>
      </c>
      <c r="AU26" s="45">
        <f>VLOOKUP(VLOOKUP(AU$3,KEY!$E:$F,2,0)&amp;$C26,DEMAND_PLAN!$B:$I,5,0)/VLOOKUP(VLOOKUP(AU$3,KEY!$E:$F,2,0),KEY!$B:$C,2,0)</f>
        <v>8970.25</v>
      </c>
      <c r="AV26" s="45">
        <f>VLOOKUP(VLOOKUP(AV$3,KEY!$E:$F,2,0)&amp;$C26,DEMAND_PLAN!$B:$I,5,0)/VLOOKUP(VLOOKUP(AV$3,KEY!$E:$F,2,0),KEY!$B:$C,2,0)</f>
        <v>8970.25</v>
      </c>
      <c r="AW26" s="45">
        <f>VLOOKUP(VLOOKUP(AW$3,KEY!$E:$F,2,0)&amp;$C26,DEMAND_PLAN!$B:$I,5,0)/VLOOKUP(VLOOKUP(AW$3,KEY!$E:$F,2,0),KEY!$B:$C,2,0)</f>
        <v>10352</v>
      </c>
      <c r="AX26" s="45">
        <f>VLOOKUP(VLOOKUP(AX$3,KEY!$E:$F,2,0)&amp;$C26,DEMAND_PLAN!$B:$I,5,0)/VLOOKUP(VLOOKUP(AX$3,KEY!$E:$F,2,0),KEY!$B:$C,2,0)</f>
        <v>10352</v>
      </c>
      <c r="AY26" s="45">
        <f>VLOOKUP(VLOOKUP(AY$3,KEY!$E:$F,2,0)&amp;$C26,DEMAND_PLAN!$B:$I,5,0)/VLOOKUP(VLOOKUP(AY$3,KEY!$E:$F,2,0),KEY!$B:$C,2,0)</f>
        <v>10352</v>
      </c>
      <c r="AZ26" s="45">
        <f>VLOOKUP(VLOOKUP(AZ$3,KEY!$E:$F,2,0)&amp;$C26,DEMAND_PLAN!$B:$I,5,0)/VLOOKUP(VLOOKUP(AZ$3,KEY!$E:$F,2,0),KEY!$B:$C,2,0)</f>
        <v>10352</v>
      </c>
      <c r="BA26" s="45">
        <f>VLOOKUP(VLOOKUP(BA$3,KEY!$E:$F,2,0)&amp;$C26,DEMAND_PLAN!$B:$I,5,0)/VLOOKUP(VLOOKUP(BA$3,KEY!$E:$F,2,0),KEY!$B:$C,2,0)</f>
        <v>2822.4</v>
      </c>
      <c r="BB26" s="45">
        <f>VLOOKUP(VLOOKUP(BB$3,KEY!$E:$F,2,0)&amp;$C26,DEMAND_PLAN!$B:$I,5,0)/VLOOKUP(VLOOKUP(BB$3,KEY!$E:$F,2,0),KEY!$B:$C,2,0)</f>
        <v>2822.4</v>
      </c>
      <c r="BC26" s="45">
        <f>VLOOKUP(VLOOKUP(BC$3,KEY!$E:$F,2,0)&amp;$C26,DEMAND_PLAN!$B:$I,5,0)/VLOOKUP(VLOOKUP(BC$3,KEY!$E:$F,2,0),KEY!$B:$C,2,0)</f>
        <v>2822.4</v>
      </c>
      <c r="BD26" s="45">
        <f>VLOOKUP(VLOOKUP(BD$3,KEY!$E:$F,2,0)&amp;$C26,DEMAND_PLAN!$B:$I,5,0)/VLOOKUP(VLOOKUP(BD$3,KEY!$E:$F,2,0),KEY!$B:$C,2,0)</f>
        <v>2822.4</v>
      </c>
      <c r="BE26" s="45">
        <f>VLOOKUP(VLOOKUP(BE$3,KEY!$E:$F,2,0)&amp;$C26,DEMAND_PLAN!$B:$I,5,0)/VLOOKUP(VLOOKUP(BE$3,KEY!$E:$F,2,0),KEY!$B:$C,2,0)</f>
        <v>2822.4</v>
      </c>
      <c r="BF26" s="46">
        <f>IF(FF26&gt;ASSUMPTIONS!$D$5,0,(ASSUMPTIONS!$D$5+2-FF26)*AVERAGE(G26:J26))</f>
        <v>0</v>
      </c>
      <c r="BG26" s="46">
        <f>IF(FG26&gt;ASSUMPTIONS!$D$5,0,(ASSUMPTIONS!$D$5+2-FG26)*AVERAGE(H26:K26))</f>
        <v>0</v>
      </c>
      <c r="BH26" s="46">
        <f>IF(FH26&gt;ASSUMPTIONS!$D$5,0,(ASSUMPTIONS!$D$5+2-FH26)*AVERAGE(I26:L26))</f>
        <v>0</v>
      </c>
      <c r="BI26" s="46">
        <f>IF(FI26&gt;ASSUMPTIONS!$D$5,0,(ASSUMPTIONS!$D$5+2-FI26)*AVERAGE(J26:M26))</f>
        <v>0</v>
      </c>
      <c r="BJ26" s="46">
        <f>IF(FJ26&gt;ASSUMPTIONS!$D$5,0,(ASSUMPTIONS!$D$5+2-FJ26)*AVERAGE(K26:N26))</f>
        <v>0</v>
      </c>
      <c r="BK26" s="46">
        <f>IF(FK26&gt;ASSUMPTIONS!$D$5,0,(ASSUMPTIONS!$D$5+2-FK26)*AVERAGE(L26:O26))</f>
        <v>0</v>
      </c>
      <c r="BL26" s="46">
        <f>IF(FL26&gt;ASSUMPTIONS!$D$5,0,(ASSUMPTIONS!$D$5+2-FL26)*AVERAGE(M26:P26))</f>
        <v>0</v>
      </c>
      <c r="BM26" s="46">
        <f>IF(FM26&gt;ASSUMPTIONS!$D$5,0,(ASSUMPTIONS!$D$5+2-FM26)*AVERAGE(N26:Q26))</f>
        <v>0</v>
      </c>
      <c r="BN26" s="46">
        <f>IF(FN26&gt;ASSUMPTIONS!$D$5,0,(ASSUMPTIONS!$D$5+2-FN26)*AVERAGE(O26:R26))</f>
        <v>0</v>
      </c>
      <c r="BO26" s="46">
        <f>IF(FO26&gt;ASSUMPTIONS!$D$5,0,(ASSUMPTIONS!$D$5+2-FO26)*AVERAGE(P26:S26))</f>
        <v>0</v>
      </c>
      <c r="BP26" s="46">
        <f>IF(FP26&gt;ASSUMPTIONS!$D$5,0,(ASSUMPTIONS!$D$5+2-FP26)*AVERAGE(Q26:T26))</f>
        <v>0</v>
      </c>
      <c r="BQ26" s="46">
        <f>IF(FQ26&gt;ASSUMPTIONS!$D$5,0,(ASSUMPTIONS!$D$5+2-FQ26)*AVERAGE(R26:U26))</f>
        <v>0</v>
      </c>
      <c r="BR26" s="46">
        <f>IF(FR26&gt;ASSUMPTIONS!$D$5,0,(ASSUMPTIONS!$D$5+2-FR26)*AVERAGE(S26:V26))</f>
        <v>0</v>
      </c>
      <c r="BS26" s="46">
        <f>IF(FS26&gt;ASSUMPTIONS!$D$5,0,(ASSUMPTIONS!$D$5+2-FS26)*AVERAGE(T26:W26))</f>
        <v>0</v>
      </c>
      <c r="BT26" s="46">
        <f>IF(FT26&gt;ASSUMPTIONS!$D$5,0,(ASSUMPTIONS!$D$5+2-FT26)*AVERAGE(U26:X26))</f>
        <v>0</v>
      </c>
      <c r="BU26" s="46">
        <f>IF(FU26&gt;ASSUMPTIONS!$D$5,0,(ASSUMPTIONS!$D$5+2-FU26)*AVERAGE(V26:Y26))</f>
        <v>0</v>
      </c>
      <c r="BV26" s="46">
        <f>IF(FV26&gt;ASSUMPTIONS!$D$5,0,(ASSUMPTIONS!$D$5+2-FV26)*AVERAGE(W26:Z26))</f>
        <v>0</v>
      </c>
      <c r="BW26" s="46">
        <f>IF(FW26&gt;ASSUMPTIONS!$D$5,0,(ASSUMPTIONS!$D$5+2-FW26)*AVERAGE(X26:AA26))</f>
        <v>0</v>
      </c>
      <c r="BX26" s="46">
        <f>IF(FX26&gt;ASSUMPTIONS!$D$5,0,(ASSUMPTIONS!$D$5+2-FX26)*AVERAGE(Y26:AB26))</f>
        <v>0</v>
      </c>
      <c r="BY26" s="46">
        <f>IF(FY26&gt;ASSUMPTIONS!$D$5,0,(ASSUMPTIONS!$D$5+2-FY26)*AVERAGE(Z26:AC26))</f>
        <v>0</v>
      </c>
      <c r="BZ26" s="46">
        <f>IF(FZ26&gt;ASSUMPTIONS!$D$5,0,(ASSUMPTIONS!$D$5+2-FZ26)*AVERAGE(AA26:AD26))</f>
        <v>0</v>
      </c>
      <c r="CA26" s="46">
        <f>IF(GA26&gt;ASSUMPTIONS!$D$5,0,(ASSUMPTIONS!$D$5+2-GA26)*AVERAGE(AB26:AE26))</f>
        <v>0</v>
      </c>
      <c r="CB26" s="46">
        <f>IF(GB26&gt;ASSUMPTIONS!$D$5,0,(ASSUMPTIONS!$D$5+2-GB26)*AVERAGE(AC26:AF26))</f>
        <v>0</v>
      </c>
      <c r="CC26" s="46">
        <f>IF(GC26&gt;ASSUMPTIONS!$D$5,0,(ASSUMPTIONS!$D$5+2-GC26)*AVERAGE(AD26:AG26))</f>
        <v>17718.069515011495</v>
      </c>
      <c r="CD26" s="46">
        <f>IF(GD26&gt;ASSUMPTIONS!$D$5,0,(ASSUMPTIONS!$D$5+2-GD26)*AVERAGE(AE26:AH26))</f>
        <v>0</v>
      </c>
      <c r="CE26" s="46">
        <f>IF(GE26&gt;ASSUMPTIONS!$D$5,0,(ASSUMPTIONS!$D$5+2-GE26)*AVERAGE(AF26:AI26))</f>
        <v>19992.69999999999</v>
      </c>
      <c r="CF26" s="46">
        <f>IF(GF26&gt;ASSUMPTIONS!$D$5,0,(ASSUMPTIONS!$D$5+2-GF26)*AVERAGE(AG26:AJ26))</f>
        <v>0</v>
      </c>
      <c r="CG26" s="46">
        <f>IF(GG26&gt;ASSUMPTIONS!$D$5,0,(ASSUMPTIONS!$D$5+2-GG26)*AVERAGE(AH26:AK26))</f>
        <v>29196.850000000002</v>
      </c>
      <c r="CH26" s="46">
        <f>IF(GH26&gt;ASSUMPTIONS!$D$5,0,(ASSUMPTIONS!$D$5+2-GH26)*AVERAGE(AI26:AL26))</f>
        <v>0</v>
      </c>
      <c r="CI26" s="46">
        <f>IF(GI26&gt;ASSUMPTIONS!$D$5,0,(ASSUMPTIONS!$D$5+2-GI26)*AVERAGE(AJ26:AM26))</f>
        <v>30556.750000000004</v>
      </c>
      <c r="CJ26" s="46">
        <f>IF(GJ26&gt;ASSUMPTIONS!$D$5,0,(ASSUMPTIONS!$D$5+2-GJ26)*AVERAGE(AK26:AN26))</f>
        <v>0</v>
      </c>
      <c r="CK26" s="46">
        <f>IF(GK26&gt;ASSUMPTIONS!$D$5,0,(ASSUMPTIONS!$D$5+2-GK26)*AVERAGE(AL26:AO26))</f>
        <v>0</v>
      </c>
      <c r="CL26" s="46">
        <f>IF(GL26&gt;ASSUMPTIONS!$D$5,0,(ASSUMPTIONS!$D$5+2-GL26)*AVERAGE(AM26:AP26))</f>
        <v>0</v>
      </c>
      <c r="CM26" s="46">
        <f>IF(GM26&gt;ASSUMPTIONS!$D$5,0,(ASSUMPTIONS!$D$5+2-GM26)*AVERAGE(AN26:AQ26))</f>
        <v>0</v>
      </c>
      <c r="CN26" s="46">
        <f>IF(GN26&gt;ASSUMPTIONS!$D$5,0,(ASSUMPTIONS!$D$5+2-GN26)*AVERAGE(AO26:AR26))</f>
        <v>0</v>
      </c>
      <c r="CO26" s="46">
        <f>IF(GO26&gt;ASSUMPTIONS!$D$5,0,(ASSUMPTIONS!$D$5+2-GO26)*AVERAGE(AP26:AS26))</f>
        <v>0</v>
      </c>
      <c r="CP26" s="46">
        <f>IF(GP26&gt;ASSUMPTIONS!$D$5,0,(ASSUMPTIONS!$D$5+2-GP26)*AVERAGE(AQ26:AT26))</f>
        <v>13750.449999999997</v>
      </c>
      <c r="CQ26" s="46">
        <f>IF(GQ26&gt;ASSUMPTIONS!$D$5,0,(ASSUMPTIONS!$D$5+2-GQ26)*AVERAGE(AR26:AU26))</f>
        <v>16799.724999999991</v>
      </c>
      <c r="CR26" s="46">
        <f>IF(GR26&gt;ASSUMPTIONS!$D$5,0,(ASSUMPTIONS!$D$5+2-GR26)*AVERAGE(AS26:AV26))</f>
        <v>0</v>
      </c>
      <c r="CS26" s="46">
        <f>IF(GS26&gt;ASSUMPTIONS!$D$5,0,(ASSUMPTIONS!$D$5+2-GS26)*AVERAGE(AT26:AW26))</f>
        <v>24004.700000000012</v>
      </c>
      <c r="CT26" s="46">
        <f>IF(GT26&gt;ASSUMPTIONS!$D$5,0,(ASSUMPTIONS!$D$5+2-GT26)*AVERAGE(AU26:AX26))</f>
        <v>0</v>
      </c>
      <c r="CU26" s="46">
        <f>IF(GU26&gt;ASSUMPTIONS!$D$5,0,(ASSUMPTIONS!$D$5+2-GU26)*AVERAGE(AV26:AY26))</f>
        <v>24849.249999999996</v>
      </c>
      <c r="CV26" s="46">
        <f>IF(GV26&gt;ASSUMPTIONS!$D$5,0,(ASSUMPTIONS!$D$5+2-GV26)*AVERAGE(AW26:AZ26))</f>
        <v>0</v>
      </c>
      <c r="CW26" s="46">
        <f>IF(GW26&gt;ASSUMPTIONS!$D$5,0,(ASSUMPTIONS!$D$5+2-GW26)*AVERAGE(AX26:BA26))</f>
        <v>0</v>
      </c>
      <c r="CX26" s="46">
        <f>IF(GX26&gt;ASSUMPTIONS!$D$5,0,(ASSUMPTIONS!$D$5+2-GX26)*AVERAGE(AY26:BB26))</f>
        <v>0</v>
      </c>
      <c r="CY26" s="46">
        <f>IF(GY26&gt;ASSUMPTIONS!$D$5,0,(ASSUMPTIONS!$D$5+2-GY26)*AVERAGE(AZ26:BC26))</f>
        <v>0</v>
      </c>
      <c r="CZ26" s="46">
        <f>IF(GZ26&gt;ASSUMPTIONS!$D$5,0,(ASSUMPTIONS!$D$5+2-GZ26)*AVERAGE(BA26:BD26))</f>
        <v>0</v>
      </c>
      <c r="DA26" s="46">
        <f>IF(HA26&gt;ASSUMPTIONS!$D$5,0,(ASSUMPTIONS!$D$5+2-HA26)*AVERAGE($BB26:$BE26))</f>
        <v>0</v>
      </c>
      <c r="DB26" s="46">
        <f>IF(HB26&gt;ASSUMPTIONS!$D$5,0,(ASSUMPTIONS!$D$5+2-HB26)*AVERAGE($BB26:$BE26))</f>
        <v>0</v>
      </c>
      <c r="DC26" s="46">
        <f>IF(HC26&gt;ASSUMPTIONS!$D$5,0,(ASSUMPTIONS!$D$5+2-HC26)*AVERAGE($BB26:$BE26))</f>
        <v>0</v>
      </c>
      <c r="DD26" s="46">
        <f>IF(HD26&gt;ASSUMPTIONS!$D$5,0,(ASSUMPTIONS!$D$5+2-HD26)*AVERAGE($BB26:$BE26))</f>
        <v>0</v>
      </c>
      <c r="DE26" s="46">
        <f>IF(HE26&gt;ASSUMPTIONS!$D$5,0,(ASSUMPTIONS!$D$5+2-HE26)*AVERAGE($BB26:$BE26))</f>
        <v>0</v>
      </c>
      <c r="DF26" s="47">
        <f t="shared" si="106"/>
        <v>252575.88048498848</v>
      </c>
      <c r="DG26" s="47">
        <f t="shared" si="0"/>
        <v>245321.13048498848</v>
      </c>
      <c r="DH26" s="47">
        <f t="shared" si="1"/>
        <v>238066.38048498848</v>
      </c>
      <c r="DI26" s="47">
        <f t="shared" si="2"/>
        <v>230811.63048498848</v>
      </c>
      <c r="DJ26" s="47">
        <f t="shared" si="3"/>
        <v>220171.13048498848</v>
      </c>
      <c r="DK26" s="47">
        <f t="shared" si="4"/>
        <v>209530.63048498848</v>
      </c>
      <c r="DL26" s="47">
        <f t="shared" si="5"/>
        <v>198890.13048498848</v>
      </c>
      <c r="DM26" s="47">
        <f t="shared" si="6"/>
        <v>188249.63048498848</v>
      </c>
      <c r="DN26" s="47">
        <f t="shared" si="7"/>
        <v>177552.23048498848</v>
      </c>
      <c r="DO26" s="47">
        <f t="shared" si="8"/>
        <v>166854.83048498849</v>
      </c>
      <c r="DP26" s="47">
        <f t="shared" si="9"/>
        <v>156157.43048498849</v>
      </c>
      <c r="DQ26" s="47">
        <f t="shared" si="10"/>
        <v>145460.0304849885</v>
      </c>
      <c r="DR26" s="47">
        <f t="shared" si="11"/>
        <v>134762.63048498851</v>
      </c>
      <c r="DS26" s="47">
        <f t="shared" si="12"/>
        <v>129378.13048498851</v>
      </c>
      <c r="DT26" s="47">
        <f t="shared" si="13"/>
        <v>123993.63048498851</v>
      </c>
      <c r="DU26" s="47">
        <f t="shared" si="14"/>
        <v>118609.13048498851</v>
      </c>
      <c r="DV26" s="47">
        <f t="shared" si="15"/>
        <v>113224.63048498851</v>
      </c>
      <c r="DW26" s="47">
        <f t="shared" si="16"/>
        <v>101978.63048498851</v>
      </c>
      <c r="DX26" s="47">
        <f t="shared" si="17"/>
        <v>90732.630484988505</v>
      </c>
      <c r="DY26" s="47">
        <f t="shared" si="18"/>
        <v>79486.630484988505</v>
      </c>
      <c r="DZ26" s="47">
        <f t="shared" si="19"/>
        <v>68240.630484988505</v>
      </c>
      <c r="EA26" s="47">
        <f t="shared" si="20"/>
        <v>61644.030484988507</v>
      </c>
      <c r="EB26" s="47">
        <f t="shared" si="21"/>
        <v>55047.430484988508</v>
      </c>
      <c r="EC26" s="47">
        <f t="shared" si="22"/>
        <v>66168.900000000009</v>
      </c>
      <c r="ED26" s="47">
        <f t="shared" si="23"/>
        <v>59572.30000000001</v>
      </c>
      <c r="EE26" s="47">
        <f t="shared" si="24"/>
        <v>72968.399999999994</v>
      </c>
      <c r="EF26" s="47">
        <f t="shared" si="25"/>
        <v>65011.899999999994</v>
      </c>
      <c r="EG26" s="47">
        <f t="shared" si="26"/>
        <v>86252.25</v>
      </c>
      <c r="EH26" s="47">
        <f t="shared" si="27"/>
        <v>78295.75</v>
      </c>
      <c r="EI26" s="47">
        <f t="shared" si="28"/>
        <v>100896</v>
      </c>
      <c r="EJ26" s="47">
        <f t="shared" si="29"/>
        <v>90010.75</v>
      </c>
      <c r="EK26" s="47">
        <f t="shared" si="30"/>
        <v>79125.5</v>
      </c>
      <c r="EL26" s="47">
        <f t="shared" si="31"/>
        <v>68240.25</v>
      </c>
      <c r="EM26" s="47">
        <f t="shared" si="32"/>
        <v>57355</v>
      </c>
      <c r="EN26" s="47">
        <f t="shared" si="33"/>
        <v>53604.4</v>
      </c>
      <c r="EO26" s="47">
        <f t="shared" si="34"/>
        <v>49853.8</v>
      </c>
      <c r="EP26" s="47">
        <f t="shared" si="35"/>
        <v>59853.65</v>
      </c>
      <c r="EQ26" s="47">
        <f t="shared" si="36"/>
        <v>72902.774999999994</v>
      </c>
      <c r="ER26" s="47">
        <f t="shared" si="37"/>
        <v>69152.174999999988</v>
      </c>
      <c r="ES26" s="47">
        <f t="shared" si="38"/>
        <v>84186.625</v>
      </c>
      <c r="ET26" s="47">
        <f t="shared" si="39"/>
        <v>75216.375</v>
      </c>
      <c r="EU26" s="47">
        <f t="shared" si="40"/>
        <v>91095.375</v>
      </c>
      <c r="EV26" s="47">
        <f t="shared" si="41"/>
        <v>82125.125</v>
      </c>
      <c r="EW26" s="47">
        <f t="shared" si="42"/>
        <v>71773.125</v>
      </c>
      <c r="EX26" s="47">
        <f t="shared" si="43"/>
        <v>61421.125</v>
      </c>
      <c r="EY26" s="47">
        <f t="shared" si="44"/>
        <v>51069.125</v>
      </c>
      <c r="EZ26" s="47">
        <f t="shared" si="45"/>
        <v>40717.125</v>
      </c>
      <c r="FA26" s="47">
        <f t="shared" si="46"/>
        <v>37894.724999999999</v>
      </c>
      <c r="FB26" s="47">
        <f t="shared" si="47"/>
        <v>35072.324999999997</v>
      </c>
      <c r="FC26" s="47">
        <f t="shared" si="48"/>
        <v>32249.924999999996</v>
      </c>
      <c r="FD26" s="47">
        <f t="shared" si="49"/>
        <v>29427.524999999994</v>
      </c>
      <c r="FE26" s="47">
        <f t="shared" si="50"/>
        <v>26605.124999999993</v>
      </c>
      <c r="FF26" s="48">
        <f t="shared" si="54"/>
        <v>32.073153532736832</v>
      </c>
      <c r="FG26" s="48">
        <f t="shared" si="55"/>
        <v>28.228259508527511</v>
      </c>
      <c r="FH26" s="48">
        <f t="shared" si="56"/>
        <v>25.04794414830296</v>
      </c>
      <c r="FI26" s="48">
        <f t="shared" si="57"/>
        <v>22.373608428644186</v>
      </c>
      <c r="FJ26" s="48">
        <f t="shared" si="58"/>
        <v>21.66284258720788</v>
      </c>
      <c r="FK26" s="48">
        <f t="shared" si="59"/>
        <v>20.63662595522413</v>
      </c>
      <c r="FL26" s="48">
        <f t="shared" si="60"/>
        <v>19.613142205850643</v>
      </c>
      <c r="FM26" s="48">
        <f t="shared" si="61"/>
        <v>18.592380436834041</v>
      </c>
      <c r="FN26" s="48">
        <f t="shared" si="62"/>
        <v>17.597699486322703</v>
      </c>
      <c r="FO26" s="48">
        <f t="shared" si="63"/>
        <v>18.950679273787554</v>
      </c>
      <c r="FP26" s="48">
        <f t="shared" si="64"/>
        <v>20.750636490089914</v>
      </c>
      <c r="FQ26" s="48">
        <f t="shared" si="65"/>
        <v>23.262897032872417</v>
      </c>
      <c r="FR26" s="48">
        <f t="shared" si="66"/>
        <v>27.014584545452411</v>
      </c>
      <c r="FS26" s="48">
        <f t="shared" si="67"/>
        <v>19.673735722912973</v>
      </c>
      <c r="FT26" s="48">
        <f t="shared" si="68"/>
        <v>15.559138989806501</v>
      </c>
      <c r="FU26" s="48">
        <f t="shared" si="69"/>
        <v>12.677475159817343</v>
      </c>
      <c r="FV26" s="48">
        <f t="shared" si="70"/>
        <v>10.546783788457097</v>
      </c>
      <c r="FW26" s="48">
        <f t="shared" si="71"/>
        <v>11.228536341998037</v>
      </c>
      <c r="FX26" s="48">
        <f t="shared" si="72"/>
        <v>11.430915952270242</v>
      </c>
      <c r="FY26" s="48">
        <f t="shared" si="73"/>
        <v>11.693931586746727</v>
      </c>
      <c r="FZ26" s="48">
        <f t="shared" si="74"/>
        <v>12.049636249732968</v>
      </c>
      <c r="GA26" s="48">
        <f t="shared" si="75"/>
        <v>10.344818616406711</v>
      </c>
      <c r="GB26" s="48">
        <f t="shared" si="76"/>
        <v>8.8868109239773947</v>
      </c>
      <c r="GC26" s="48">
        <f t="shared" si="77"/>
        <v>7.565045314742358</v>
      </c>
      <c r="GD26" s="48">
        <f t="shared" si="78"/>
        <v>8.6875445166923253</v>
      </c>
      <c r="GE26" s="48">
        <f t="shared" si="79"/>
        <v>7.48724941871426</v>
      </c>
      <c r="GF26" s="48">
        <f t="shared" si="80"/>
        <v>8.3980923470892463</v>
      </c>
      <c r="GG26" s="48">
        <f t="shared" si="81"/>
        <v>6.9008345827749542</v>
      </c>
      <c r="GH26" s="48">
        <f t="shared" si="82"/>
        <v>8.4951954151764557</v>
      </c>
      <c r="GI26" s="48">
        <f t="shared" si="83"/>
        <v>7.1928297466755469</v>
      </c>
      <c r="GJ26" s="48">
        <f t="shared" si="84"/>
        <v>11.085538649164226</v>
      </c>
      <c r="GK26" s="48">
        <f t="shared" si="85"/>
        <v>12.300037237331622</v>
      </c>
      <c r="GL26" s="48">
        <f t="shared" si="86"/>
        <v>14.297388315064564</v>
      </c>
      <c r="GM26" s="48">
        <f t="shared" si="87"/>
        <v>18.194488881778916</v>
      </c>
      <c r="GN26" s="48">
        <f t="shared" si="88"/>
        <v>15.29221991148083</v>
      </c>
      <c r="GO26" s="48">
        <f t="shared" si="89"/>
        <v>10.603158433492155</v>
      </c>
      <c r="GP26" s="48">
        <f t="shared" si="90"/>
        <v>7.8381240247310524</v>
      </c>
      <c r="GQ26" s="48">
        <f t="shared" si="91"/>
        <v>7.8083515566013899</v>
      </c>
      <c r="GR26" s="48">
        <f t="shared" si="92"/>
        <v>8.1271731557091496</v>
      </c>
      <c r="GS26" s="48">
        <f t="shared" si="93"/>
        <v>7.4231960872453042</v>
      </c>
      <c r="GT26" s="48">
        <f t="shared" si="94"/>
        <v>8.7139567079403282</v>
      </c>
      <c r="GU26" s="48">
        <f t="shared" si="95"/>
        <v>7.5167046625651919</v>
      </c>
      <c r="GV26" s="48">
        <f t="shared" si="96"/>
        <v>8.7997850656877894</v>
      </c>
      <c r="GW26" s="48">
        <f t="shared" si="97"/>
        <v>9.6964585104373278</v>
      </c>
      <c r="GX26" s="48">
        <f t="shared" si="98"/>
        <v>10.89584724921059</v>
      </c>
      <c r="GY26" s="48">
        <f t="shared" si="99"/>
        <v>13.054991710593436</v>
      </c>
      <c r="GZ26" s="48">
        <f t="shared" si="100"/>
        <v>18.094219458616781</v>
      </c>
      <c r="HA26" s="48">
        <f t="shared" si="101"/>
        <v>14.426419005102041</v>
      </c>
      <c r="HB26" s="48">
        <f t="shared" si="102"/>
        <v>13.426419005102041</v>
      </c>
      <c r="HC26" s="48">
        <f t="shared" si="103"/>
        <v>12.426419005102039</v>
      </c>
      <c r="HD26" s="48">
        <f t="shared" si="104"/>
        <v>11.426419005102039</v>
      </c>
      <c r="HE26" s="48">
        <f t="shared" si="105"/>
        <v>10.426419005102039</v>
      </c>
      <c r="HF26" s="31"/>
    </row>
    <row r="27" spans="1:214" x14ac:dyDescent="0.25">
      <c r="A27" s="29"/>
      <c r="B27" s="13" t="s">
        <v>7</v>
      </c>
      <c r="C27" s="13">
        <v>1540951</v>
      </c>
      <c r="D27" s="13" t="str">
        <f>VLOOKUP(C27,INVENTORY_DATA!$C:$E,2,0)</f>
        <v>PF_2</v>
      </c>
      <c r="E27" s="44">
        <f>VLOOKUP(C27,INVENTORY_DATA!$C:$E,3,0)</f>
        <v>238943.88452655889</v>
      </c>
      <c r="F27" s="45">
        <f>VLOOKUP(VLOOKUP(F$3,KEY!$E:$F,2,0)&amp;$C27,DEMAND_PLAN!$B:$I,5,0)/VLOOKUP(VLOOKUP(F$3,KEY!$E:$F,2,0),KEY!$B:$C,2,0)</f>
        <v>7360.75</v>
      </c>
      <c r="G27" s="45">
        <f>VLOOKUP(VLOOKUP(G$3,KEY!$E:$F,2,0)&amp;$C27,DEMAND_PLAN!$B:$I,5,0)/VLOOKUP(VLOOKUP(G$3,KEY!$E:$F,2,0),KEY!$B:$C,2,0)</f>
        <v>7360.75</v>
      </c>
      <c r="H27" s="45">
        <f>VLOOKUP(VLOOKUP(H$3,KEY!$E:$F,2,0)&amp;$C27,DEMAND_PLAN!$B:$I,5,0)/VLOOKUP(VLOOKUP(H$3,KEY!$E:$F,2,0),KEY!$B:$C,2,0)</f>
        <v>7360.75</v>
      </c>
      <c r="I27" s="45">
        <f>VLOOKUP(VLOOKUP(I$3,KEY!$E:$F,2,0)&amp;$C27,DEMAND_PLAN!$B:$I,5,0)/VLOOKUP(VLOOKUP(I$3,KEY!$E:$F,2,0),KEY!$B:$C,2,0)</f>
        <v>7360.75</v>
      </c>
      <c r="J27" s="45">
        <f>VLOOKUP(VLOOKUP(J$3,KEY!$E:$F,2,0)&amp;$C27,DEMAND_PLAN!$B:$I,5,0)/VLOOKUP(VLOOKUP(J$3,KEY!$E:$F,2,0),KEY!$B:$C,2,0)</f>
        <v>12019.5</v>
      </c>
      <c r="K27" s="45">
        <f>VLOOKUP(VLOOKUP(K$3,KEY!$E:$F,2,0)&amp;$C27,DEMAND_PLAN!$B:$I,5,0)/VLOOKUP(VLOOKUP(K$3,KEY!$E:$F,2,0),KEY!$B:$C,2,0)</f>
        <v>12019.5</v>
      </c>
      <c r="L27" s="45">
        <f>VLOOKUP(VLOOKUP(L$3,KEY!$E:$F,2,0)&amp;$C27,DEMAND_PLAN!$B:$I,5,0)/VLOOKUP(VLOOKUP(L$3,KEY!$E:$F,2,0),KEY!$B:$C,2,0)</f>
        <v>12019.5</v>
      </c>
      <c r="M27" s="45">
        <f>VLOOKUP(VLOOKUP(M$3,KEY!$E:$F,2,0)&amp;$C27,DEMAND_PLAN!$B:$I,5,0)/VLOOKUP(VLOOKUP(M$3,KEY!$E:$F,2,0),KEY!$B:$C,2,0)</f>
        <v>12019.5</v>
      </c>
      <c r="N27" s="45">
        <f>VLOOKUP(VLOOKUP(N$3,KEY!$E:$F,2,0)&amp;$C27,DEMAND_PLAN!$B:$I,5,0)/VLOOKUP(VLOOKUP(N$3,KEY!$E:$F,2,0),KEY!$B:$C,2,0)</f>
        <v>5209.3999999999996</v>
      </c>
      <c r="O27" s="45">
        <f>VLOOKUP(VLOOKUP(O$3,KEY!$E:$F,2,0)&amp;$C27,DEMAND_PLAN!$B:$I,5,0)/VLOOKUP(VLOOKUP(O$3,KEY!$E:$F,2,0),KEY!$B:$C,2,0)</f>
        <v>5209.3999999999996</v>
      </c>
      <c r="P27" s="45">
        <f>VLOOKUP(VLOOKUP(P$3,KEY!$E:$F,2,0)&amp;$C27,DEMAND_PLAN!$B:$I,5,0)/VLOOKUP(VLOOKUP(P$3,KEY!$E:$F,2,0),KEY!$B:$C,2,0)</f>
        <v>5209.3999999999996</v>
      </c>
      <c r="Q27" s="45">
        <f>VLOOKUP(VLOOKUP(Q$3,KEY!$E:$F,2,0)&amp;$C27,DEMAND_PLAN!$B:$I,5,0)/VLOOKUP(VLOOKUP(Q$3,KEY!$E:$F,2,0),KEY!$B:$C,2,0)</f>
        <v>5209.3999999999996</v>
      </c>
      <c r="R27" s="45">
        <f>VLOOKUP(VLOOKUP(R$3,KEY!$E:$F,2,0)&amp;$C27,DEMAND_PLAN!$B:$I,5,0)/VLOOKUP(VLOOKUP(R$3,KEY!$E:$F,2,0),KEY!$B:$C,2,0)</f>
        <v>5209.3999999999996</v>
      </c>
      <c r="S27" s="45">
        <f>VLOOKUP(VLOOKUP(S$3,KEY!$E:$F,2,0)&amp;$C27,DEMAND_PLAN!$B:$I,5,0)/VLOOKUP(VLOOKUP(S$3,KEY!$E:$F,2,0),KEY!$B:$C,2,0)</f>
        <v>4685.5</v>
      </c>
      <c r="T27" s="45">
        <f>VLOOKUP(VLOOKUP(T$3,KEY!$E:$F,2,0)&amp;$C27,DEMAND_PLAN!$B:$I,5,0)/VLOOKUP(VLOOKUP(T$3,KEY!$E:$F,2,0),KEY!$B:$C,2,0)</f>
        <v>4685.5</v>
      </c>
      <c r="U27" s="45">
        <f>VLOOKUP(VLOOKUP(U$3,KEY!$E:$F,2,0)&amp;$C27,DEMAND_PLAN!$B:$I,5,0)/VLOOKUP(VLOOKUP(U$3,KEY!$E:$F,2,0),KEY!$B:$C,2,0)</f>
        <v>4685.5</v>
      </c>
      <c r="V27" s="45">
        <f>VLOOKUP(VLOOKUP(V$3,KEY!$E:$F,2,0)&amp;$C27,DEMAND_PLAN!$B:$I,5,0)/VLOOKUP(VLOOKUP(V$3,KEY!$E:$F,2,0),KEY!$B:$C,2,0)</f>
        <v>4685.5</v>
      </c>
      <c r="W27" s="45">
        <f>VLOOKUP(VLOOKUP(W$3,KEY!$E:$F,2,0)&amp;$C27,DEMAND_PLAN!$B:$I,5,0)/VLOOKUP(VLOOKUP(W$3,KEY!$E:$F,2,0),KEY!$B:$C,2,0)</f>
        <v>10078.75</v>
      </c>
      <c r="X27" s="45">
        <f>VLOOKUP(VLOOKUP(X$3,KEY!$E:$F,2,0)&amp;$C27,DEMAND_PLAN!$B:$I,5,0)/VLOOKUP(VLOOKUP(X$3,KEY!$E:$F,2,0),KEY!$B:$C,2,0)</f>
        <v>10078.75</v>
      </c>
      <c r="Y27" s="45">
        <f>VLOOKUP(VLOOKUP(Y$3,KEY!$E:$F,2,0)&amp;$C27,DEMAND_PLAN!$B:$I,5,0)/VLOOKUP(VLOOKUP(Y$3,KEY!$E:$F,2,0),KEY!$B:$C,2,0)</f>
        <v>10078.75</v>
      </c>
      <c r="Z27" s="45">
        <f>VLOOKUP(VLOOKUP(Z$3,KEY!$E:$F,2,0)&amp;$C27,DEMAND_PLAN!$B:$I,5,0)/VLOOKUP(VLOOKUP(Z$3,KEY!$E:$F,2,0),KEY!$B:$C,2,0)</f>
        <v>10078.75</v>
      </c>
      <c r="AA27" s="45">
        <f>VLOOKUP(VLOOKUP(AA$3,KEY!$E:$F,2,0)&amp;$C27,DEMAND_PLAN!$B:$I,5,0)/VLOOKUP(VLOOKUP(AA$3,KEY!$E:$F,2,0),KEY!$B:$C,2,0)</f>
        <v>3451.8</v>
      </c>
      <c r="AB27" s="45">
        <f>VLOOKUP(VLOOKUP(AB$3,KEY!$E:$F,2,0)&amp;$C27,DEMAND_PLAN!$B:$I,5,0)/VLOOKUP(VLOOKUP(AB$3,KEY!$E:$F,2,0),KEY!$B:$C,2,0)</f>
        <v>3451.8</v>
      </c>
      <c r="AC27" s="45">
        <f>VLOOKUP(VLOOKUP(AC$3,KEY!$E:$F,2,0)&amp;$C27,DEMAND_PLAN!$B:$I,5,0)/VLOOKUP(VLOOKUP(AC$3,KEY!$E:$F,2,0),KEY!$B:$C,2,0)</f>
        <v>3451.8</v>
      </c>
      <c r="AD27" s="45">
        <f>VLOOKUP(VLOOKUP(AD$3,KEY!$E:$F,2,0)&amp;$C27,DEMAND_PLAN!$B:$I,5,0)/VLOOKUP(VLOOKUP(AD$3,KEY!$E:$F,2,0),KEY!$B:$C,2,0)</f>
        <v>3451.8</v>
      </c>
      <c r="AE27" s="45">
        <f>VLOOKUP(VLOOKUP(AE$3,KEY!$E:$F,2,0)&amp;$C27,DEMAND_PLAN!$B:$I,5,0)/VLOOKUP(VLOOKUP(AE$3,KEY!$E:$F,2,0),KEY!$B:$C,2,0)</f>
        <v>3451.8</v>
      </c>
      <c r="AF27" s="45">
        <f>VLOOKUP(VLOOKUP(AF$3,KEY!$E:$F,2,0)&amp;$C27,DEMAND_PLAN!$B:$I,5,0)/VLOOKUP(VLOOKUP(AF$3,KEY!$E:$F,2,0),KEY!$B:$C,2,0)</f>
        <v>9400.25</v>
      </c>
      <c r="AG27" s="45">
        <f>VLOOKUP(VLOOKUP(AG$3,KEY!$E:$F,2,0)&amp;$C27,DEMAND_PLAN!$B:$I,5,0)/VLOOKUP(VLOOKUP(AG$3,KEY!$E:$F,2,0),KEY!$B:$C,2,0)</f>
        <v>9400.25</v>
      </c>
      <c r="AH27" s="45">
        <f>VLOOKUP(VLOOKUP(AH$3,KEY!$E:$F,2,0)&amp;$C27,DEMAND_PLAN!$B:$I,5,0)/VLOOKUP(VLOOKUP(AH$3,KEY!$E:$F,2,0),KEY!$B:$C,2,0)</f>
        <v>9400.25</v>
      </c>
      <c r="AI27" s="45">
        <f>VLOOKUP(VLOOKUP(AI$3,KEY!$E:$F,2,0)&amp;$C27,DEMAND_PLAN!$B:$I,5,0)/VLOOKUP(VLOOKUP(AI$3,KEY!$E:$F,2,0),KEY!$B:$C,2,0)</f>
        <v>9400.25</v>
      </c>
      <c r="AJ27" s="45">
        <f>VLOOKUP(VLOOKUP(AJ$3,KEY!$E:$F,2,0)&amp;$C27,DEMAND_PLAN!$B:$I,5,0)/VLOOKUP(VLOOKUP(AJ$3,KEY!$E:$F,2,0),KEY!$B:$C,2,0)</f>
        <v>4100</v>
      </c>
      <c r="AK27" s="45">
        <f>VLOOKUP(VLOOKUP(AK$3,KEY!$E:$F,2,0)&amp;$C27,DEMAND_PLAN!$B:$I,5,0)/VLOOKUP(VLOOKUP(AK$3,KEY!$E:$F,2,0),KEY!$B:$C,2,0)</f>
        <v>4100</v>
      </c>
      <c r="AL27" s="45">
        <f>VLOOKUP(VLOOKUP(AL$3,KEY!$E:$F,2,0)&amp;$C27,DEMAND_PLAN!$B:$I,5,0)/VLOOKUP(VLOOKUP(AL$3,KEY!$E:$F,2,0),KEY!$B:$C,2,0)</f>
        <v>4100</v>
      </c>
      <c r="AM27" s="45">
        <f>VLOOKUP(VLOOKUP(AM$3,KEY!$E:$F,2,0)&amp;$C27,DEMAND_PLAN!$B:$I,5,0)/VLOOKUP(VLOOKUP(AM$3,KEY!$E:$F,2,0),KEY!$B:$C,2,0)</f>
        <v>4100</v>
      </c>
      <c r="AN27" s="45">
        <f>VLOOKUP(VLOOKUP(AN$3,KEY!$E:$F,2,0)&amp;$C27,DEMAND_PLAN!$B:$I,5,0)/VLOOKUP(VLOOKUP(AN$3,KEY!$E:$F,2,0),KEY!$B:$C,2,0)</f>
        <v>3529.4</v>
      </c>
      <c r="AO27" s="45">
        <f>VLOOKUP(VLOOKUP(AO$3,KEY!$E:$F,2,0)&amp;$C27,DEMAND_PLAN!$B:$I,5,0)/VLOOKUP(VLOOKUP(AO$3,KEY!$E:$F,2,0),KEY!$B:$C,2,0)</f>
        <v>3529.4</v>
      </c>
      <c r="AP27" s="45">
        <f>VLOOKUP(VLOOKUP(AP$3,KEY!$E:$F,2,0)&amp;$C27,DEMAND_PLAN!$B:$I,5,0)/VLOOKUP(VLOOKUP(AP$3,KEY!$E:$F,2,0),KEY!$B:$C,2,0)</f>
        <v>3529.4</v>
      </c>
      <c r="AQ27" s="45">
        <f>VLOOKUP(VLOOKUP(AQ$3,KEY!$E:$F,2,0)&amp;$C27,DEMAND_PLAN!$B:$I,5,0)/VLOOKUP(VLOOKUP(AQ$3,KEY!$E:$F,2,0),KEY!$B:$C,2,0)</f>
        <v>3529.4</v>
      </c>
      <c r="AR27" s="45">
        <f>VLOOKUP(VLOOKUP(AR$3,KEY!$E:$F,2,0)&amp;$C27,DEMAND_PLAN!$B:$I,5,0)/VLOOKUP(VLOOKUP(AR$3,KEY!$E:$F,2,0),KEY!$B:$C,2,0)</f>
        <v>3529.4</v>
      </c>
      <c r="AS27" s="45">
        <f>VLOOKUP(VLOOKUP(AS$3,KEY!$E:$F,2,0)&amp;$C27,DEMAND_PLAN!$B:$I,5,0)/VLOOKUP(VLOOKUP(AS$3,KEY!$E:$F,2,0),KEY!$B:$C,2,0)</f>
        <v>11780.75</v>
      </c>
      <c r="AT27" s="45">
        <f>VLOOKUP(VLOOKUP(AT$3,KEY!$E:$F,2,0)&amp;$C27,DEMAND_PLAN!$B:$I,5,0)/VLOOKUP(VLOOKUP(AT$3,KEY!$E:$F,2,0),KEY!$B:$C,2,0)</f>
        <v>11780.75</v>
      </c>
      <c r="AU27" s="45">
        <f>VLOOKUP(VLOOKUP(AU$3,KEY!$E:$F,2,0)&amp;$C27,DEMAND_PLAN!$B:$I,5,0)/VLOOKUP(VLOOKUP(AU$3,KEY!$E:$F,2,0),KEY!$B:$C,2,0)</f>
        <v>11780.75</v>
      </c>
      <c r="AV27" s="45">
        <f>VLOOKUP(VLOOKUP(AV$3,KEY!$E:$F,2,0)&amp;$C27,DEMAND_PLAN!$B:$I,5,0)/VLOOKUP(VLOOKUP(AV$3,KEY!$E:$F,2,0),KEY!$B:$C,2,0)</f>
        <v>11780.75</v>
      </c>
      <c r="AW27" s="45">
        <f>VLOOKUP(VLOOKUP(AW$3,KEY!$E:$F,2,0)&amp;$C27,DEMAND_PLAN!$B:$I,5,0)/VLOOKUP(VLOOKUP(AW$3,KEY!$E:$F,2,0),KEY!$B:$C,2,0)</f>
        <v>5483.25</v>
      </c>
      <c r="AX27" s="45">
        <f>VLOOKUP(VLOOKUP(AX$3,KEY!$E:$F,2,0)&amp;$C27,DEMAND_PLAN!$B:$I,5,0)/VLOOKUP(VLOOKUP(AX$3,KEY!$E:$F,2,0),KEY!$B:$C,2,0)</f>
        <v>5483.25</v>
      </c>
      <c r="AY27" s="45">
        <f>VLOOKUP(VLOOKUP(AY$3,KEY!$E:$F,2,0)&amp;$C27,DEMAND_PLAN!$B:$I,5,0)/VLOOKUP(VLOOKUP(AY$3,KEY!$E:$F,2,0),KEY!$B:$C,2,0)</f>
        <v>5483.25</v>
      </c>
      <c r="AZ27" s="45">
        <f>VLOOKUP(VLOOKUP(AZ$3,KEY!$E:$F,2,0)&amp;$C27,DEMAND_PLAN!$B:$I,5,0)/VLOOKUP(VLOOKUP(AZ$3,KEY!$E:$F,2,0),KEY!$B:$C,2,0)</f>
        <v>5483.25</v>
      </c>
      <c r="BA27" s="45">
        <f>VLOOKUP(VLOOKUP(BA$3,KEY!$E:$F,2,0)&amp;$C27,DEMAND_PLAN!$B:$I,5,0)/VLOOKUP(VLOOKUP(BA$3,KEY!$E:$F,2,0),KEY!$B:$C,2,0)</f>
        <v>4570.8</v>
      </c>
      <c r="BB27" s="45">
        <f>VLOOKUP(VLOOKUP(BB$3,KEY!$E:$F,2,0)&amp;$C27,DEMAND_PLAN!$B:$I,5,0)/VLOOKUP(VLOOKUP(BB$3,KEY!$E:$F,2,0),KEY!$B:$C,2,0)</f>
        <v>4570.8</v>
      </c>
      <c r="BC27" s="45">
        <f>VLOOKUP(VLOOKUP(BC$3,KEY!$E:$F,2,0)&amp;$C27,DEMAND_PLAN!$B:$I,5,0)/VLOOKUP(VLOOKUP(BC$3,KEY!$E:$F,2,0),KEY!$B:$C,2,0)</f>
        <v>4570.8</v>
      </c>
      <c r="BD27" s="45">
        <f>VLOOKUP(VLOOKUP(BD$3,KEY!$E:$F,2,0)&amp;$C27,DEMAND_PLAN!$B:$I,5,0)/VLOOKUP(VLOOKUP(BD$3,KEY!$E:$F,2,0),KEY!$B:$C,2,0)</f>
        <v>4570.8</v>
      </c>
      <c r="BE27" s="45">
        <f>VLOOKUP(VLOOKUP(BE$3,KEY!$E:$F,2,0)&amp;$C27,DEMAND_PLAN!$B:$I,5,0)/VLOOKUP(VLOOKUP(BE$3,KEY!$E:$F,2,0),KEY!$B:$C,2,0)</f>
        <v>4570.8</v>
      </c>
      <c r="BF27" s="46">
        <f>IF(FF27&gt;ASSUMPTIONS!$D$5,0,(ASSUMPTIONS!$D$5+2-FF27)*AVERAGE(G27:J27))</f>
        <v>0</v>
      </c>
      <c r="BG27" s="46">
        <f>IF(FG27&gt;ASSUMPTIONS!$D$5,0,(ASSUMPTIONS!$D$5+2-FG27)*AVERAGE(H27:K27))</f>
        <v>0</v>
      </c>
      <c r="BH27" s="46">
        <f>IF(FH27&gt;ASSUMPTIONS!$D$5,0,(ASSUMPTIONS!$D$5+2-FH27)*AVERAGE(I27:L27))</f>
        <v>0</v>
      </c>
      <c r="BI27" s="46">
        <f>IF(FI27&gt;ASSUMPTIONS!$D$5,0,(ASSUMPTIONS!$D$5+2-FI27)*AVERAGE(J27:M27))</f>
        <v>0</v>
      </c>
      <c r="BJ27" s="46">
        <f>IF(FJ27&gt;ASSUMPTIONS!$D$5,0,(ASSUMPTIONS!$D$5+2-FJ27)*AVERAGE(K27:N27))</f>
        <v>0</v>
      </c>
      <c r="BK27" s="46">
        <f>IF(FK27&gt;ASSUMPTIONS!$D$5,0,(ASSUMPTIONS!$D$5+2-FK27)*AVERAGE(L27:O27))</f>
        <v>0</v>
      </c>
      <c r="BL27" s="46">
        <f>IF(FL27&gt;ASSUMPTIONS!$D$5,0,(ASSUMPTIONS!$D$5+2-FL27)*AVERAGE(M27:P27))</f>
        <v>0</v>
      </c>
      <c r="BM27" s="46">
        <f>IF(FM27&gt;ASSUMPTIONS!$D$5,0,(ASSUMPTIONS!$D$5+2-FM27)*AVERAGE(N27:Q27))</f>
        <v>0</v>
      </c>
      <c r="BN27" s="46">
        <f>IF(FN27&gt;ASSUMPTIONS!$D$5,0,(ASSUMPTIONS!$D$5+2-FN27)*AVERAGE(O27:R27))</f>
        <v>0</v>
      </c>
      <c r="BO27" s="46">
        <f>IF(FO27&gt;ASSUMPTIONS!$D$5,0,(ASSUMPTIONS!$D$5+2-FO27)*AVERAGE(P27:S27))</f>
        <v>0</v>
      </c>
      <c r="BP27" s="46">
        <f>IF(FP27&gt;ASSUMPTIONS!$D$5,0,(ASSUMPTIONS!$D$5+2-FP27)*AVERAGE(Q27:T27))</f>
        <v>0</v>
      </c>
      <c r="BQ27" s="46">
        <f>IF(FQ27&gt;ASSUMPTIONS!$D$5,0,(ASSUMPTIONS!$D$5+2-FQ27)*AVERAGE(R27:U27))</f>
        <v>0</v>
      </c>
      <c r="BR27" s="46">
        <f>IF(FR27&gt;ASSUMPTIONS!$D$5,0,(ASSUMPTIONS!$D$5+2-FR27)*AVERAGE(S27:V27))</f>
        <v>0</v>
      </c>
      <c r="BS27" s="46">
        <f>IF(FS27&gt;ASSUMPTIONS!$D$5,0,(ASSUMPTIONS!$D$5+2-FS27)*AVERAGE(T27:W27))</f>
        <v>0</v>
      </c>
      <c r="BT27" s="46">
        <f>IF(FT27&gt;ASSUMPTIONS!$D$5,0,(ASSUMPTIONS!$D$5+2-FT27)*AVERAGE(U27:X27))</f>
        <v>0</v>
      </c>
      <c r="BU27" s="46">
        <f>IF(FU27&gt;ASSUMPTIONS!$D$5,0,(ASSUMPTIONS!$D$5+2-FU27)*AVERAGE(V27:Y27))</f>
        <v>0</v>
      </c>
      <c r="BV27" s="46">
        <f>IF(FV27&gt;ASSUMPTIONS!$D$5,0,(ASSUMPTIONS!$D$5+2-FV27)*AVERAGE(W27:Z27))</f>
        <v>0</v>
      </c>
      <c r="BW27" s="46">
        <f>IF(FW27&gt;ASSUMPTIONS!$D$5,0,(ASSUMPTIONS!$D$5+2-FW27)*AVERAGE(X27:AA27))</f>
        <v>0</v>
      </c>
      <c r="BX27" s="46">
        <f>IF(FX27&gt;ASSUMPTIONS!$D$5,0,(ASSUMPTIONS!$D$5+2-FX27)*AVERAGE(Y27:AB27))</f>
        <v>0</v>
      </c>
      <c r="BY27" s="46">
        <f>IF(FY27&gt;ASSUMPTIONS!$D$5,0,(ASSUMPTIONS!$D$5+2-FY27)*AVERAGE(Z27:AC27))</f>
        <v>0</v>
      </c>
      <c r="BZ27" s="46">
        <f>IF(FZ27&gt;ASSUMPTIONS!$D$5,0,(ASSUMPTIONS!$D$5+2-FZ27)*AVERAGE(AA27:AD27))</f>
        <v>0</v>
      </c>
      <c r="CA27" s="46">
        <f>IF(GA27&gt;ASSUMPTIONS!$D$5,0,(ASSUMPTIONS!$D$5+2-GA27)*AVERAGE(AB27:AE27))</f>
        <v>0</v>
      </c>
      <c r="CB27" s="46">
        <f>IF(GB27&gt;ASSUMPTIONS!$D$5,0,(ASSUMPTIONS!$D$5+2-GB27)*AVERAGE(AC27:AF27))</f>
        <v>0</v>
      </c>
      <c r="CC27" s="46">
        <f>IF(GC27&gt;ASSUMPTIONS!$D$5,0,(ASSUMPTIONS!$D$5+2-GC27)*AVERAGE(AD27:AG27))</f>
        <v>0</v>
      </c>
      <c r="CD27" s="46">
        <f>IF(GD27&gt;ASSUMPTIONS!$D$5,0,(ASSUMPTIONS!$D$5+2-GD27)*AVERAGE(AE27:AH27))</f>
        <v>0</v>
      </c>
      <c r="CE27" s="46">
        <f>IF(GE27&gt;ASSUMPTIONS!$D$5,0,(ASSUMPTIONS!$D$5+2-GE27)*AVERAGE(AF27:AI27))</f>
        <v>31490.815473441096</v>
      </c>
      <c r="CF27" s="46">
        <f>IF(GF27&gt;ASSUMPTIONS!$D$5,0,(ASSUMPTIONS!$D$5+2-GF27)*AVERAGE(AG27:AJ27))</f>
        <v>0</v>
      </c>
      <c r="CG27" s="46">
        <f>IF(GG27&gt;ASSUMPTIONS!$D$5,0,(ASSUMPTIONS!$D$5+2-GG27)*AVERAGE(AH27:AK27))</f>
        <v>0</v>
      </c>
      <c r="CH27" s="46">
        <f>IF(GH27&gt;ASSUMPTIONS!$D$5,0,(ASSUMPTIONS!$D$5+2-GH27)*AVERAGE(AI27:AL27))</f>
        <v>0</v>
      </c>
      <c r="CI27" s="46">
        <f>IF(GI27&gt;ASSUMPTIONS!$D$5,0,(ASSUMPTIONS!$D$5+2-GI27)*AVERAGE(AJ27:AM27))</f>
        <v>0</v>
      </c>
      <c r="CJ27" s="46">
        <f>IF(GJ27&gt;ASSUMPTIONS!$D$5,0,(ASSUMPTIONS!$D$5+2-GJ27)*AVERAGE(AK27:AN27))</f>
        <v>0</v>
      </c>
      <c r="CK27" s="46">
        <f>IF(GK27&gt;ASSUMPTIONS!$D$5,0,(ASSUMPTIONS!$D$5+2-GK27)*AVERAGE(AL27:AO27))</f>
        <v>0</v>
      </c>
      <c r="CL27" s="46">
        <f>IF(GL27&gt;ASSUMPTIONS!$D$5,0,(ASSUMPTIONS!$D$5+2-GL27)*AVERAGE(AM27:AP27))</f>
        <v>0</v>
      </c>
      <c r="CM27" s="46">
        <f>IF(GM27&gt;ASSUMPTIONS!$D$5,0,(ASSUMPTIONS!$D$5+2-GM27)*AVERAGE(AN27:AQ27))</f>
        <v>0</v>
      </c>
      <c r="CN27" s="46">
        <f>IF(GN27&gt;ASSUMPTIONS!$D$5,0,(ASSUMPTIONS!$D$5+2-GN27)*AVERAGE(AO27:AR27))</f>
        <v>0</v>
      </c>
      <c r="CO27" s="46">
        <f>IF(GO27&gt;ASSUMPTIONS!$D$5,0,(ASSUMPTIONS!$D$5+2-GO27)*AVERAGE(AP27:AS27))</f>
        <v>22902.075000000004</v>
      </c>
      <c r="CP27" s="46">
        <f>IF(GP27&gt;ASSUMPTIONS!$D$5,0,(ASSUMPTIONS!$D$5+2-GP27)*AVERAGE(AQ27:AT27))</f>
        <v>24157.775000000001</v>
      </c>
      <c r="CQ27" s="46">
        <f>IF(GQ27&gt;ASSUMPTIONS!$D$5,0,(ASSUMPTIONS!$D$5+2-GQ27)*AVERAGE(AR27:AU27))</f>
        <v>24157.774999999998</v>
      </c>
      <c r="CR27" s="46">
        <f>IF(GR27&gt;ASSUMPTIONS!$D$5,0,(ASSUMPTIONS!$D$5+2-GR27)*AVERAGE(AS27:AV27))</f>
        <v>24157.774999999994</v>
      </c>
      <c r="CS27" s="46">
        <f>IF(GS27&gt;ASSUMPTIONS!$D$5,0,(ASSUMPTIONS!$D$5+2-GS27)*AVERAGE(AT27:AW27))</f>
        <v>0</v>
      </c>
      <c r="CT27" s="46">
        <f>IF(GT27&gt;ASSUMPTIONS!$D$5,0,(ASSUMPTIONS!$D$5+2-GT27)*AVERAGE(AU27:AX27))</f>
        <v>0</v>
      </c>
      <c r="CU27" s="46">
        <f>IF(GU27&gt;ASSUMPTIONS!$D$5,0,(ASSUMPTIONS!$D$5+2-GU27)*AVERAGE(AV27:AY27))</f>
        <v>0</v>
      </c>
      <c r="CV27" s="46">
        <f>IF(GV27&gt;ASSUMPTIONS!$D$5,0,(ASSUMPTIONS!$D$5+2-GV27)*AVERAGE(AW27:AZ27))</f>
        <v>0</v>
      </c>
      <c r="CW27" s="46">
        <f>IF(GW27&gt;ASSUMPTIONS!$D$5,0,(ASSUMPTIONS!$D$5+2-GW27)*AVERAGE(AX27:BA27))</f>
        <v>0</v>
      </c>
      <c r="CX27" s="46">
        <f>IF(GX27&gt;ASSUMPTIONS!$D$5,0,(ASSUMPTIONS!$D$5+2-GX27)*AVERAGE(AY27:BB27))</f>
        <v>0</v>
      </c>
      <c r="CY27" s="46">
        <f>IF(GY27&gt;ASSUMPTIONS!$D$5,0,(ASSUMPTIONS!$D$5+2-GY27)*AVERAGE(AZ27:BC27))</f>
        <v>0</v>
      </c>
      <c r="CZ27" s="46">
        <f>IF(GZ27&gt;ASSUMPTIONS!$D$5,0,(ASSUMPTIONS!$D$5+2-GZ27)*AVERAGE(BA27:BD27))</f>
        <v>0</v>
      </c>
      <c r="DA27" s="46">
        <f>IF(HA27&gt;ASSUMPTIONS!$D$5,0,(ASSUMPTIONS!$D$5+2-HA27)*AVERAGE($BB27:$BE27))</f>
        <v>0</v>
      </c>
      <c r="DB27" s="46">
        <f>IF(HB27&gt;ASSUMPTIONS!$D$5,0,(ASSUMPTIONS!$D$5+2-HB27)*AVERAGE($BB27:$BE27))</f>
        <v>0</v>
      </c>
      <c r="DC27" s="46">
        <f>IF(HC27&gt;ASSUMPTIONS!$D$5,0,(ASSUMPTIONS!$D$5+2-HC27)*AVERAGE($BB27:$BE27))</f>
        <v>9627.5000000000018</v>
      </c>
      <c r="DD27" s="46">
        <f>IF(HD27&gt;ASSUMPTIONS!$D$5,0,(ASSUMPTIONS!$D$5+2-HD27)*AVERAGE($BB27:$BE27))</f>
        <v>0</v>
      </c>
      <c r="DE27" s="46">
        <f>IF(HE27&gt;ASSUMPTIONS!$D$5,0,(ASSUMPTIONS!$D$5+2-HE27)*AVERAGE($BB27:$BE27))</f>
        <v>9141.6</v>
      </c>
      <c r="DF27" s="47">
        <f t="shared" si="106"/>
        <v>231583.13452655889</v>
      </c>
      <c r="DG27" s="47">
        <f t="shared" si="0"/>
        <v>224222.38452655889</v>
      </c>
      <c r="DH27" s="47">
        <f t="shared" si="1"/>
        <v>216861.63452655889</v>
      </c>
      <c r="DI27" s="47">
        <f t="shared" si="2"/>
        <v>209500.88452655889</v>
      </c>
      <c r="DJ27" s="47">
        <f t="shared" si="3"/>
        <v>197481.38452655889</v>
      </c>
      <c r="DK27" s="47">
        <f t="shared" si="4"/>
        <v>185461.88452655889</v>
      </c>
      <c r="DL27" s="47">
        <f t="shared" si="5"/>
        <v>173442.38452655889</v>
      </c>
      <c r="DM27" s="47">
        <f t="shared" si="6"/>
        <v>161422.88452655889</v>
      </c>
      <c r="DN27" s="47">
        <f t="shared" si="7"/>
        <v>156213.4845265589</v>
      </c>
      <c r="DO27" s="47">
        <f t="shared" si="8"/>
        <v>151004.0845265589</v>
      </c>
      <c r="DP27" s="47">
        <f t="shared" si="9"/>
        <v>145794.68452655891</v>
      </c>
      <c r="DQ27" s="47">
        <f t="shared" si="10"/>
        <v>140585.28452655891</v>
      </c>
      <c r="DR27" s="47">
        <f t="shared" si="11"/>
        <v>135375.88452655892</v>
      </c>
      <c r="DS27" s="47">
        <f t="shared" si="12"/>
        <v>130690.38452655892</v>
      </c>
      <c r="DT27" s="47">
        <f t="shared" si="13"/>
        <v>126004.88452655892</v>
      </c>
      <c r="DU27" s="47">
        <f t="shared" si="14"/>
        <v>121319.38452655892</v>
      </c>
      <c r="DV27" s="47">
        <f t="shared" si="15"/>
        <v>116633.88452655892</v>
      </c>
      <c r="DW27" s="47">
        <f t="shared" si="16"/>
        <v>106555.13452655892</v>
      </c>
      <c r="DX27" s="47">
        <f t="shared" si="17"/>
        <v>96476.384526558919</v>
      </c>
      <c r="DY27" s="47">
        <f t="shared" si="18"/>
        <v>86397.634526558919</v>
      </c>
      <c r="DZ27" s="47">
        <f t="shared" si="19"/>
        <v>76318.884526558919</v>
      </c>
      <c r="EA27" s="47">
        <f t="shared" si="20"/>
        <v>72867.084526558916</v>
      </c>
      <c r="EB27" s="47">
        <f t="shared" si="21"/>
        <v>69415.284526558913</v>
      </c>
      <c r="EC27" s="47">
        <f t="shared" si="22"/>
        <v>65963.48452655891</v>
      </c>
      <c r="ED27" s="47">
        <f t="shared" si="23"/>
        <v>62511.684526558907</v>
      </c>
      <c r="EE27" s="47">
        <f t="shared" si="24"/>
        <v>90550.7</v>
      </c>
      <c r="EF27" s="47">
        <f t="shared" si="25"/>
        <v>81150.45</v>
      </c>
      <c r="EG27" s="47">
        <f t="shared" si="26"/>
        <v>71750.2</v>
      </c>
      <c r="EH27" s="47">
        <f t="shared" si="27"/>
        <v>62349.95</v>
      </c>
      <c r="EI27" s="47">
        <f t="shared" si="28"/>
        <v>52949.7</v>
      </c>
      <c r="EJ27" s="47">
        <f t="shared" si="29"/>
        <v>48849.7</v>
      </c>
      <c r="EK27" s="47">
        <f t="shared" si="30"/>
        <v>44749.7</v>
      </c>
      <c r="EL27" s="47">
        <f t="shared" si="31"/>
        <v>40649.699999999997</v>
      </c>
      <c r="EM27" s="47">
        <f t="shared" si="32"/>
        <v>36549.699999999997</v>
      </c>
      <c r="EN27" s="47">
        <f t="shared" si="33"/>
        <v>33020.299999999996</v>
      </c>
      <c r="EO27" s="47">
        <f t="shared" si="34"/>
        <v>52392.974999999999</v>
      </c>
      <c r="EP27" s="47">
        <f t="shared" si="35"/>
        <v>73021.350000000006</v>
      </c>
      <c r="EQ27" s="47">
        <f t="shared" si="36"/>
        <v>93649.725000000006</v>
      </c>
      <c r="ER27" s="47">
        <f t="shared" si="37"/>
        <v>114278.1</v>
      </c>
      <c r="ES27" s="47">
        <f t="shared" si="38"/>
        <v>102497.35</v>
      </c>
      <c r="ET27" s="47">
        <f t="shared" si="39"/>
        <v>90716.6</v>
      </c>
      <c r="EU27" s="47">
        <f t="shared" si="40"/>
        <v>78935.850000000006</v>
      </c>
      <c r="EV27" s="47">
        <f t="shared" si="41"/>
        <v>67155.100000000006</v>
      </c>
      <c r="EW27" s="47">
        <f t="shared" si="42"/>
        <v>61671.850000000006</v>
      </c>
      <c r="EX27" s="47">
        <f t="shared" si="43"/>
        <v>56188.600000000006</v>
      </c>
      <c r="EY27" s="47">
        <f t="shared" si="44"/>
        <v>50705.350000000006</v>
      </c>
      <c r="EZ27" s="47">
        <f t="shared" si="45"/>
        <v>45222.100000000006</v>
      </c>
      <c r="FA27" s="47">
        <f t="shared" si="46"/>
        <v>40651.300000000003</v>
      </c>
      <c r="FB27" s="47">
        <f t="shared" si="47"/>
        <v>36080.5</v>
      </c>
      <c r="FC27" s="47">
        <f t="shared" si="48"/>
        <v>41137.200000000004</v>
      </c>
      <c r="FD27" s="47">
        <f t="shared" si="49"/>
        <v>36566.400000000001</v>
      </c>
      <c r="FE27" s="47">
        <f t="shared" si="50"/>
        <v>41137.200000000004</v>
      </c>
      <c r="FF27" s="48">
        <f t="shared" si="54"/>
        <v>28.027169811116309</v>
      </c>
      <c r="FG27" s="48">
        <f t="shared" si="55"/>
        <v>23.898879996548949</v>
      </c>
      <c r="FH27" s="48">
        <f t="shared" si="56"/>
        <v>20.656495404831624</v>
      </c>
      <c r="FI27" s="48">
        <f t="shared" si="57"/>
        <v>18.042483840971663</v>
      </c>
      <c r="FJ27" s="48">
        <f t="shared" si="58"/>
        <v>20.306425529436574</v>
      </c>
      <c r="FK27" s="48">
        <f t="shared" si="59"/>
        <v>22.924433309910544</v>
      </c>
      <c r="FL27" s="48">
        <f t="shared" si="60"/>
        <v>26.83216101542752</v>
      </c>
      <c r="FM27" s="48">
        <f t="shared" si="61"/>
        <v>33.294119193488484</v>
      </c>
      <c r="FN27" s="48">
        <f t="shared" si="62"/>
        <v>30.986847722685702</v>
      </c>
      <c r="FO27" s="48">
        <f t="shared" si="63"/>
        <v>30.760222810528642</v>
      </c>
      <c r="FP27" s="48">
        <f t="shared" si="64"/>
        <v>30.521598909854351</v>
      </c>
      <c r="FQ27" s="48">
        <f t="shared" si="65"/>
        <v>30.269997150729299</v>
      </c>
      <c r="FR27" s="48">
        <f t="shared" si="66"/>
        <v>30.004329212796694</v>
      </c>
      <c r="FS27" s="48">
        <f t="shared" si="67"/>
        <v>22.436210029158001</v>
      </c>
      <c r="FT27" s="48">
        <f t="shared" si="68"/>
        <v>17.703626601630145</v>
      </c>
      <c r="FU27" s="48">
        <f t="shared" si="69"/>
        <v>14.432825906669501</v>
      </c>
      <c r="FV27" s="48">
        <f t="shared" si="70"/>
        <v>12.037145928469197</v>
      </c>
      <c r="FW27" s="48">
        <f t="shared" si="71"/>
        <v>13.848695252655931</v>
      </c>
      <c r="FX27" s="48">
        <f t="shared" si="72"/>
        <v>15.750303502305364</v>
      </c>
      <c r="FY27" s="48">
        <f t="shared" si="73"/>
        <v>18.88532374022094</v>
      </c>
      <c r="FZ27" s="48">
        <f t="shared" si="74"/>
        <v>25.0297336249374</v>
      </c>
      <c r="GA27" s="48">
        <f t="shared" si="75"/>
        <v>22.109880215122232</v>
      </c>
      <c r="GB27" s="48">
        <f t="shared" si="76"/>
        <v>14.753669866910764</v>
      </c>
      <c r="GC27" s="48">
        <f t="shared" si="77"/>
        <v>10.802212024783426</v>
      </c>
      <c r="GD27" s="48">
        <f t="shared" si="78"/>
        <v>8.3359457012542642</v>
      </c>
      <c r="GE27" s="48">
        <f t="shared" si="79"/>
        <v>6.6500023431886284</v>
      </c>
      <c r="GF27" s="48">
        <f t="shared" si="80"/>
        <v>11.213448604134578</v>
      </c>
      <c r="GG27" s="48">
        <f t="shared" si="81"/>
        <v>12.022066258032257</v>
      </c>
      <c r="GH27" s="48">
        <f t="shared" si="82"/>
        <v>13.225690948260965</v>
      </c>
      <c r="GI27" s="48">
        <f t="shared" si="83"/>
        <v>15.207304878048779</v>
      </c>
      <c r="GJ27" s="48">
        <f t="shared" si="84"/>
        <v>13.380090211884214</v>
      </c>
      <c r="GK27" s="48">
        <f t="shared" si="85"/>
        <v>12.805646577712533</v>
      </c>
      <c r="GL27" s="48">
        <f t="shared" si="86"/>
        <v>12.186571533612016</v>
      </c>
      <c r="GM27" s="48">
        <f t="shared" si="87"/>
        <v>11.517453391511303</v>
      </c>
      <c r="GN27" s="48">
        <f t="shared" si="88"/>
        <v>10.355782852609508</v>
      </c>
      <c r="GO27" s="48">
        <f t="shared" si="89"/>
        <v>5.9046669602283517</v>
      </c>
      <c r="GP27" s="48">
        <f t="shared" si="90"/>
        <v>6.8442144590353458</v>
      </c>
      <c r="GQ27" s="48">
        <f t="shared" si="91"/>
        <v>7.514098321012872</v>
      </c>
      <c r="GR27" s="48">
        <f t="shared" si="92"/>
        <v>7.9493856503193774</v>
      </c>
      <c r="GS27" s="48">
        <f t="shared" si="93"/>
        <v>11.196737333284345</v>
      </c>
      <c r="GT27" s="48">
        <f t="shared" si="94"/>
        <v>11.874113762743281</v>
      </c>
      <c r="GU27" s="48">
        <f t="shared" si="95"/>
        <v>12.853700784612387</v>
      </c>
      <c r="GV27" s="48">
        <f t="shared" si="96"/>
        <v>14.395814526056627</v>
      </c>
      <c r="GW27" s="48">
        <f t="shared" si="97"/>
        <v>12.778942511018981</v>
      </c>
      <c r="GX27" s="48">
        <f t="shared" si="98"/>
        <v>12.268061129594544</v>
      </c>
      <c r="GY27" s="48">
        <f t="shared" si="99"/>
        <v>11.708611065527869</v>
      </c>
      <c r="GZ27" s="48">
        <f t="shared" si="100"/>
        <v>11.093320644088562</v>
      </c>
      <c r="HA27" s="48">
        <f t="shared" si="101"/>
        <v>9.8936947580292305</v>
      </c>
      <c r="HB27" s="48">
        <f t="shared" si="102"/>
        <v>8.8936947580292287</v>
      </c>
      <c r="HC27" s="48">
        <f t="shared" si="103"/>
        <v>7.8936947580292287</v>
      </c>
      <c r="HD27" s="48">
        <f t="shared" si="104"/>
        <v>9</v>
      </c>
      <c r="HE27" s="48">
        <f t="shared" si="105"/>
        <v>8</v>
      </c>
      <c r="HF27" s="31"/>
    </row>
    <row r="28" spans="1:214" x14ac:dyDescent="0.25">
      <c r="A28" s="29"/>
      <c r="B28" s="13" t="s">
        <v>7</v>
      </c>
      <c r="C28" s="13">
        <v>1747756</v>
      </c>
      <c r="D28" s="13" t="str">
        <f>VLOOKUP(C28,INVENTORY_DATA!$C:$E,2,0)</f>
        <v>PF_0</v>
      </c>
      <c r="E28" s="44">
        <f>VLOOKUP(C28,INVENTORY_DATA!$C:$E,3,0)</f>
        <v>432783.85219399538</v>
      </c>
      <c r="F28" s="45">
        <f>VLOOKUP(VLOOKUP(F$3,KEY!$E:$F,2,0)&amp;$C28,DEMAND_PLAN!$B:$I,5,0)/VLOOKUP(VLOOKUP(F$3,KEY!$E:$F,2,0),KEY!$B:$C,2,0)</f>
        <v>11759.25</v>
      </c>
      <c r="G28" s="45">
        <f>VLOOKUP(VLOOKUP(G$3,KEY!$E:$F,2,0)&amp;$C28,DEMAND_PLAN!$B:$I,5,0)/VLOOKUP(VLOOKUP(G$3,KEY!$E:$F,2,0),KEY!$B:$C,2,0)</f>
        <v>11759.25</v>
      </c>
      <c r="H28" s="45">
        <f>VLOOKUP(VLOOKUP(H$3,KEY!$E:$F,2,0)&amp;$C28,DEMAND_PLAN!$B:$I,5,0)/VLOOKUP(VLOOKUP(H$3,KEY!$E:$F,2,0),KEY!$B:$C,2,0)</f>
        <v>11759.25</v>
      </c>
      <c r="I28" s="45">
        <f>VLOOKUP(VLOOKUP(I$3,KEY!$E:$F,2,0)&amp;$C28,DEMAND_PLAN!$B:$I,5,0)/VLOOKUP(VLOOKUP(I$3,KEY!$E:$F,2,0),KEY!$B:$C,2,0)</f>
        <v>11759.25</v>
      </c>
      <c r="J28" s="45">
        <f>VLOOKUP(VLOOKUP(J$3,KEY!$E:$F,2,0)&amp;$C28,DEMAND_PLAN!$B:$I,5,0)/VLOOKUP(VLOOKUP(J$3,KEY!$E:$F,2,0),KEY!$B:$C,2,0)</f>
        <v>10705</v>
      </c>
      <c r="K28" s="45">
        <f>VLOOKUP(VLOOKUP(K$3,KEY!$E:$F,2,0)&amp;$C28,DEMAND_PLAN!$B:$I,5,0)/VLOOKUP(VLOOKUP(K$3,KEY!$E:$F,2,0),KEY!$B:$C,2,0)</f>
        <v>10705</v>
      </c>
      <c r="L28" s="45">
        <f>VLOOKUP(VLOOKUP(L$3,KEY!$E:$F,2,0)&amp;$C28,DEMAND_PLAN!$B:$I,5,0)/VLOOKUP(VLOOKUP(L$3,KEY!$E:$F,2,0),KEY!$B:$C,2,0)</f>
        <v>10705</v>
      </c>
      <c r="M28" s="45">
        <f>VLOOKUP(VLOOKUP(M$3,KEY!$E:$F,2,0)&amp;$C28,DEMAND_PLAN!$B:$I,5,0)/VLOOKUP(VLOOKUP(M$3,KEY!$E:$F,2,0),KEY!$B:$C,2,0)</f>
        <v>10705</v>
      </c>
      <c r="N28" s="45">
        <f>VLOOKUP(VLOOKUP(N$3,KEY!$E:$F,2,0)&amp;$C28,DEMAND_PLAN!$B:$I,5,0)/VLOOKUP(VLOOKUP(N$3,KEY!$E:$F,2,0),KEY!$B:$C,2,0)</f>
        <v>7993.8</v>
      </c>
      <c r="O28" s="45">
        <f>VLOOKUP(VLOOKUP(O$3,KEY!$E:$F,2,0)&amp;$C28,DEMAND_PLAN!$B:$I,5,0)/VLOOKUP(VLOOKUP(O$3,KEY!$E:$F,2,0),KEY!$B:$C,2,0)</f>
        <v>7993.8</v>
      </c>
      <c r="P28" s="45">
        <f>VLOOKUP(VLOOKUP(P$3,KEY!$E:$F,2,0)&amp;$C28,DEMAND_PLAN!$B:$I,5,0)/VLOOKUP(VLOOKUP(P$3,KEY!$E:$F,2,0),KEY!$B:$C,2,0)</f>
        <v>7993.8</v>
      </c>
      <c r="Q28" s="45">
        <f>VLOOKUP(VLOOKUP(Q$3,KEY!$E:$F,2,0)&amp;$C28,DEMAND_PLAN!$B:$I,5,0)/VLOOKUP(VLOOKUP(Q$3,KEY!$E:$F,2,0),KEY!$B:$C,2,0)</f>
        <v>7993.8</v>
      </c>
      <c r="R28" s="45">
        <f>VLOOKUP(VLOOKUP(R$3,KEY!$E:$F,2,0)&amp;$C28,DEMAND_PLAN!$B:$I,5,0)/VLOOKUP(VLOOKUP(R$3,KEY!$E:$F,2,0),KEY!$B:$C,2,0)</f>
        <v>7993.8</v>
      </c>
      <c r="S28" s="45">
        <f>VLOOKUP(VLOOKUP(S$3,KEY!$E:$F,2,0)&amp;$C28,DEMAND_PLAN!$B:$I,5,0)/VLOOKUP(VLOOKUP(S$3,KEY!$E:$F,2,0),KEY!$B:$C,2,0)</f>
        <v>4347.75</v>
      </c>
      <c r="T28" s="45">
        <f>VLOOKUP(VLOOKUP(T$3,KEY!$E:$F,2,0)&amp;$C28,DEMAND_PLAN!$B:$I,5,0)/VLOOKUP(VLOOKUP(T$3,KEY!$E:$F,2,0),KEY!$B:$C,2,0)</f>
        <v>4347.75</v>
      </c>
      <c r="U28" s="45">
        <f>VLOOKUP(VLOOKUP(U$3,KEY!$E:$F,2,0)&amp;$C28,DEMAND_PLAN!$B:$I,5,0)/VLOOKUP(VLOOKUP(U$3,KEY!$E:$F,2,0),KEY!$B:$C,2,0)</f>
        <v>4347.75</v>
      </c>
      <c r="V28" s="45">
        <f>VLOOKUP(VLOOKUP(V$3,KEY!$E:$F,2,0)&amp;$C28,DEMAND_PLAN!$B:$I,5,0)/VLOOKUP(VLOOKUP(V$3,KEY!$E:$F,2,0),KEY!$B:$C,2,0)</f>
        <v>4347.75</v>
      </c>
      <c r="W28" s="45">
        <f>VLOOKUP(VLOOKUP(W$3,KEY!$E:$F,2,0)&amp;$C28,DEMAND_PLAN!$B:$I,5,0)/VLOOKUP(VLOOKUP(W$3,KEY!$E:$F,2,0),KEY!$B:$C,2,0)</f>
        <v>8874.25</v>
      </c>
      <c r="X28" s="45">
        <f>VLOOKUP(VLOOKUP(X$3,KEY!$E:$F,2,0)&amp;$C28,DEMAND_PLAN!$B:$I,5,0)/VLOOKUP(VLOOKUP(X$3,KEY!$E:$F,2,0),KEY!$B:$C,2,0)</f>
        <v>8874.25</v>
      </c>
      <c r="Y28" s="45">
        <f>VLOOKUP(VLOOKUP(Y$3,KEY!$E:$F,2,0)&amp;$C28,DEMAND_PLAN!$B:$I,5,0)/VLOOKUP(VLOOKUP(Y$3,KEY!$E:$F,2,0),KEY!$B:$C,2,0)</f>
        <v>8874.25</v>
      </c>
      <c r="Z28" s="45">
        <f>VLOOKUP(VLOOKUP(Z$3,KEY!$E:$F,2,0)&amp;$C28,DEMAND_PLAN!$B:$I,5,0)/VLOOKUP(VLOOKUP(Z$3,KEY!$E:$F,2,0),KEY!$B:$C,2,0)</f>
        <v>8874.25</v>
      </c>
      <c r="AA28" s="45">
        <f>VLOOKUP(VLOOKUP(AA$3,KEY!$E:$F,2,0)&amp;$C28,DEMAND_PLAN!$B:$I,5,0)/VLOOKUP(VLOOKUP(AA$3,KEY!$E:$F,2,0),KEY!$B:$C,2,0)</f>
        <v>7364</v>
      </c>
      <c r="AB28" s="45">
        <f>VLOOKUP(VLOOKUP(AB$3,KEY!$E:$F,2,0)&amp;$C28,DEMAND_PLAN!$B:$I,5,0)/VLOOKUP(VLOOKUP(AB$3,KEY!$E:$F,2,0),KEY!$B:$C,2,0)</f>
        <v>7364</v>
      </c>
      <c r="AC28" s="45">
        <f>VLOOKUP(VLOOKUP(AC$3,KEY!$E:$F,2,0)&amp;$C28,DEMAND_PLAN!$B:$I,5,0)/VLOOKUP(VLOOKUP(AC$3,KEY!$E:$F,2,0),KEY!$B:$C,2,0)</f>
        <v>7364</v>
      </c>
      <c r="AD28" s="45">
        <f>VLOOKUP(VLOOKUP(AD$3,KEY!$E:$F,2,0)&amp;$C28,DEMAND_PLAN!$B:$I,5,0)/VLOOKUP(VLOOKUP(AD$3,KEY!$E:$F,2,0),KEY!$B:$C,2,0)</f>
        <v>7364</v>
      </c>
      <c r="AE28" s="45">
        <f>VLOOKUP(VLOOKUP(AE$3,KEY!$E:$F,2,0)&amp;$C28,DEMAND_PLAN!$B:$I,5,0)/VLOOKUP(VLOOKUP(AE$3,KEY!$E:$F,2,0),KEY!$B:$C,2,0)</f>
        <v>7364</v>
      </c>
      <c r="AF28" s="45">
        <f>VLOOKUP(VLOOKUP(AF$3,KEY!$E:$F,2,0)&amp;$C28,DEMAND_PLAN!$B:$I,5,0)/VLOOKUP(VLOOKUP(AF$3,KEY!$E:$F,2,0),KEY!$B:$C,2,0)</f>
        <v>5805.5</v>
      </c>
      <c r="AG28" s="45">
        <f>VLOOKUP(VLOOKUP(AG$3,KEY!$E:$F,2,0)&amp;$C28,DEMAND_PLAN!$B:$I,5,0)/VLOOKUP(VLOOKUP(AG$3,KEY!$E:$F,2,0),KEY!$B:$C,2,0)</f>
        <v>5805.5</v>
      </c>
      <c r="AH28" s="45">
        <f>VLOOKUP(VLOOKUP(AH$3,KEY!$E:$F,2,0)&amp;$C28,DEMAND_PLAN!$B:$I,5,0)/VLOOKUP(VLOOKUP(AH$3,KEY!$E:$F,2,0),KEY!$B:$C,2,0)</f>
        <v>5805.5</v>
      </c>
      <c r="AI28" s="45">
        <f>VLOOKUP(VLOOKUP(AI$3,KEY!$E:$F,2,0)&amp;$C28,DEMAND_PLAN!$B:$I,5,0)/VLOOKUP(VLOOKUP(AI$3,KEY!$E:$F,2,0),KEY!$B:$C,2,0)</f>
        <v>5805.5</v>
      </c>
      <c r="AJ28" s="45">
        <f>VLOOKUP(VLOOKUP(AJ$3,KEY!$E:$F,2,0)&amp;$C28,DEMAND_PLAN!$B:$I,5,0)/VLOOKUP(VLOOKUP(AJ$3,KEY!$E:$F,2,0),KEY!$B:$C,2,0)</f>
        <v>11899</v>
      </c>
      <c r="AK28" s="45">
        <f>VLOOKUP(VLOOKUP(AK$3,KEY!$E:$F,2,0)&amp;$C28,DEMAND_PLAN!$B:$I,5,0)/VLOOKUP(VLOOKUP(AK$3,KEY!$E:$F,2,0),KEY!$B:$C,2,0)</f>
        <v>11899</v>
      </c>
      <c r="AL28" s="45">
        <f>VLOOKUP(VLOOKUP(AL$3,KEY!$E:$F,2,0)&amp;$C28,DEMAND_PLAN!$B:$I,5,0)/VLOOKUP(VLOOKUP(AL$3,KEY!$E:$F,2,0),KEY!$B:$C,2,0)</f>
        <v>11899</v>
      </c>
      <c r="AM28" s="45">
        <f>VLOOKUP(VLOOKUP(AM$3,KEY!$E:$F,2,0)&amp;$C28,DEMAND_PLAN!$B:$I,5,0)/VLOOKUP(VLOOKUP(AM$3,KEY!$E:$F,2,0),KEY!$B:$C,2,0)</f>
        <v>11899</v>
      </c>
      <c r="AN28" s="45">
        <f>VLOOKUP(VLOOKUP(AN$3,KEY!$E:$F,2,0)&amp;$C28,DEMAND_PLAN!$B:$I,5,0)/VLOOKUP(VLOOKUP(AN$3,KEY!$E:$F,2,0),KEY!$B:$C,2,0)</f>
        <v>8160.2</v>
      </c>
      <c r="AO28" s="45">
        <f>VLOOKUP(VLOOKUP(AO$3,KEY!$E:$F,2,0)&amp;$C28,DEMAND_PLAN!$B:$I,5,0)/VLOOKUP(VLOOKUP(AO$3,KEY!$E:$F,2,0),KEY!$B:$C,2,0)</f>
        <v>8160.2</v>
      </c>
      <c r="AP28" s="45">
        <f>VLOOKUP(VLOOKUP(AP$3,KEY!$E:$F,2,0)&amp;$C28,DEMAND_PLAN!$B:$I,5,0)/VLOOKUP(VLOOKUP(AP$3,KEY!$E:$F,2,0),KEY!$B:$C,2,0)</f>
        <v>8160.2</v>
      </c>
      <c r="AQ28" s="45">
        <f>VLOOKUP(VLOOKUP(AQ$3,KEY!$E:$F,2,0)&amp;$C28,DEMAND_PLAN!$B:$I,5,0)/VLOOKUP(VLOOKUP(AQ$3,KEY!$E:$F,2,0),KEY!$B:$C,2,0)</f>
        <v>8160.2</v>
      </c>
      <c r="AR28" s="45">
        <f>VLOOKUP(VLOOKUP(AR$3,KEY!$E:$F,2,0)&amp;$C28,DEMAND_PLAN!$B:$I,5,0)/VLOOKUP(VLOOKUP(AR$3,KEY!$E:$F,2,0),KEY!$B:$C,2,0)</f>
        <v>8160.2</v>
      </c>
      <c r="AS28" s="45">
        <f>VLOOKUP(VLOOKUP(AS$3,KEY!$E:$F,2,0)&amp;$C28,DEMAND_PLAN!$B:$I,5,0)/VLOOKUP(VLOOKUP(AS$3,KEY!$E:$F,2,0),KEY!$B:$C,2,0)</f>
        <v>6987</v>
      </c>
      <c r="AT28" s="45">
        <f>VLOOKUP(VLOOKUP(AT$3,KEY!$E:$F,2,0)&amp;$C28,DEMAND_PLAN!$B:$I,5,0)/VLOOKUP(VLOOKUP(AT$3,KEY!$E:$F,2,0),KEY!$B:$C,2,0)</f>
        <v>6987</v>
      </c>
      <c r="AU28" s="45">
        <f>VLOOKUP(VLOOKUP(AU$3,KEY!$E:$F,2,0)&amp;$C28,DEMAND_PLAN!$B:$I,5,0)/VLOOKUP(VLOOKUP(AU$3,KEY!$E:$F,2,0),KEY!$B:$C,2,0)</f>
        <v>6987</v>
      </c>
      <c r="AV28" s="45">
        <f>VLOOKUP(VLOOKUP(AV$3,KEY!$E:$F,2,0)&amp;$C28,DEMAND_PLAN!$B:$I,5,0)/VLOOKUP(VLOOKUP(AV$3,KEY!$E:$F,2,0),KEY!$B:$C,2,0)</f>
        <v>6987</v>
      </c>
      <c r="AW28" s="45">
        <f>VLOOKUP(VLOOKUP(AW$3,KEY!$E:$F,2,0)&amp;$C28,DEMAND_PLAN!$B:$I,5,0)/VLOOKUP(VLOOKUP(AW$3,KEY!$E:$F,2,0),KEY!$B:$C,2,0)</f>
        <v>6366.5</v>
      </c>
      <c r="AX28" s="45">
        <f>VLOOKUP(VLOOKUP(AX$3,KEY!$E:$F,2,0)&amp;$C28,DEMAND_PLAN!$B:$I,5,0)/VLOOKUP(VLOOKUP(AX$3,KEY!$E:$F,2,0),KEY!$B:$C,2,0)</f>
        <v>6366.5</v>
      </c>
      <c r="AY28" s="45">
        <f>VLOOKUP(VLOOKUP(AY$3,KEY!$E:$F,2,0)&amp;$C28,DEMAND_PLAN!$B:$I,5,0)/VLOOKUP(VLOOKUP(AY$3,KEY!$E:$F,2,0),KEY!$B:$C,2,0)</f>
        <v>6366.5</v>
      </c>
      <c r="AZ28" s="45">
        <f>VLOOKUP(VLOOKUP(AZ$3,KEY!$E:$F,2,0)&amp;$C28,DEMAND_PLAN!$B:$I,5,0)/VLOOKUP(VLOOKUP(AZ$3,KEY!$E:$F,2,0),KEY!$B:$C,2,0)</f>
        <v>6366.5</v>
      </c>
      <c r="BA28" s="45">
        <f>VLOOKUP(VLOOKUP(BA$3,KEY!$E:$F,2,0)&amp;$C28,DEMAND_PLAN!$B:$I,5,0)/VLOOKUP(VLOOKUP(BA$3,KEY!$E:$F,2,0),KEY!$B:$C,2,0)</f>
        <v>11423.4</v>
      </c>
      <c r="BB28" s="45">
        <f>VLOOKUP(VLOOKUP(BB$3,KEY!$E:$F,2,0)&amp;$C28,DEMAND_PLAN!$B:$I,5,0)/VLOOKUP(VLOOKUP(BB$3,KEY!$E:$F,2,0),KEY!$B:$C,2,0)</f>
        <v>11423.4</v>
      </c>
      <c r="BC28" s="45">
        <f>VLOOKUP(VLOOKUP(BC$3,KEY!$E:$F,2,0)&amp;$C28,DEMAND_PLAN!$B:$I,5,0)/VLOOKUP(VLOOKUP(BC$3,KEY!$E:$F,2,0),KEY!$B:$C,2,0)</f>
        <v>11423.4</v>
      </c>
      <c r="BD28" s="45">
        <f>VLOOKUP(VLOOKUP(BD$3,KEY!$E:$F,2,0)&amp;$C28,DEMAND_PLAN!$B:$I,5,0)/VLOOKUP(VLOOKUP(BD$3,KEY!$E:$F,2,0),KEY!$B:$C,2,0)</f>
        <v>11423.4</v>
      </c>
      <c r="BE28" s="45">
        <f>VLOOKUP(VLOOKUP(BE$3,KEY!$E:$F,2,0)&amp;$C28,DEMAND_PLAN!$B:$I,5,0)/VLOOKUP(VLOOKUP(BE$3,KEY!$E:$F,2,0),KEY!$B:$C,2,0)</f>
        <v>11423.4</v>
      </c>
      <c r="BF28" s="46">
        <f>IF(FF28&gt;ASSUMPTIONS!$D$5,0,(ASSUMPTIONS!$D$5+2-FF28)*AVERAGE(G28:J28))</f>
        <v>0</v>
      </c>
      <c r="BG28" s="46">
        <f>IF(FG28&gt;ASSUMPTIONS!$D$5,0,(ASSUMPTIONS!$D$5+2-FG28)*AVERAGE(H28:K28))</f>
        <v>0</v>
      </c>
      <c r="BH28" s="46">
        <f>IF(FH28&gt;ASSUMPTIONS!$D$5,0,(ASSUMPTIONS!$D$5+2-FH28)*AVERAGE(I28:L28))</f>
        <v>0</v>
      </c>
      <c r="BI28" s="46">
        <f>IF(FI28&gt;ASSUMPTIONS!$D$5,0,(ASSUMPTIONS!$D$5+2-FI28)*AVERAGE(J28:M28))</f>
        <v>0</v>
      </c>
      <c r="BJ28" s="46">
        <f>IF(FJ28&gt;ASSUMPTIONS!$D$5,0,(ASSUMPTIONS!$D$5+2-FJ28)*AVERAGE(K28:N28))</f>
        <v>0</v>
      </c>
      <c r="BK28" s="46">
        <f>IF(FK28&gt;ASSUMPTIONS!$D$5,0,(ASSUMPTIONS!$D$5+2-FK28)*AVERAGE(L28:O28))</f>
        <v>0</v>
      </c>
      <c r="BL28" s="46">
        <f>IF(FL28&gt;ASSUMPTIONS!$D$5,0,(ASSUMPTIONS!$D$5+2-FL28)*AVERAGE(M28:P28))</f>
        <v>0</v>
      </c>
      <c r="BM28" s="46">
        <f>IF(FM28&gt;ASSUMPTIONS!$D$5,0,(ASSUMPTIONS!$D$5+2-FM28)*AVERAGE(N28:Q28))</f>
        <v>0</v>
      </c>
      <c r="BN28" s="46">
        <f>IF(FN28&gt;ASSUMPTIONS!$D$5,0,(ASSUMPTIONS!$D$5+2-FN28)*AVERAGE(O28:R28))</f>
        <v>0</v>
      </c>
      <c r="BO28" s="46">
        <f>IF(FO28&gt;ASSUMPTIONS!$D$5,0,(ASSUMPTIONS!$D$5+2-FO28)*AVERAGE(P28:S28))</f>
        <v>0</v>
      </c>
      <c r="BP28" s="46">
        <f>IF(FP28&gt;ASSUMPTIONS!$D$5,0,(ASSUMPTIONS!$D$5+2-FP28)*AVERAGE(Q28:T28))</f>
        <v>0</v>
      </c>
      <c r="BQ28" s="46">
        <f>IF(FQ28&gt;ASSUMPTIONS!$D$5,0,(ASSUMPTIONS!$D$5+2-FQ28)*AVERAGE(R28:U28))</f>
        <v>0</v>
      </c>
      <c r="BR28" s="46">
        <f>IF(FR28&gt;ASSUMPTIONS!$D$5,0,(ASSUMPTIONS!$D$5+2-FR28)*AVERAGE(S28:V28))</f>
        <v>0</v>
      </c>
      <c r="BS28" s="46">
        <f>IF(FS28&gt;ASSUMPTIONS!$D$5,0,(ASSUMPTIONS!$D$5+2-FS28)*AVERAGE(T28:W28))</f>
        <v>0</v>
      </c>
      <c r="BT28" s="46">
        <f>IF(FT28&gt;ASSUMPTIONS!$D$5,0,(ASSUMPTIONS!$D$5+2-FT28)*AVERAGE(U28:X28))</f>
        <v>0</v>
      </c>
      <c r="BU28" s="46">
        <f>IF(FU28&gt;ASSUMPTIONS!$D$5,0,(ASSUMPTIONS!$D$5+2-FU28)*AVERAGE(V28:Y28))</f>
        <v>0</v>
      </c>
      <c r="BV28" s="46">
        <f>IF(FV28&gt;ASSUMPTIONS!$D$5,0,(ASSUMPTIONS!$D$5+2-FV28)*AVERAGE(W28:Z28))</f>
        <v>0</v>
      </c>
      <c r="BW28" s="46">
        <f>IF(FW28&gt;ASSUMPTIONS!$D$5,0,(ASSUMPTIONS!$D$5+2-FW28)*AVERAGE(X28:AA28))</f>
        <v>0</v>
      </c>
      <c r="BX28" s="46">
        <f>IF(FX28&gt;ASSUMPTIONS!$D$5,0,(ASSUMPTIONS!$D$5+2-FX28)*AVERAGE(Y28:AB28))</f>
        <v>0</v>
      </c>
      <c r="BY28" s="46">
        <f>IF(FY28&gt;ASSUMPTIONS!$D$5,0,(ASSUMPTIONS!$D$5+2-FY28)*AVERAGE(Z28:AC28))</f>
        <v>0</v>
      </c>
      <c r="BZ28" s="46">
        <f>IF(FZ28&gt;ASSUMPTIONS!$D$5,0,(ASSUMPTIONS!$D$5+2-FZ28)*AVERAGE(AA28:AD28))</f>
        <v>0</v>
      </c>
      <c r="CA28" s="46">
        <f>IF(GA28&gt;ASSUMPTIONS!$D$5,0,(ASSUMPTIONS!$D$5+2-GA28)*AVERAGE(AB28:AE28))</f>
        <v>0</v>
      </c>
      <c r="CB28" s="46">
        <f>IF(GB28&gt;ASSUMPTIONS!$D$5,0,(ASSUMPTIONS!$D$5+2-GB28)*AVERAGE(AC28:AF28))</f>
        <v>0</v>
      </c>
      <c r="CC28" s="46">
        <f>IF(GC28&gt;ASSUMPTIONS!$D$5,0,(ASSUMPTIONS!$D$5+2-GC28)*AVERAGE(AD28:AG28))</f>
        <v>0</v>
      </c>
      <c r="CD28" s="46">
        <f>IF(GD28&gt;ASSUMPTIONS!$D$5,0,(ASSUMPTIONS!$D$5+2-GD28)*AVERAGE(AE28:AH28))</f>
        <v>0</v>
      </c>
      <c r="CE28" s="46">
        <f>IF(GE28&gt;ASSUMPTIONS!$D$5,0,(ASSUMPTIONS!$D$5+2-GE28)*AVERAGE(AF28:AI28))</f>
        <v>0</v>
      </c>
      <c r="CF28" s="46">
        <f>IF(GF28&gt;ASSUMPTIONS!$D$5,0,(ASSUMPTIONS!$D$5+2-GF28)*AVERAGE(AG28:AJ28))</f>
        <v>0</v>
      </c>
      <c r="CG28" s="46">
        <f>IF(GG28&gt;ASSUMPTIONS!$D$5,0,(ASSUMPTIONS!$D$5+2-GG28)*AVERAGE(AH28:AK28))</f>
        <v>0</v>
      </c>
      <c r="CH28" s="46">
        <f>IF(GH28&gt;ASSUMPTIONS!$D$5,0,(ASSUMPTIONS!$D$5+2-GH28)*AVERAGE(AI28:AL28))</f>
        <v>0</v>
      </c>
      <c r="CI28" s="46">
        <f>IF(GI28&gt;ASSUMPTIONS!$D$5,0,(ASSUMPTIONS!$D$5+2-GI28)*AVERAGE(AJ28:AM28))</f>
        <v>0</v>
      </c>
      <c r="CJ28" s="46">
        <f>IF(GJ28&gt;ASSUMPTIONS!$D$5,0,(ASSUMPTIONS!$D$5+2-GJ28)*AVERAGE(AK28:AN28))</f>
        <v>0</v>
      </c>
      <c r="CK28" s="46">
        <f>IF(GK28&gt;ASSUMPTIONS!$D$5,0,(ASSUMPTIONS!$D$5+2-GK28)*AVERAGE(AL28:AO28))</f>
        <v>0</v>
      </c>
      <c r="CL28" s="46">
        <f>IF(GL28&gt;ASSUMPTIONS!$D$5,0,(ASSUMPTIONS!$D$5+2-GL28)*AVERAGE(AM28:AP28))</f>
        <v>0</v>
      </c>
      <c r="CM28" s="46">
        <f>IF(GM28&gt;ASSUMPTIONS!$D$5,0,(ASSUMPTIONS!$D$5+2-GM28)*AVERAGE(AN28:AQ28))</f>
        <v>0</v>
      </c>
      <c r="CN28" s="46">
        <f>IF(GN28&gt;ASSUMPTIONS!$D$5,0,(ASSUMPTIONS!$D$5+2-GN28)*AVERAGE(AO28:AR28))</f>
        <v>0</v>
      </c>
      <c r="CO28" s="46">
        <f>IF(GO28&gt;ASSUMPTIONS!$D$5,0,(ASSUMPTIONS!$D$5+2-GO28)*AVERAGE(AP28:AS28))</f>
        <v>0</v>
      </c>
      <c r="CP28" s="46">
        <f>IF(GP28&gt;ASSUMPTIONS!$D$5,0,(ASSUMPTIONS!$D$5+2-GP28)*AVERAGE(AQ28:AT28))</f>
        <v>0</v>
      </c>
      <c r="CQ28" s="46">
        <f>IF(GQ28&gt;ASSUMPTIONS!$D$5,0,(ASSUMPTIONS!$D$5+2-GQ28)*AVERAGE(AR28:AU28))</f>
        <v>0</v>
      </c>
      <c r="CR28" s="46">
        <f>IF(GR28&gt;ASSUMPTIONS!$D$5,0,(ASSUMPTIONS!$D$5+2-GR28)*AVERAGE(AS28:AV28))</f>
        <v>0</v>
      </c>
      <c r="CS28" s="46">
        <f>IF(GS28&gt;ASSUMPTIONS!$D$5,0,(ASSUMPTIONS!$D$5+2-GS28)*AVERAGE(AT28:AW28))</f>
        <v>0</v>
      </c>
      <c r="CT28" s="46">
        <f>IF(GT28&gt;ASSUMPTIONS!$D$5,0,(ASSUMPTIONS!$D$5+2-GT28)*AVERAGE(AU28:AX28))</f>
        <v>0</v>
      </c>
      <c r="CU28" s="46">
        <f>IF(GU28&gt;ASSUMPTIONS!$D$5,0,(ASSUMPTIONS!$D$5+2-GU28)*AVERAGE(AV28:AY28))</f>
        <v>0</v>
      </c>
      <c r="CV28" s="46">
        <f>IF(GV28&gt;ASSUMPTIONS!$D$5,0,(ASSUMPTIONS!$D$5+2-GV28)*AVERAGE(AW28:AZ28))</f>
        <v>0</v>
      </c>
      <c r="CW28" s="46">
        <f>IF(GW28&gt;ASSUMPTIONS!$D$5,0,(ASSUMPTIONS!$D$5+2-GW28)*AVERAGE(AX28:BA28))</f>
        <v>0</v>
      </c>
      <c r="CX28" s="46">
        <f>IF(GX28&gt;ASSUMPTIONS!$D$5,0,(ASSUMPTIONS!$D$5+2-GX28)*AVERAGE(AY28:BB28))</f>
        <v>21633.147806004574</v>
      </c>
      <c r="CY28" s="46">
        <f>IF(GY28&gt;ASSUMPTIONS!$D$5,0,(ASSUMPTIONS!$D$5+2-GY28)*AVERAGE(AZ28:BC28))</f>
        <v>0</v>
      </c>
      <c r="CZ28" s="46">
        <f>IF(GZ28&gt;ASSUMPTIONS!$D$5,0,(ASSUMPTIONS!$D$5+2-GZ28)*AVERAGE(BA28:BD28))</f>
        <v>38017.499999999978</v>
      </c>
      <c r="DA28" s="46">
        <f>IF(HA28&gt;ASSUMPTIONS!$D$5,0,(ASSUMPTIONS!$D$5+2-HA28)*AVERAGE($BB28:$BE28))</f>
        <v>0</v>
      </c>
      <c r="DB28" s="46">
        <f>IF(HB28&gt;ASSUMPTIONS!$D$5,0,(ASSUMPTIONS!$D$5+2-HB28)*AVERAGE($BB28:$BE28))</f>
        <v>0</v>
      </c>
      <c r="DC28" s="46">
        <f>IF(HC28&gt;ASSUMPTIONS!$D$5,0,(ASSUMPTIONS!$D$5+2-HC28)*AVERAGE($BB28:$BE28))</f>
        <v>29213.299999999988</v>
      </c>
      <c r="DD28" s="46">
        <f>IF(HD28&gt;ASSUMPTIONS!$D$5,0,(ASSUMPTIONS!$D$5+2-HD28)*AVERAGE($BB28:$BE28))</f>
        <v>0</v>
      </c>
      <c r="DE28" s="46">
        <f>IF(HE28&gt;ASSUMPTIONS!$D$5,0,(ASSUMPTIONS!$D$5+2-HE28)*AVERAGE($BB28:$BE28))</f>
        <v>22846.799999999977</v>
      </c>
      <c r="DF28" s="47">
        <f t="shared" si="106"/>
        <v>421024.60219399538</v>
      </c>
      <c r="DG28" s="47">
        <f t="shared" si="0"/>
        <v>409265.35219399538</v>
      </c>
      <c r="DH28" s="47">
        <f t="shared" si="1"/>
        <v>397506.10219399538</v>
      </c>
      <c r="DI28" s="47">
        <f t="shared" si="2"/>
        <v>385746.85219399538</v>
      </c>
      <c r="DJ28" s="47">
        <f t="shared" si="3"/>
        <v>375041.85219399538</v>
      </c>
      <c r="DK28" s="47">
        <f t="shared" si="4"/>
        <v>364336.85219399538</v>
      </c>
      <c r="DL28" s="47">
        <f t="shared" si="5"/>
        <v>353631.85219399538</v>
      </c>
      <c r="DM28" s="47">
        <f t="shared" si="6"/>
        <v>342926.85219399538</v>
      </c>
      <c r="DN28" s="47">
        <f t="shared" si="7"/>
        <v>334933.05219399539</v>
      </c>
      <c r="DO28" s="47">
        <f t="shared" si="8"/>
        <v>326939.2521939954</v>
      </c>
      <c r="DP28" s="47">
        <f t="shared" si="9"/>
        <v>318945.45219399541</v>
      </c>
      <c r="DQ28" s="47">
        <f t="shared" si="10"/>
        <v>310951.65219399543</v>
      </c>
      <c r="DR28" s="47">
        <f t="shared" si="11"/>
        <v>302957.85219399544</v>
      </c>
      <c r="DS28" s="47">
        <f t="shared" si="12"/>
        <v>298610.10219399544</v>
      </c>
      <c r="DT28" s="47">
        <f t="shared" si="13"/>
        <v>294262.35219399544</v>
      </c>
      <c r="DU28" s="47">
        <f t="shared" si="14"/>
        <v>289914.60219399544</v>
      </c>
      <c r="DV28" s="47">
        <f t="shared" si="15"/>
        <v>285566.85219399544</v>
      </c>
      <c r="DW28" s="47">
        <f t="shared" si="16"/>
        <v>276692.60219399544</v>
      </c>
      <c r="DX28" s="47">
        <f t="shared" si="17"/>
        <v>267818.35219399544</v>
      </c>
      <c r="DY28" s="47">
        <f t="shared" si="18"/>
        <v>258944.10219399544</v>
      </c>
      <c r="DZ28" s="47">
        <f t="shared" si="19"/>
        <v>250069.85219399544</v>
      </c>
      <c r="EA28" s="47">
        <f t="shared" si="20"/>
        <v>242705.85219399544</v>
      </c>
      <c r="EB28" s="47">
        <f t="shared" si="21"/>
        <v>235341.85219399544</v>
      </c>
      <c r="EC28" s="47">
        <f t="shared" si="22"/>
        <v>227977.85219399544</v>
      </c>
      <c r="ED28" s="47">
        <f t="shared" si="23"/>
        <v>220613.85219399544</v>
      </c>
      <c r="EE28" s="47">
        <f t="shared" si="24"/>
        <v>213249.85219399544</v>
      </c>
      <c r="EF28" s="47">
        <f t="shared" si="25"/>
        <v>207444.35219399544</v>
      </c>
      <c r="EG28" s="47">
        <f t="shared" si="26"/>
        <v>201638.85219399544</v>
      </c>
      <c r="EH28" s="47">
        <f t="shared" si="27"/>
        <v>195833.35219399544</v>
      </c>
      <c r="EI28" s="47">
        <f t="shared" si="28"/>
        <v>190027.85219399544</v>
      </c>
      <c r="EJ28" s="47">
        <f t="shared" si="29"/>
        <v>178128.85219399544</v>
      </c>
      <c r="EK28" s="47">
        <f t="shared" si="30"/>
        <v>166229.85219399544</v>
      </c>
      <c r="EL28" s="47">
        <f t="shared" si="31"/>
        <v>154330.85219399544</v>
      </c>
      <c r="EM28" s="47">
        <f t="shared" si="32"/>
        <v>142431.85219399544</v>
      </c>
      <c r="EN28" s="47">
        <f t="shared" si="33"/>
        <v>134271.65219399543</v>
      </c>
      <c r="EO28" s="47">
        <f t="shared" si="34"/>
        <v>126111.45219399543</v>
      </c>
      <c r="EP28" s="47">
        <f t="shared" si="35"/>
        <v>117951.25219399543</v>
      </c>
      <c r="EQ28" s="47">
        <f t="shared" si="36"/>
        <v>109791.05219399543</v>
      </c>
      <c r="ER28" s="47">
        <f t="shared" si="37"/>
        <v>101630.85219399544</v>
      </c>
      <c r="ES28" s="47">
        <f t="shared" si="38"/>
        <v>94643.852193995437</v>
      </c>
      <c r="ET28" s="47">
        <f t="shared" si="39"/>
        <v>87656.852193995437</v>
      </c>
      <c r="EU28" s="47">
        <f t="shared" si="40"/>
        <v>80669.852193995437</v>
      </c>
      <c r="EV28" s="47">
        <f t="shared" si="41"/>
        <v>73682.852193995437</v>
      </c>
      <c r="EW28" s="47">
        <f t="shared" si="42"/>
        <v>67316.352193995437</v>
      </c>
      <c r="EX28" s="47">
        <f t="shared" si="43"/>
        <v>82583.000000000015</v>
      </c>
      <c r="EY28" s="47">
        <f t="shared" si="44"/>
        <v>76216.500000000015</v>
      </c>
      <c r="EZ28" s="47">
        <f t="shared" si="45"/>
        <v>107867.5</v>
      </c>
      <c r="FA28" s="47">
        <f t="shared" si="46"/>
        <v>96444.1</v>
      </c>
      <c r="FB28" s="47">
        <f t="shared" si="47"/>
        <v>85020.700000000012</v>
      </c>
      <c r="FC28" s="47">
        <f t="shared" si="48"/>
        <v>102810.6</v>
      </c>
      <c r="FD28" s="47">
        <f t="shared" si="49"/>
        <v>91387.200000000012</v>
      </c>
      <c r="FE28" s="47">
        <f t="shared" si="50"/>
        <v>102810.59999999999</v>
      </c>
      <c r="FF28" s="48">
        <f t="shared" si="54"/>
        <v>37.647496262750302</v>
      </c>
      <c r="FG28" s="48">
        <f t="shared" si="55"/>
        <v>37.483966942497112</v>
      </c>
      <c r="FH28" s="48">
        <f t="shared" si="56"/>
        <v>37.312578762622302</v>
      </c>
      <c r="FI28" s="48">
        <f t="shared" si="57"/>
        <v>37.132751255861315</v>
      </c>
      <c r="FJ28" s="48">
        <f t="shared" si="58"/>
        <v>38.470046692396217</v>
      </c>
      <c r="FK28" s="48">
        <f t="shared" si="59"/>
        <v>40.114002202707702</v>
      </c>
      <c r="FL28" s="48">
        <f t="shared" si="60"/>
        <v>42.014951357765042</v>
      </c>
      <c r="FM28" s="48">
        <f t="shared" si="61"/>
        <v>44.238266180539341</v>
      </c>
      <c r="FN28" s="48">
        <f t="shared" si="62"/>
        <v>42.899103329329655</v>
      </c>
      <c r="FO28" s="48">
        <f t="shared" si="63"/>
        <v>47.291648664925759</v>
      </c>
      <c r="FP28" s="48">
        <f t="shared" si="64"/>
        <v>52.981878644739993</v>
      </c>
      <c r="FQ28" s="48">
        <f t="shared" si="65"/>
        <v>60.644520442551674</v>
      </c>
      <c r="FR28" s="48">
        <f t="shared" si="66"/>
        <v>71.520131606922064</v>
      </c>
      <c r="FS28" s="48">
        <f t="shared" si="67"/>
        <v>55.290585549263454</v>
      </c>
      <c r="FT28" s="48">
        <f t="shared" si="68"/>
        <v>45.168673754953176</v>
      </c>
      <c r="FU28" s="48">
        <f t="shared" si="69"/>
        <v>38.005502293343078</v>
      </c>
      <c r="FV28" s="48">
        <f t="shared" si="70"/>
        <v>32.669194827055293</v>
      </c>
      <c r="FW28" s="48">
        <f t="shared" si="71"/>
        <v>33.609197960263387</v>
      </c>
      <c r="FX28" s="48">
        <f t="shared" si="72"/>
        <v>34.079115938478033</v>
      </c>
      <c r="FY28" s="48">
        <f t="shared" si="73"/>
        <v>34.594870505016971</v>
      </c>
      <c r="FZ28" s="48">
        <f t="shared" si="74"/>
        <v>35.16351197637092</v>
      </c>
      <c r="GA28" s="48">
        <f t="shared" si="75"/>
        <v>33.958426425040116</v>
      </c>
      <c r="GB28" s="48">
        <f t="shared" si="76"/>
        <v>34.799656197723159</v>
      </c>
      <c r="GC28" s="48">
        <f t="shared" si="77"/>
        <v>35.740438466759628</v>
      </c>
      <c r="GD28" s="48">
        <f t="shared" si="78"/>
        <v>36.799556456729356</v>
      </c>
      <c r="GE28" s="48">
        <f t="shared" si="79"/>
        <v>38.000835792609671</v>
      </c>
      <c r="GF28" s="48">
        <f t="shared" si="80"/>
        <v>29.097215083351188</v>
      </c>
      <c r="GG28" s="48">
        <f t="shared" si="81"/>
        <v>23.434081978479533</v>
      </c>
      <c r="GH28" s="48">
        <f t="shared" si="82"/>
        <v>19.433899374157743</v>
      </c>
      <c r="GI28" s="48">
        <f t="shared" si="83"/>
        <v>16.457967240439988</v>
      </c>
      <c r="GJ28" s="48">
        <f t="shared" si="84"/>
        <v>17.331507911494164</v>
      </c>
      <c r="GK28" s="48">
        <f t="shared" si="85"/>
        <v>17.760314687923291</v>
      </c>
      <c r="GL28" s="48">
        <f t="shared" si="86"/>
        <v>18.27726002418888</v>
      </c>
      <c r="GM28" s="48">
        <f t="shared" si="87"/>
        <v>18.912631086737512</v>
      </c>
      <c r="GN28" s="48">
        <f t="shared" si="88"/>
        <v>17.454456042008214</v>
      </c>
      <c r="GO28" s="48">
        <f t="shared" si="89"/>
        <v>17.067924111657124</v>
      </c>
      <c r="GP28" s="48">
        <f t="shared" si="90"/>
        <v>16.651454023713349</v>
      </c>
      <c r="GQ28" s="48">
        <f t="shared" si="91"/>
        <v>16.201427440352106</v>
      </c>
      <c r="GR28" s="48">
        <f t="shared" si="92"/>
        <v>15.713618462000206</v>
      </c>
      <c r="GS28" s="48">
        <f t="shared" si="93"/>
        <v>14.875982390485106</v>
      </c>
      <c r="GT28" s="48">
        <f t="shared" si="94"/>
        <v>14.175137932975689</v>
      </c>
      <c r="GU28" s="48">
        <f t="shared" si="95"/>
        <v>13.440952553082314</v>
      </c>
      <c r="GV28" s="48">
        <f t="shared" si="96"/>
        <v>12.670989113955146</v>
      </c>
      <c r="GW28" s="48">
        <f t="shared" si="97"/>
        <v>9.6560749069053635</v>
      </c>
      <c r="GX28" s="48">
        <f t="shared" si="98"/>
        <v>7.5679292400739104</v>
      </c>
      <c r="GY28" s="48">
        <f t="shared" si="99"/>
        <v>8.1289081052349239</v>
      </c>
      <c r="GZ28" s="48">
        <f t="shared" si="100"/>
        <v>6.6719628131729625</v>
      </c>
      <c r="HA28" s="48">
        <f t="shared" si="101"/>
        <v>9.4426790622756798</v>
      </c>
      <c r="HB28" s="48">
        <f t="shared" si="102"/>
        <v>8.4426790622756798</v>
      </c>
      <c r="HC28" s="48">
        <f t="shared" si="103"/>
        <v>7.4426790622756807</v>
      </c>
      <c r="HD28" s="48">
        <f t="shared" si="104"/>
        <v>9</v>
      </c>
      <c r="HE28" s="48">
        <f t="shared" si="105"/>
        <v>8.0000000000000018</v>
      </c>
      <c r="HF28" s="31"/>
    </row>
    <row r="29" spans="1:214" x14ac:dyDescent="0.25">
      <c r="A29" s="29"/>
      <c r="B29" s="13" t="s">
        <v>7</v>
      </c>
      <c r="C29" s="13">
        <v>1336891</v>
      </c>
      <c r="D29" s="13" t="str">
        <f>VLOOKUP(C29,INVENTORY_DATA!$C:$E,2,0)</f>
        <v>PF_3</v>
      </c>
      <c r="E29" s="44">
        <f>VLOOKUP(C29,INVENTORY_DATA!$C:$E,3,0)</f>
        <v>105925.7829099307</v>
      </c>
      <c r="F29" s="45">
        <f>VLOOKUP(VLOOKUP(F$3,KEY!$E:$F,2,0)&amp;$C29,DEMAND_PLAN!$B:$I,5,0)/VLOOKUP(VLOOKUP(F$3,KEY!$E:$F,2,0),KEY!$B:$C,2,0)</f>
        <v>11330.5</v>
      </c>
      <c r="G29" s="45">
        <f>VLOOKUP(VLOOKUP(G$3,KEY!$E:$F,2,0)&amp;$C29,DEMAND_PLAN!$B:$I,5,0)/VLOOKUP(VLOOKUP(G$3,KEY!$E:$F,2,0),KEY!$B:$C,2,0)</f>
        <v>11330.5</v>
      </c>
      <c r="H29" s="45">
        <f>VLOOKUP(VLOOKUP(H$3,KEY!$E:$F,2,0)&amp;$C29,DEMAND_PLAN!$B:$I,5,0)/VLOOKUP(VLOOKUP(H$3,KEY!$E:$F,2,0),KEY!$B:$C,2,0)</f>
        <v>11330.5</v>
      </c>
      <c r="I29" s="45">
        <f>VLOOKUP(VLOOKUP(I$3,KEY!$E:$F,2,0)&amp;$C29,DEMAND_PLAN!$B:$I,5,0)/VLOOKUP(VLOOKUP(I$3,KEY!$E:$F,2,0),KEY!$B:$C,2,0)</f>
        <v>11330.5</v>
      </c>
      <c r="J29" s="45">
        <f>VLOOKUP(VLOOKUP(J$3,KEY!$E:$F,2,0)&amp;$C29,DEMAND_PLAN!$B:$I,5,0)/VLOOKUP(VLOOKUP(J$3,KEY!$E:$F,2,0),KEY!$B:$C,2,0)</f>
        <v>10392.25</v>
      </c>
      <c r="K29" s="45">
        <f>VLOOKUP(VLOOKUP(K$3,KEY!$E:$F,2,0)&amp;$C29,DEMAND_PLAN!$B:$I,5,0)/VLOOKUP(VLOOKUP(K$3,KEY!$E:$F,2,0),KEY!$B:$C,2,0)</f>
        <v>10392.25</v>
      </c>
      <c r="L29" s="45">
        <f>VLOOKUP(VLOOKUP(L$3,KEY!$E:$F,2,0)&amp;$C29,DEMAND_PLAN!$B:$I,5,0)/VLOOKUP(VLOOKUP(L$3,KEY!$E:$F,2,0),KEY!$B:$C,2,0)</f>
        <v>10392.25</v>
      </c>
      <c r="M29" s="45">
        <f>VLOOKUP(VLOOKUP(M$3,KEY!$E:$F,2,0)&amp;$C29,DEMAND_PLAN!$B:$I,5,0)/VLOOKUP(VLOOKUP(M$3,KEY!$E:$F,2,0),KEY!$B:$C,2,0)</f>
        <v>10392.25</v>
      </c>
      <c r="N29" s="45">
        <f>VLOOKUP(VLOOKUP(N$3,KEY!$E:$F,2,0)&amp;$C29,DEMAND_PLAN!$B:$I,5,0)/VLOOKUP(VLOOKUP(N$3,KEY!$E:$F,2,0),KEY!$B:$C,2,0)</f>
        <v>3504.8</v>
      </c>
      <c r="O29" s="45">
        <f>VLOOKUP(VLOOKUP(O$3,KEY!$E:$F,2,0)&amp;$C29,DEMAND_PLAN!$B:$I,5,0)/VLOOKUP(VLOOKUP(O$3,KEY!$E:$F,2,0),KEY!$B:$C,2,0)</f>
        <v>3504.8</v>
      </c>
      <c r="P29" s="45">
        <f>VLOOKUP(VLOOKUP(P$3,KEY!$E:$F,2,0)&amp;$C29,DEMAND_PLAN!$B:$I,5,0)/VLOOKUP(VLOOKUP(P$3,KEY!$E:$F,2,0),KEY!$B:$C,2,0)</f>
        <v>3504.8</v>
      </c>
      <c r="Q29" s="45">
        <f>VLOOKUP(VLOOKUP(Q$3,KEY!$E:$F,2,0)&amp;$C29,DEMAND_PLAN!$B:$I,5,0)/VLOOKUP(VLOOKUP(Q$3,KEY!$E:$F,2,0),KEY!$B:$C,2,0)</f>
        <v>3504.8</v>
      </c>
      <c r="R29" s="45">
        <f>VLOOKUP(VLOOKUP(R$3,KEY!$E:$F,2,0)&amp;$C29,DEMAND_PLAN!$B:$I,5,0)/VLOOKUP(VLOOKUP(R$3,KEY!$E:$F,2,0),KEY!$B:$C,2,0)</f>
        <v>3504.8</v>
      </c>
      <c r="S29" s="45">
        <f>VLOOKUP(VLOOKUP(S$3,KEY!$E:$F,2,0)&amp;$C29,DEMAND_PLAN!$B:$I,5,0)/VLOOKUP(VLOOKUP(S$3,KEY!$E:$F,2,0),KEY!$B:$C,2,0)</f>
        <v>3688.75</v>
      </c>
      <c r="T29" s="45">
        <f>VLOOKUP(VLOOKUP(T$3,KEY!$E:$F,2,0)&amp;$C29,DEMAND_PLAN!$B:$I,5,0)/VLOOKUP(VLOOKUP(T$3,KEY!$E:$F,2,0),KEY!$B:$C,2,0)</f>
        <v>3688.75</v>
      </c>
      <c r="U29" s="45">
        <f>VLOOKUP(VLOOKUP(U$3,KEY!$E:$F,2,0)&amp;$C29,DEMAND_PLAN!$B:$I,5,0)/VLOOKUP(VLOOKUP(U$3,KEY!$E:$F,2,0),KEY!$B:$C,2,0)</f>
        <v>3688.75</v>
      </c>
      <c r="V29" s="45">
        <f>VLOOKUP(VLOOKUP(V$3,KEY!$E:$F,2,0)&amp;$C29,DEMAND_PLAN!$B:$I,5,0)/VLOOKUP(VLOOKUP(V$3,KEY!$E:$F,2,0),KEY!$B:$C,2,0)</f>
        <v>3688.75</v>
      </c>
      <c r="W29" s="45">
        <f>VLOOKUP(VLOOKUP(W$3,KEY!$E:$F,2,0)&amp;$C29,DEMAND_PLAN!$B:$I,5,0)/VLOOKUP(VLOOKUP(W$3,KEY!$E:$F,2,0),KEY!$B:$C,2,0)</f>
        <v>8693.25</v>
      </c>
      <c r="X29" s="45">
        <f>VLOOKUP(VLOOKUP(X$3,KEY!$E:$F,2,0)&amp;$C29,DEMAND_PLAN!$B:$I,5,0)/VLOOKUP(VLOOKUP(X$3,KEY!$E:$F,2,0),KEY!$B:$C,2,0)</f>
        <v>8693.25</v>
      </c>
      <c r="Y29" s="45">
        <f>VLOOKUP(VLOOKUP(Y$3,KEY!$E:$F,2,0)&amp;$C29,DEMAND_PLAN!$B:$I,5,0)/VLOOKUP(VLOOKUP(Y$3,KEY!$E:$F,2,0),KEY!$B:$C,2,0)</f>
        <v>8693.25</v>
      </c>
      <c r="Z29" s="45">
        <f>VLOOKUP(VLOOKUP(Z$3,KEY!$E:$F,2,0)&amp;$C29,DEMAND_PLAN!$B:$I,5,0)/VLOOKUP(VLOOKUP(Z$3,KEY!$E:$F,2,0),KEY!$B:$C,2,0)</f>
        <v>8693.25</v>
      </c>
      <c r="AA29" s="45">
        <f>VLOOKUP(VLOOKUP(AA$3,KEY!$E:$F,2,0)&amp;$C29,DEMAND_PLAN!$B:$I,5,0)/VLOOKUP(VLOOKUP(AA$3,KEY!$E:$F,2,0),KEY!$B:$C,2,0)</f>
        <v>12497.4</v>
      </c>
      <c r="AB29" s="45">
        <f>VLOOKUP(VLOOKUP(AB$3,KEY!$E:$F,2,0)&amp;$C29,DEMAND_PLAN!$B:$I,5,0)/VLOOKUP(VLOOKUP(AB$3,KEY!$E:$F,2,0),KEY!$B:$C,2,0)</f>
        <v>12497.4</v>
      </c>
      <c r="AC29" s="45">
        <f>VLOOKUP(VLOOKUP(AC$3,KEY!$E:$F,2,0)&amp;$C29,DEMAND_PLAN!$B:$I,5,0)/VLOOKUP(VLOOKUP(AC$3,KEY!$E:$F,2,0),KEY!$B:$C,2,0)</f>
        <v>12497.4</v>
      </c>
      <c r="AD29" s="45">
        <f>VLOOKUP(VLOOKUP(AD$3,KEY!$E:$F,2,0)&amp;$C29,DEMAND_PLAN!$B:$I,5,0)/VLOOKUP(VLOOKUP(AD$3,KEY!$E:$F,2,0),KEY!$B:$C,2,0)</f>
        <v>12497.4</v>
      </c>
      <c r="AE29" s="45">
        <f>VLOOKUP(VLOOKUP(AE$3,KEY!$E:$F,2,0)&amp;$C29,DEMAND_PLAN!$B:$I,5,0)/VLOOKUP(VLOOKUP(AE$3,KEY!$E:$F,2,0),KEY!$B:$C,2,0)</f>
        <v>12497.4</v>
      </c>
      <c r="AF29" s="45">
        <f>VLOOKUP(VLOOKUP(AF$3,KEY!$E:$F,2,0)&amp;$C29,DEMAND_PLAN!$B:$I,5,0)/VLOOKUP(VLOOKUP(AF$3,KEY!$E:$F,2,0),KEY!$B:$C,2,0)</f>
        <v>4343.5</v>
      </c>
      <c r="AG29" s="45">
        <f>VLOOKUP(VLOOKUP(AG$3,KEY!$E:$F,2,0)&amp;$C29,DEMAND_PLAN!$B:$I,5,0)/VLOOKUP(VLOOKUP(AG$3,KEY!$E:$F,2,0),KEY!$B:$C,2,0)</f>
        <v>4343.5</v>
      </c>
      <c r="AH29" s="45">
        <f>VLOOKUP(VLOOKUP(AH$3,KEY!$E:$F,2,0)&amp;$C29,DEMAND_PLAN!$B:$I,5,0)/VLOOKUP(VLOOKUP(AH$3,KEY!$E:$F,2,0),KEY!$B:$C,2,0)</f>
        <v>4343.5</v>
      </c>
      <c r="AI29" s="45">
        <f>VLOOKUP(VLOOKUP(AI$3,KEY!$E:$F,2,0)&amp;$C29,DEMAND_PLAN!$B:$I,5,0)/VLOOKUP(VLOOKUP(AI$3,KEY!$E:$F,2,0),KEY!$B:$C,2,0)</f>
        <v>4343.5</v>
      </c>
      <c r="AJ29" s="45">
        <f>VLOOKUP(VLOOKUP(AJ$3,KEY!$E:$F,2,0)&amp;$C29,DEMAND_PLAN!$B:$I,5,0)/VLOOKUP(VLOOKUP(AJ$3,KEY!$E:$F,2,0),KEY!$B:$C,2,0)</f>
        <v>8553.75</v>
      </c>
      <c r="AK29" s="45">
        <f>VLOOKUP(VLOOKUP(AK$3,KEY!$E:$F,2,0)&amp;$C29,DEMAND_PLAN!$B:$I,5,0)/VLOOKUP(VLOOKUP(AK$3,KEY!$E:$F,2,0),KEY!$B:$C,2,0)</f>
        <v>8553.75</v>
      </c>
      <c r="AL29" s="45">
        <f>VLOOKUP(VLOOKUP(AL$3,KEY!$E:$F,2,0)&amp;$C29,DEMAND_PLAN!$B:$I,5,0)/VLOOKUP(VLOOKUP(AL$3,KEY!$E:$F,2,0),KEY!$B:$C,2,0)</f>
        <v>8553.75</v>
      </c>
      <c r="AM29" s="45">
        <f>VLOOKUP(VLOOKUP(AM$3,KEY!$E:$F,2,0)&amp;$C29,DEMAND_PLAN!$B:$I,5,0)/VLOOKUP(VLOOKUP(AM$3,KEY!$E:$F,2,0),KEY!$B:$C,2,0)</f>
        <v>8553.75</v>
      </c>
      <c r="AN29" s="45">
        <f>VLOOKUP(VLOOKUP(AN$3,KEY!$E:$F,2,0)&amp;$C29,DEMAND_PLAN!$B:$I,5,0)/VLOOKUP(VLOOKUP(AN$3,KEY!$E:$F,2,0),KEY!$B:$C,2,0)</f>
        <v>5247</v>
      </c>
      <c r="AO29" s="45">
        <f>VLOOKUP(VLOOKUP(AO$3,KEY!$E:$F,2,0)&amp;$C29,DEMAND_PLAN!$B:$I,5,0)/VLOOKUP(VLOOKUP(AO$3,KEY!$E:$F,2,0),KEY!$B:$C,2,0)</f>
        <v>5247</v>
      </c>
      <c r="AP29" s="45">
        <f>VLOOKUP(VLOOKUP(AP$3,KEY!$E:$F,2,0)&amp;$C29,DEMAND_PLAN!$B:$I,5,0)/VLOOKUP(VLOOKUP(AP$3,KEY!$E:$F,2,0),KEY!$B:$C,2,0)</f>
        <v>5247</v>
      </c>
      <c r="AQ29" s="45">
        <f>VLOOKUP(VLOOKUP(AQ$3,KEY!$E:$F,2,0)&amp;$C29,DEMAND_PLAN!$B:$I,5,0)/VLOOKUP(VLOOKUP(AQ$3,KEY!$E:$F,2,0),KEY!$B:$C,2,0)</f>
        <v>5247</v>
      </c>
      <c r="AR29" s="45">
        <f>VLOOKUP(VLOOKUP(AR$3,KEY!$E:$F,2,0)&amp;$C29,DEMAND_PLAN!$B:$I,5,0)/VLOOKUP(VLOOKUP(AR$3,KEY!$E:$F,2,0),KEY!$B:$C,2,0)</f>
        <v>5247</v>
      </c>
      <c r="AS29" s="45">
        <f>VLOOKUP(VLOOKUP(AS$3,KEY!$E:$F,2,0)&amp;$C29,DEMAND_PLAN!$B:$I,5,0)/VLOOKUP(VLOOKUP(AS$3,KEY!$E:$F,2,0),KEY!$B:$C,2,0)</f>
        <v>7481.75</v>
      </c>
      <c r="AT29" s="45">
        <f>VLOOKUP(VLOOKUP(AT$3,KEY!$E:$F,2,0)&amp;$C29,DEMAND_PLAN!$B:$I,5,0)/VLOOKUP(VLOOKUP(AT$3,KEY!$E:$F,2,0),KEY!$B:$C,2,0)</f>
        <v>7481.75</v>
      </c>
      <c r="AU29" s="45">
        <f>VLOOKUP(VLOOKUP(AU$3,KEY!$E:$F,2,0)&amp;$C29,DEMAND_PLAN!$B:$I,5,0)/VLOOKUP(VLOOKUP(AU$3,KEY!$E:$F,2,0),KEY!$B:$C,2,0)</f>
        <v>7481.75</v>
      </c>
      <c r="AV29" s="45">
        <f>VLOOKUP(VLOOKUP(AV$3,KEY!$E:$F,2,0)&amp;$C29,DEMAND_PLAN!$B:$I,5,0)/VLOOKUP(VLOOKUP(AV$3,KEY!$E:$F,2,0),KEY!$B:$C,2,0)</f>
        <v>7481.75</v>
      </c>
      <c r="AW29" s="45">
        <f>VLOOKUP(VLOOKUP(AW$3,KEY!$E:$F,2,0)&amp;$C29,DEMAND_PLAN!$B:$I,5,0)/VLOOKUP(VLOOKUP(AW$3,KEY!$E:$F,2,0),KEY!$B:$C,2,0)</f>
        <v>4167.75</v>
      </c>
      <c r="AX29" s="45">
        <f>VLOOKUP(VLOOKUP(AX$3,KEY!$E:$F,2,0)&amp;$C29,DEMAND_PLAN!$B:$I,5,0)/VLOOKUP(VLOOKUP(AX$3,KEY!$E:$F,2,0),KEY!$B:$C,2,0)</f>
        <v>4167.75</v>
      </c>
      <c r="AY29" s="45">
        <f>VLOOKUP(VLOOKUP(AY$3,KEY!$E:$F,2,0)&amp;$C29,DEMAND_PLAN!$B:$I,5,0)/VLOOKUP(VLOOKUP(AY$3,KEY!$E:$F,2,0),KEY!$B:$C,2,0)</f>
        <v>4167.75</v>
      </c>
      <c r="AZ29" s="45">
        <f>VLOOKUP(VLOOKUP(AZ$3,KEY!$E:$F,2,0)&amp;$C29,DEMAND_PLAN!$B:$I,5,0)/VLOOKUP(VLOOKUP(AZ$3,KEY!$E:$F,2,0),KEY!$B:$C,2,0)</f>
        <v>4167.75</v>
      </c>
      <c r="BA29" s="45">
        <f>VLOOKUP(VLOOKUP(BA$3,KEY!$E:$F,2,0)&amp;$C29,DEMAND_PLAN!$B:$I,5,0)/VLOOKUP(VLOOKUP(BA$3,KEY!$E:$F,2,0),KEY!$B:$C,2,0)</f>
        <v>5430.6</v>
      </c>
      <c r="BB29" s="45">
        <f>VLOOKUP(VLOOKUP(BB$3,KEY!$E:$F,2,0)&amp;$C29,DEMAND_PLAN!$B:$I,5,0)/VLOOKUP(VLOOKUP(BB$3,KEY!$E:$F,2,0),KEY!$B:$C,2,0)</f>
        <v>5430.6</v>
      </c>
      <c r="BC29" s="45">
        <f>VLOOKUP(VLOOKUP(BC$3,KEY!$E:$F,2,0)&amp;$C29,DEMAND_PLAN!$B:$I,5,0)/VLOOKUP(VLOOKUP(BC$3,KEY!$E:$F,2,0),KEY!$B:$C,2,0)</f>
        <v>5430.6</v>
      </c>
      <c r="BD29" s="45">
        <f>VLOOKUP(VLOOKUP(BD$3,KEY!$E:$F,2,0)&amp;$C29,DEMAND_PLAN!$B:$I,5,0)/VLOOKUP(VLOOKUP(BD$3,KEY!$E:$F,2,0),KEY!$B:$C,2,0)</f>
        <v>5430.6</v>
      </c>
      <c r="BE29" s="45">
        <f>VLOOKUP(VLOOKUP(BE$3,KEY!$E:$F,2,0)&amp;$C29,DEMAND_PLAN!$B:$I,5,0)/VLOOKUP(VLOOKUP(BE$3,KEY!$E:$F,2,0),KEY!$B:$C,2,0)</f>
        <v>5430.6</v>
      </c>
      <c r="BF29" s="46">
        <f>IF(FF29&gt;ASSUMPTIONS!$D$5,0,(ASSUMPTIONS!$D$5+2-FF29)*AVERAGE(G29:J29))</f>
        <v>0</v>
      </c>
      <c r="BG29" s="46">
        <f>IF(FG29&gt;ASSUMPTIONS!$D$5,0,(ASSUMPTIONS!$D$5+2-FG29)*AVERAGE(H29:K29))</f>
        <v>0</v>
      </c>
      <c r="BH29" s="46">
        <f>IF(FH29&gt;ASSUMPTIONS!$D$5,0,(ASSUMPTIONS!$D$5+2-FH29)*AVERAGE(I29:L29))</f>
        <v>23003.342090069302</v>
      </c>
      <c r="BI29" s="46">
        <f>IF(FI29&gt;ASSUMPTIONS!$D$5,0,(ASSUMPTIONS!$D$5+2-FI29)*AVERAGE(J29:M29))</f>
        <v>0</v>
      </c>
      <c r="BJ29" s="46">
        <f>IF(FJ29&gt;ASSUMPTIONS!$D$5,0,(ASSUMPTIONS!$D$5+2-FJ29)*AVERAGE(K29:N29))</f>
        <v>0</v>
      </c>
      <c r="BK29" s="46">
        <f>IF(FK29&gt;ASSUMPTIONS!$D$5,0,(ASSUMPTIONS!$D$5+2-FK29)*AVERAGE(L29:O29))</f>
        <v>0</v>
      </c>
      <c r="BL29" s="46">
        <f>IF(FL29&gt;ASSUMPTIONS!$D$5,0,(ASSUMPTIONS!$D$5+2-FL29)*AVERAGE(M29:P29))</f>
        <v>0</v>
      </c>
      <c r="BM29" s="46">
        <f>IF(FM29&gt;ASSUMPTIONS!$D$5,0,(ASSUMPTIONS!$D$5+2-FM29)*AVERAGE(N29:Q29))</f>
        <v>0</v>
      </c>
      <c r="BN29" s="46">
        <f>IF(FN29&gt;ASSUMPTIONS!$D$5,0,(ASSUMPTIONS!$D$5+2-FN29)*AVERAGE(O29:R29))</f>
        <v>0</v>
      </c>
      <c r="BO29" s="46">
        <f>IF(FO29&gt;ASSUMPTIONS!$D$5,0,(ASSUMPTIONS!$D$5+2-FO29)*AVERAGE(P29:S29))</f>
        <v>0</v>
      </c>
      <c r="BP29" s="46">
        <f>IF(FP29&gt;ASSUMPTIONS!$D$5,0,(ASSUMPTIONS!$D$5+2-FP29)*AVERAGE(Q29:T29))</f>
        <v>0</v>
      </c>
      <c r="BQ29" s="46">
        <f>IF(FQ29&gt;ASSUMPTIONS!$D$5,0,(ASSUMPTIONS!$D$5+2-FQ29)*AVERAGE(R29:U29))</f>
        <v>0</v>
      </c>
      <c r="BR29" s="46">
        <f>IF(FR29&gt;ASSUMPTIONS!$D$5,0,(ASSUMPTIONS!$D$5+2-FR29)*AVERAGE(S29:V29))</f>
        <v>8868.5750000000025</v>
      </c>
      <c r="BS29" s="46">
        <f>IF(FS29&gt;ASSUMPTIONS!$D$5,0,(ASSUMPTIONS!$D$5+2-FS29)*AVERAGE(T29:W29))</f>
        <v>16016.050000000003</v>
      </c>
      <c r="BT29" s="46">
        <f>IF(FT29&gt;ASSUMPTIONS!$D$5,0,(ASSUMPTIONS!$D$5+2-FT29)*AVERAGE(U29:X29))</f>
        <v>16199.999999999998</v>
      </c>
      <c r="BU29" s="46">
        <f>IF(FU29&gt;ASSUMPTIONS!$D$5,0,(ASSUMPTIONS!$D$5+2-FU29)*AVERAGE(V29:Y29))</f>
        <v>16199.999999999998</v>
      </c>
      <c r="BV29" s="46">
        <f>IF(FV29&gt;ASSUMPTIONS!$D$5,0,(ASSUMPTIONS!$D$5+2-FV29)*AVERAGE(W29:Z29))</f>
        <v>0</v>
      </c>
      <c r="BW29" s="46">
        <f>IF(FW29&gt;ASSUMPTIONS!$D$5,0,(ASSUMPTIONS!$D$5+2-FW29)*AVERAGE(X29:AA29))</f>
        <v>29399.125000000004</v>
      </c>
      <c r="BX29" s="46">
        <f>IF(FX29&gt;ASSUMPTIONS!$D$5,0,(ASSUMPTIONS!$D$5+2-FX29)*AVERAGE(Y29:AB29))</f>
        <v>0</v>
      </c>
      <c r="BY29" s="46">
        <f>IF(FY29&gt;ASSUMPTIONS!$D$5,0,(ASSUMPTIONS!$D$5+2-FY29)*AVERAGE(Z29:AC29))</f>
        <v>36407.250000000015</v>
      </c>
      <c r="BZ29" s="46">
        <f>IF(FZ29&gt;ASSUMPTIONS!$D$5,0,(ASSUMPTIONS!$D$5+2-FZ29)*AVERAGE(AA29:AD29))</f>
        <v>0</v>
      </c>
      <c r="CA29" s="46">
        <f>IF(GA29&gt;ASSUMPTIONS!$D$5,0,(ASSUMPTIONS!$D$5+2-GA29)*AVERAGE(AB29:AE29))</f>
        <v>26896.874999999982</v>
      </c>
      <c r="CB29" s="46">
        <f>IF(GB29&gt;ASSUMPTIONS!$D$5,0,(ASSUMPTIONS!$D$5+2-GB29)*AVERAGE(AC29:AF29))</f>
        <v>0</v>
      </c>
      <c r="CC29" s="46">
        <f>IF(GC29&gt;ASSUMPTIONS!$D$5,0,(ASSUMPTIONS!$D$5+2-GC29)*AVERAGE(AD29:AG29))</f>
        <v>0</v>
      </c>
      <c r="CD29" s="46">
        <f>IF(GD29&gt;ASSUMPTIONS!$D$5,0,(ASSUMPTIONS!$D$5+2-GD29)*AVERAGE(AE29:AH29))</f>
        <v>0</v>
      </c>
      <c r="CE29" s="46">
        <f>IF(GE29&gt;ASSUMPTIONS!$D$5,0,(ASSUMPTIONS!$D$5+2-GE29)*AVERAGE(AF29:AI29))</f>
        <v>0</v>
      </c>
      <c r="CF29" s="46">
        <f>IF(GF29&gt;ASSUMPTIONS!$D$5,0,(ASSUMPTIONS!$D$5+2-GF29)*AVERAGE(AG29:AJ29))</f>
        <v>0</v>
      </c>
      <c r="CG29" s="46">
        <f>IF(GG29&gt;ASSUMPTIONS!$D$5,0,(ASSUMPTIONS!$D$5+2-GG29)*AVERAGE(AH29:AK29))</f>
        <v>0</v>
      </c>
      <c r="CH29" s="46">
        <f>IF(GH29&gt;ASSUMPTIONS!$D$5,0,(ASSUMPTIONS!$D$5+2-GH29)*AVERAGE(AI29:AL29))</f>
        <v>21211.874999999978</v>
      </c>
      <c r="CI29" s="46">
        <f>IF(GI29&gt;ASSUMPTIONS!$D$5,0,(ASSUMPTIONS!$D$5+2-GI29)*AVERAGE(AJ29:AM29))</f>
        <v>0</v>
      </c>
      <c r="CJ29" s="46">
        <f>IF(GJ29&gt;ASSUMPTIONS!$D$5,0,(ASSUMPTIONS!$D$5+2-GJ29)*AVERAGE(AK29:AN29))</f>
        <v>0</v>
      </c>
      <c r="CK29" s="46">
        <f>IF(GK29&gt;ASSUMPTIONS!$D$5,0,(ASSUMPTIONS!$D$5+2-GK29)*AVERAGE(AL29:AO29))</f>
        <v>0</v>
      </c>
      <c r="CL29" s="46">
        <f>IF(GL29&gt;ASSUMPTIONS!$D$5,0,(ASSUMPTIONS!$D$5+2-GL29)*AVERAGE(AM29:AP29))</f>
        <v>0</v>
      </c>
      <c r="CM29" s="46">
        <f>IF(GM29&gt;ASSUMPTIONS!$D$5,0,(ASSUMPTIONS!$D$5+2-GM29)*AVERAGE(AN29:AQ29))</f>
        <v>11806.375000000002</v>
      </c>
      <c r="CN29" s="46">
        <f>IF(GN29&gt;ASSUMPTIONS!$D$5,0,(ASSUMPTIONS!$D$5+2-GN29)*AVERAGE(AO29:AR29))</f>
        <v>0</v>
      </c>
      <c r="CO29" s="46">
        <f>IF(GO29&gt;ASSUMPTIONS!$D$5,0,(ASSUMPTIONS!$D$5+2-GO29)*AVERAGE(AP29:AS29))</f>
        <v>19387.625</v>
      </c>
      <c r="CP29" s="46">
        <f>IF(GP29&gt;ASSUMPTIONS!$D$5,0,(ASSUMPTIONS!$D$5+2-GP29)*AVERAGE(AQ29:AT29))</f>
        <v>0</v>
      </c>
      <c r="CQ29" s="46">
        <f>IF(GQ29&gt;ASSUMPTIONS!$D$5,0,(ASSUMPTIONS!$D$5+2-GQ29)*AVERAGE(AR29:AU29))</f>
        <v>21667.749999999996</v>
      </c>
      <c r="CR29" s="46">
        <f>IF(GR29&gt;ASSUMPTIONS!$D$5,0,(ASSUMPTIONS!$D$5+2-GR29)*AVERAGE(AS29:AV29))</f>
        <v>0</v>
      </c>
      <c r="CS29" s="46">
        <f>IF(GS29&gt;ASSUMPTIONS!$D$5,0,(ASSUMPTIONS!$D$5+2-GS29)*AVERAGE(AT29:AW29))</f>
        <v>0</v>
      </c>
      <c r="CT29" s="46">
        <f>IF(GT29&gt;ASSUMPTIONS!$D$5,0,(ASSUMPTIONS!$D$5+2-GT29)*AVERAGE(AU29:AX29))</f>
        <v>0</v>
      </c>
      <c r="CU29" s="46">
        <f>IF(GU29&gt;ASSUMPTIONS!$D$5,0,(ASSUMPTIONS!$D$5+2-GU29)*AVERAGE(AV29:AY29))</f>
        <v>0</v>
      </c>
      <c r="CV29" s="46">
        <f>IF(GV29&gt;ASSUMPTIONS!$D$5,0,(ASSUMPTIONS!$D$5+2-GV29)*AVERAGE(AW29:AZ29))</f>
        <v>0</v>
      </c>
      <c r="CW29" s="46">
        <f>IF(GW29&gt;ASSUMPTIONS!$D$5,0,(ASSUMPTIONS!$D$5+2-GW29)*AVERAGE(AX29:BA29))</f>
        <v>16024.999999999998</v>
      </c>
      <c r="CX29" s="46">
        <f>IF(GX29&gt;ASSUMPTIONS!$D$5,0,(ASSUMPTIONS!$D$5+2-GX29)*AVERAGE(AY29:BB29))</f>
        <v>0</v>
      </c>
      <c r="CY29" s="46">
        <f>IF(GY29&gt;ASSUMPTIONS!$D$5,0,(ASSUMPTIONS!$D$5+2-GY29)*AVERAGE(AZ29:BC29))</f>
        <v>14649.750000000005</v>
      </c>
      <c r="CZ29" s="46">
        <f>IF(GZ29&gt;ASSUMPTIONS!$D$5,0,(ASSUMPTIONS!$D$5+2-GZ29)*AVERAGE(BA29:BD29))</f>
        <v>0</v>
      </c>
      <c r="DA29" s="46">
        <f>IF(HA29&gt;ASSUMPTIONS!$D$5,0,(ASSUMPTIONS!$D$5+2-HA29)*AVERAGE($BB29:$BE29))</f>
        <v>11492.624999999996</v>
      </c>
      <c r="DB29" s="46">
        <f>IF(HB29&gt;ASSUMPTIONS!$D$5,0,(ASSUMPTIONS!$D$5+2-HB29)*AVERAGE($BB29:$BE29))</f>
        <v>0</v>
      </c>
      <c r="DC29" s="46">
        <f>IF(HC29&gt;ASSUMPTIONS!$D$5,0,(ASSUMPTIONS!$D$5+2-HC29)*AVERAGE($BB29:$BE29))</f>
        <v>10861.199999999992</v>
      </c>
      <c r="DD29" s="46">
        <f>IF(HD29&gt;ASSUMPTIONS!$D$5,0,(ASSUMPTIONS!$D$5+2-HD29)*AVERAGE($BB29:$BE29))</f>
        <v>0</v>
      </c>
      <c r="DE29" s="46">
        <f>IF(HE29&gt;ASSUMPTIONS!$D$5,0,(ASSUMPTIONS!$D$5+2-HE29)*AVERAGE($BB29:$BE29))</f>
        <v>10861.2</v>
      </c>
      <c r="DF29" s="47">
        <f t="shared" si="106"/>
        <v>94595.282909930698</v>
      </c>
      <c r="DG29" s="47">
        <f t="shared" si="0"/>
        <v>83264.782909930698</v>
      </c>
      <c r="DH29" s="47">
        <f t="shared" si="1"/>
        <v>94937.625</v>
      </c>
      <c r="DI29" s="47">
        <f t="shared" si="2"/>
        <v>83607.125</v>
      </c>
      <c r="DJ29" s="47">
        <f t="shared" si="3"/>
        <v>73214.875</v>
      </c>
      <c r="DK29" s="47">
        <f t="shared" si="4"/>
        <v>62822.625</v>
      </c>
      <c r="DL29" s="47">
        <f t="shared" si="5"/>
        <v>52430.375</v>
      </c>
      <c r="DM29" s="47">
        <f t="shared" si="6"/>
        <v>42038.125</v>
      </c>
      <c r="DN29" s="47">
        <f t="shared" si="7"/>
        <v>38533.324999999997</v>
      </c>
      <c r="DO29" s="47">
        <f t="shared" si="8"/>
        <v>35028.524999999994</v>
      </c>
      <c r="DP29" s="47">
        <f t="shared" si="9"/>
        <v>31523.724999999995</v>
      </c>
      <c r="DQ29" s="47">
        <f t="shared" si="10"/>
        <v>28018.924999999996</v>
      </c>
      <c r="DR29" s="47">
        <f t="shared" si="11"/>
        <v>33382.699999999997</v>
      </c>
      <c r="DS29" s="47">
        <f t="shared" si="12"/>
        <v>45710</v>
      </c>
      <c r="DT29" s="47">
        <f t="shared" si="13"/>
        <v>58221.25</v>
      </c>
      <c r="DU29" s="47">
        <f t="shared" si="14"/>
        <v>70732.5</v>
      </c>
      <c r="DV29" s="47">
        <f t="shared" si="15"/>
        <v>67043.75</v>
      </c>
      <c r="DW29" s="47">
        <f t="shared" si="16"/>
        <v>87749.625</v>
      </c>
      <c r="DX29" s="47">
        <f t="shared" si="17"/>
        <v>79056.375</v>
      </c>
      <c r="DY29" s="47">
        <f t="shared" si="18"/>
        <v>106770.37500000001</v>
      </c>
      <c r="DZ29" s="47">
        <f t="shared" si="19"/>
        <v>98077.125000000015</v>
      </c>
      <c r="EA29" s="47">
        <f t="shared" si="20"/>
        <v>112476.6</v>
      </c>
      <c r="EB29" s="47">
        <f t="shared" si="21"/>
        <v>99979.200000000012</v>
      </c>
      <c r="EC29" s="47">
        <f t="shared" si="22"/>
        <v>87481.800000000017</v>
      </c>
      <c r="ED29" s="47">
        <f t="shared" si="23"/>
        <v>74984.400000000023</v>
      </c>
      <c r="EE29" s="47">
        <f t="shared" si="24"/>
        <v>62487.000000000022</v>
      </c>
      <c r="EF29" s="47">
        <f t="shared" si="25"/>
        <v>58143.500000000022</v>
      </c>
      <c r="EG29" s="47">
        <f t="shared" si="26"/>
        <v>53800.000000000022</v>
      </c>
      <c r="EH29" s="47">
        <f t="shared" si="27"/>
        <v>70668.375</v>
      </c>
      <c r="EI29" s="47">
        <f t="shared" si="28"/>
        <v>66324.875</v>
      </c>
      <c r="EJ29" s="47">
        <f t="shared" si="29"/>
        <v>57771.125</v>
      </c>
      <c r="EK29" s="47">
        <f t="shared" si="30"/>
        <v>49217.375</v>
      </c>
      <c r="EL29" s="47">
        <f t="shared" si="31"/>
        <v>40663.625</v>
      </c>
      <c r="EM29" s="47">
        <f t="shared" si="32"/>
        <v>43916.25</v>
      </c>
      <c r="EN29" s="47">
        <f t="shared" si="33"/>
        <v>38669.25</v>
      </c>
      <c r="EO29" s="47">
        <f t="shared" si="34"/>
        <v>52809.875</v>
      </c>
      <c r="EP29" s="47">
        <f t="shared" si="35"/>
        <v>47562.875</v>
      </c>
      <c r="EQ29" s="47">
        <f t="shared" si="36"/>
        <v>63983.625</v>
      </c>
      <c r="ER29" s="47">
        <f t="shared" si="37"/>
        <v>58736.625</v>
      </c>
      <c r="ES29" s="47">
        <f t="shared" si="38"/>
        <v>51254.875</v>
      </c>
      <c r="ET29" s="47">
        <f t="shared" si="39"/>
        <v>43773.125</v>
      </c>
      <c r="EU29" s="47">
        <f t="shared" si="40"/>
        <v>36291.375</v>
      </c>
      <c r="EV29" s="47">
        <f t="shared" si="41"/>
        <v>28809.625</v>
      </c>
      <c r="EW29" s="47">
        <f t="shared" si="42"/>
        <v>40666.875</v>
      </c>
      <c r="EX29" s="47">
        <f t="shared" si="43"/>
        <v>36499.125</v>
      </c>
      <c r="EY29" s="47">
        <f t="shared" si="44"/>
        <v>46981.125000000007</v>
      </c>
      <c r="EZ29" s="47">
        <f t="shared" si="45"/>
        <v>42813.375000000007</v>
      </c>
      <c r="FA29" s="47">
        <f t="shared" si="46"/>
        <v>48875.400000000009</v>
      </c>
      <c r="FB29" s="47">
        <f t="shared" si="47"/>
        <v>43444.80000000001</v>
      </c>
      <c r="FC29" s="47">
        <f t="shared" si="48"/>
        <v>48875.4</v>
      </c>
      <c r="FD29" s="47">
        <f t="shared" si="49"/>
        <v>43444.800000000003</v>
      </c>
      <c r="FE29" s="47">
        <f t="shared" si="50"/>
        <v>48875.400000000009</v>
      </c>
      <c r="FF29" s="48">
        <f t="shared" si="54"/>
        <v>9.546357205953143</v>
      </c>
      <c r="FG29" s="48">
        <f t="shared" si="55"/>
        <v>8.7093285067434554</v>
      </c>
      <c r="FH29" s="48">
        <f t="shared" si="56"/>
        <v>7.8353488320162512</v>
      </c>
      <c r="FI29" s="48">
        <f t="shared" si="57"/>
        <v>9.1354254372248551</v>
      </c>
      <c r="FJ29" s="48">
        <f t="shared" si="58"/>
        <v>9.6428360324149285</v>
      </c>
      <c r="FK29" s="48">
        <f t="shared" si="59"/>
        <v>10.536750605344301</v>
      </c>
      <c r="FL29" s="48">
        <f t="shared" si="60"/>
        <v>12.019644467191062</v>
      </c>
      <c r="FM29" s="48">
        <f t="shared" si="61"/>
        <v>14.959591132161606</v>
      </c>
      <c r="FN29" s="48">
        <f t="shared" si="62"/>
        <v>11.994443334855056</v>
      </c>
      <c r="FO29" s="48">
        <f t="shared" si="63"/>
        <v>10.852050425433793</v>
      </c>
      <c r="FP29" s="48">
        <f t="shared" si="64"/>
        <v>9.7388702379214696</v>
      </c>
      <c r="FQ29" s="48">
        <f t="shared" si="65"/>
        <v>8.6537963976515062</v>
      </c>
      <c r="FR29" s="48">
        <f t="shared" si="66"/>
        <v>7.595777702473737</v>
      </c>
      <c r="FS29" s="48">
        <f t="shared" si="67"/>
        <v>6.757802575976112</v>
      </c>
      <c r="FT29" s="48">
        <f t="shared" si="68"/>
        <v>7.3832983362946214</v>
      </c>
      <c r="FU29" s="48">
        <f t="shared" si="69"/>
        <v>7.8232023783529572</v>
      </c>
      <c r="FV29" s="48">
        <f t="shared" si="70"/>
        <v>8.1364852040376157</v>
      </c>
      <c r="FW29" s="48">
        <f t="shared" si="71"/>
        <v>6.9516540231717476</v>
      </c>
      <c r="FX29" s="48">
        <f t="shared" si="72"/>
        <v>8.281919148303615</v>
      </c>
      <c r="FY29" s="48">
        <f t="shared" si="73"/>
        <v>6.8468641098008129</v>
      </c>
      <c r="FZ29" s="48">
        <f t="shared" si="74"/>
        <v>8.5434070286619637</v>
      </c>
      <c r="GA29" s="48">
        <f t="shared" si="75"/>
        <v>7.8478023428873218</v>
      </c>
      <c r="GB29" s="48">
        <f t="shared" si="76"/>
        <v>10.754126260586055</v>
      </c>
      <c r="GC29" s="48">
        <f t="shared" si="77"/>
        <v>11.873379688733975</v>
      </c>
      <c r="GD29" s="48">
        <f t="shared" si="78"/>
        <v>13.707637526000966</v>
      </c>
      <c r="GE29" s="48">
        <f t="shared" si="79"/>
        <v>17.263589271324975</v>
      </c>
      <c r="GF29" s="48">
        <f t="shared" si="80"/>
        <v>11.580110497237573</v>
      </c>
      <c r="GG29" s="48">
        <f t="shared" si="81"/>
        <v>9.0164182286921672</v>
      </c>
      <c r="GH29" s="48">
        <f t="shared" si="82"/>
        <v>7.1721977353585711</v>
      </c>
      <c r="GI29" s="48">
        <f t="shared" si="83"/>
        <v>8.2616834721613319</v>
      </c>
      <c r="GJ29" s="48">
        <f t="shared" si="84"/>
        <v>8.583452638049712</v>
      </c>
      <c r="GK29" s="48">
        <f t="shared" si="85"/>
        <v>8.3721718022571245</v>
      </c>
      <c r="GL29" s="48">
        <f t="shared" si="86"/>
        <v>8.1033762438386887</v>
      </c>
      <c r="GM29" s="48">
        <f t="shared" si="87"/>
        <v>7.7498808843148463</v>
      </c>
      <c r="GN29" s="48">
        <f t="shared" si="88"/>
        <v>8.3697827329902807</v>
      </c>
      <c r="GO29" s="48">
        <f t="shared" si="89"/>
        <v>6.6605806805826182</v>
      </c>
      <c r="GP29" s="48">
        <f t="shared" si="90"/>
        <v>8.2977315133064913</v>
      </c>
      <c r="GQ29" s="48">
        <f t="shared" si="91"/>
        <v>6.8702073684875735</v>
      </c>
      <c r="GR29" s="48">
        <f t="shared" si="92"/>
        <v>8.5519597687706757</v>
      </c>
      <c r="GS29" s="48">
        <f t="shared" si="93"/>
        <v>8.8282606245068198</v>
      </c>
      <c r="GT29" s="48">
        <f t="shared" si="94"/>
        <v>8.7994978325250006</v>
      </c>
      <c r="GU29" s="48">
        <f t="shared" si="95"/>
        <v>8.7611958969226915</v>
      </c>
      <c r="GV29" s="48">
        <f t="shared" si="96"/>
        <v>8.7076660068382221</v>
      </c>
      <c r="GW29" s="48">
        <f t="shared" si="97"/>
        <v>6.4257535331231166</v>
      </c>
      <c r="GX29" s="48">
        <f t="shared" si="98"/>
        <v>8.4737220459766522</v>
      </c>
      <c r="GY29" s="48">
        <f t="shared" si="99"/>
        <v>7.1358607594008658</v>
      </c>
      <c r="GZ29" s="48">
        <f t="shared" si="100"/>
        <v>8.6511849519390136</v>
      </c>
      <c r="HA29" s="48">
        <f t="shared" si="101"/>
        <v>7.8837283173130048</v>
      </c>
      <c r="HB29" s="48">
        <f t="shared" si="102"/>
        <v>9.0000000000000018</v>
      </c>
      <c r="HC29" s="48">
        <f t="shared" si="103"/>
        <v>8.0000000000000018</v>
      </c>
      <c r="HD29" s="48">
        <f t="shared" si="104"/>
        <v>9</v>
      </c>
      <c r="HE29" s="48">
        <f t="shared" si="105"/>
        <v>8</v>
      </c>
      <c r="HF29" s="31"/>
    </row>
    <row r="30" spans="1:214" x14ac:dyDescent="0.25">
      <c r="A30" s="29"/>
      <c r="B30" s="13" t="s">
        <v>7</v>
      </c>
      <c r="C30" s="13">
        <v>1217963</v>
      </c>
      <c r="D30" s="13" t="str">
        <f>VLOOKUP(C30,INVENTORY_DATA!$C:$E,2,0)</f>
        <v>PF_1</v>
      </c>
      <c r="E30" s="44">
        <f>VLOOKUP(C30,INVENTORY_DATA!$C:$E,3,0)</f>
        <v>221933.14318706698</v>
      </c>
      <c r="F30" s="45">
        <f>VLOOKUP(VLOOKUP(F$3,KEY!$E:$F,2,0)&amp;$C30,DEMAND_PLAN!$B:$I,5,0)/VLOOKUP(VLOOKUP(F$3,KEY!$E:$F,2,0),KEY!$B:$C,2,0)</f>
        <v>9738.25</v>
      </c>
      <c r="G30" s="45">
        <f>VLOOKUP(VLOOKUP(G$3,KEY!$E:$F,2,0)&amp;$C30,DEMAND_PLAN!$B:$I,5,0)/VLOOKUP(VLOOKUP(G$3,KEY!$E:$F,2,0),KEY!$B:$C,2,0)</f>
        <v>9738.25</v>
      </c>
      <c r="H30" s="45">
        <f>VLOOKUP(VLOOKUP(H$3,KEY!$E:$F,2,0)&amp;$C30,DEMAND_PLAN!$B:$I,5,0)/VLOOKUP(VLOOKUP(H$3,KEY!$E:$F,2,0),KEY!$B:$C,2,0)</f>
        <v>9738.25</v>
      </c>
      <c r="I30" s="45">
        <f>VLOOKUP(VLOOKUP(I$3,KEY!$E:$F,2,0)&amp;$C30,DEMAND_PLAN!$B:$I,5,0)/VLOOKUP(VLOOKUP(I$3,KEY!$E:$F,2,0),KEY!$B:$C,2,0)</f>
        <v>9738.25</v>
      </c>
      <c r="J30" s="45">
        <f>VLOOKUP(VLOOKUP(J$3,KEY!$E:$F,2,0)&amp;$C30,DEMAND_PLAN!$B:$I,5,0)/VLOOKUP(VLOOKUP(J$3,KEY!$E:$F,2,0),KEY!$B:$C,2,0)</f>
        <v>9657.5</v>
      </c>
      <c r="K30" s="45">
        <f>VLOOKUP(VLOOKUP(K$3,KEY!$E:$F,2,0)&amp;$C30,DEMAND_PLAN!$B:$I,5,0)/VLOOKUP(VLOOKUP(K$3,KEY!$E:$F,2,0),KEY!$B:$C,2,0)</f>
        <v>9657.5</v>
      </c>
      <c r="L30" s="45">
        <f>VLOOKUP(VLOOKUP(L$3,KEY!$E:$F,2,0)&amp;$C30,DEMAND_PLAN!$B:$I,5,0)/VLOOKUP(VLOOKUP(L$3,KEY!$E:$F,2,0),KEY!$B:$C,2,0)</f>
        <v>9657.5</v>
      </c>
      <c r="M30" s="45">
        <f>VLOOKUP(VLOOKUP(M$3,KEY!$E:$F,2,0)&amp;$C30,DEMAND_PLAN!$B:$I,5,0)/VLOOKUP(VLOOKUP(M$3,KEY!$E:$F,2,0),KEY!$B:$C,2,0)</f>
        <v>9657.5</v>
      </c>
      <c r="N30" s="45">
        <f>VLOOKUP(VLOOKUP(N$3,KEY!$E:$F,2,0)&amp;$C30,DEMAND_PLAN!$B:$I,5,0)/VLOOKUP(VLOOKUP(N$3,KEY!$E:$F,2,0),KEY!$B:$C,2,0)</f>
        <v>11714.6</v>
      </c>
      <c r="O30" s="45">
        <f>VLOOKUP(VLOOKUP(O$3,KEY!$E:$F,2,0)&amp;$C30,DEMAND_PLAN!$B:$I,5,0)/VLOOKUP(VLOOKUP(O$3,KEY!$E:$F,2,0),KEY!$B:$C,2,0)</f>
        <v>11714.6</v>
      </c>
      <c r="P30" s="45">
        <f>VLOOKUP(VLOOKUP(P$3,KEY!$E:$F,2,0)&amp;$C30,DEMAND_PLAN!$B:$I,5,0)/VLOOKUP(VLOOKUP(P$3,KEY!$E:$F,2,0),KEY!$B:$C,2,0)</f>
        <v>11714.6</v>
      </c>
      <c r="Q30" s="45">
        <f>VLOOKUP(VLOOKUP(Q$3,KEY!$E:$F,2,0)&amp;$C30,DEMAND_PLAN!$B:$I,5,0)/VLOOKUP(VLOOKUP(Q$3,KEY!$E:$F,2,0),KEY!$B:$C,2,0)</f>
        <v>11714.6</v>
      </c>
      <c r="R30" s="45">
        <f>VLOOKUP(VLOOKUP(R$3,KEY!$E:$F,2,0)&amp;$C30,DEMAND_PLAN!$B:$I,5,0)/VLOOKUP(VLOOKUP(R$3,KEY!$E:$F,2,0),KEY!$B:$C,2,0)</f>
        <v>11714.6</v>
      </c>
      <c r="S30" s="45">
        <f>VLOOKUP(VLOOKUP(S$3,KEY!$E:$F,2,0)&amp;$C30,DEMAND_PLAN!$B:$I,5,0)/VLOOKUP(VLOOKUP(S$3,KEY!$E:$F,2,0),KEY!$B:$C,2,0)</f>
        <v>9323.25</v>
      </c>
      <c r="T30" s="45">
        <f>VLOOKUP(VLOOKUP(T$3,KEY!$E:$F,2,0)&amp;$C30,DEMAND_PLAN!$B:$I,5,0)/VLOOKUP(VLOOKUP(T$3,KEY!$E:$F,2,0),KEY!$B:$C,2,0)</f>
        <v>9323.25</v>
      </c>
      <c r="U30" s="45">
        <f>VLOOKUP(VLOOKUP(U$3,KEY!$E:$F,2,0)&amp;$C30,DEMAND_PLAN!$B:$I,5,0)/VLOOKUP(VLOOKUP(U$3,KEY!$E:$F,2,0),KEY!$B:$C,2,0)</f>
        <v>9323.25</v>
      </c>
      <c r="V30" s="45">
        <f>VLOOKUP(VLOOKUP(V$3,KEY!$E:$F,2,0)&amp;$C30,DEMAND_PLAN!$B:$I,5,0)/VLOOKUP(VLOOKUP(V$3,KEY!$E:$F,2,0),KEY!$B:$C,2,0)</f>
        <v>9323.25</v>
      </c>
      <c r="W30" s="45">
        <f>VLOOKUP(VLOOKUP(W$3,KEY!$E:$F,2,0)&amp;$C30,DEMAND_PLAN!$B:$I,5,0)/VLOOKUP(VLOOKUP(W$3,KEY!$E:$F,2,0),KEY!$B:$C,2,0)</f>
        <v>2875.5</v>
      </c>
      <c r="X30" s="45">
        <f>VLOOKUP(VLOOKUP(X$3,KEY!$E:$F,2,0)&amp;$C30,DEMAND_PLAN!$B:$I,5,0)/VLOOKUP(VLOOKUP(X$3,KEY!$E:$F,2,0),KEY!$B:$C,2,0)</f>
        <v>2875.5</v>
      </c>
      <c r="Y30" s="45">
        <f>VLOOKUP(VLOOKUP(Y$3,KEY!$E:$F,2,0)&amp;$C30,DEMAND_PLAN!$B:$I,5,0)/VLOOKUP(VLOOKUP(Y$3,KEY!$E:$F,2,0),KEY!$B:$C,2,0)</f>
        <v>2875.5</v>
      </c>
      <c r="Z30" s="45">
        <f>VLOOKUP(VLOOKUP(Z$3,KEY!$E:$F,2,0)&amp;$C30,DEMAND_PLAN!$B:$I,5,0)/VLOOKUP(VLOOKUP(Z$3,KEY!$E:$F,2,0),KEY!$B:$C,2,0)</f>
        <v>2875.5</v>
      </c>
      <c r="AA30" s="45">
        <f>VLOOKUP(VLOOKUP(AA$3,KEY!$E:$F,2,0)&amp;$C30,DEMAND_PLAN!$B:$I,5,0)/VLOOKUP(VLOOKUP(AA$3,KEY!$E:$F,2,0),KEY!$B:$C,2,0)</f>
        <v>9105.7999999999993</v>
      </c>
      <c r="AB30" s="45">
        <f>VLOOKUP(VLOOKUP(AB$3,KEY!$E:$F,2,0)&amp;$C30,DEMAND_PLAN!$B:$I,5,0)/VLOOKUP(VLOOKUP(AB$3,KEY!$E:$F,2,0),KEY!$B:$C,2,0)</f>
        <v>9105.7999999999993</v>
      </c>
      <c r="AC30" s="45">
        <f>VLOOKUP(VLOOKUP(AC$3,KEY!$E:$F,2,0)&amp;$C30,DEMAND_PLAN!$B:$I,5,0)/VLOOKUP(VLOOKUP(AC$3,KEY!$E:$F,2,0),KEY!$B:$C,2,0)</f>
        <v>9105.7999999999993</v>
      </c>
      <c r="AD30" s="45">
        <f>VLOOKUP(VLOOKUP(AD$3,KEY!$E:$F,2,0)&amp;$C30,DEMAND_PLAN!$B:$I,5,0)/VLOOKUP(VLOOKUP(AD$3,KEY!$E:$F,2,0),KEY!$B:$C,2,0)</f>
        <v>9105.7999999999993</v>
      </c>
      <c r="AE30" s="45">
        <f>VLOOKUP(VLOOKUP(AE$3,KEY!$E:$F,2,0)&amp;$C30,DEMAND_PLAN!$B:$I,5,0)/VLOOKUP(VLOOKUP(AE$3,KEY!$E:$F,2,0),KEY!$B:$C,2,0)</f>
        <v>9105.7999999999993</v>
      </c>
      <c r="AF30" s="45">
        <f>VLOOKUP(VLOOKUP(AF$3,KEY!$E:$F,2,0)&amp;$C30,DEMAND_PLAN!$B:$I,5,0)/VLOOKUP(VLOOKUP(AF$3,KEY!$E:$F,2,0),KEY!$B:$C,2,0)</f>
        <v>2921.75</v>
      </c>
      <c r="AG30" s="45">
        <f>VLOOKUP(VLOOKUP(AG$3,KEY!$E:$F,2,0)&amp;$C30,DEMAND_PLAN!$B:$I,5,0)/VLOOKUP(VLOOKUP(AG$3,KEY!$E:$F,2,0),KEY!$B:$C,2,0)</f>
        <v>2921.75</v>
      </c>
      <c r="AH30" s="45">
        <f>VLOOKUP(VLOOKUP(AH$3,KEY!$E:$F,2,0)&amp;$C30,DEMAND_PLAN!$B:$I,5,0)/VLOOKUP(VLOOKUP(AH$3,KEY!$E:$F,2,0),KEY!$B:$C,2,0)</f>
        <v>2921.75</v>
      </c>
      <c r="AI30" s="45">
        <f>VLOOKUP(VLOOKUP(AI$3,KEY!$E:$F,2,0)&amp;$C30,DEMAND_PLAN!$B:$I,5,0)/VLOOKUP(VLOOKUP(AI$3,KEY!$E:$F,2,0),KEY!$B:$C,2,0)</f>
        <v>2921.75</v>
      </c>
      <c r="AJ30" s="45">
        <f>VLOOKUP(VLOOKUP(AJ$3,KEY!$E:$F,2,0)&amp;$C30,DEMAND_PLAN!$B:$I,5,0)/VLOOKUP(VLOOKUP(AJ$3,KEY!$E:$F,2,0),KEY!$B:$C,2,0)</f>
        <v>10731.25</v>
      </c>
      <c r="AK30" s="45">
        <f>VLOOKUP(VLOOKUP(AK$3,KEY!$E:$F,2,0)&amp;$C30,DEMAND_PLAN!$B:$I,5,0)/VLOOKUP(VLOOKUP(AK$3,KEY!$E:$F,2,0),KEY!$B:$C,2,0)</f>
        <v>10731.25</v>
      </c>
      <c r="AL30" s="45">
        <f>VLOOKUP(VLOOKUP(AL$3,KEY!$E:$F,2,0)&amp;$C30,DEMAND_PLAN!$B:$I,5,0)/VLOOKUP(VLOOKUP(AL$3,KEY!$E:$F,2,0),KEY!$B:$C,2,0)</f>
        <v>10731.25</v>
      </c>
      <c r="AM30" s="45">
        <f>VLOOKUP(VLOOKUP(AM$3,KEY!$E:$F,2,0)&amp;$C30,DEMAND_PLAN!$B:$I,5,0)/VLOOKUP(VLOOKUP(AM$3,KEY!$E:$F,2,0),KEY!$B:$C,2,0)</f>
        <v>10731.25</v>
      </c>
      <c r="AN30" s="45">
        <f>VLOOKUP(VLOOKUP(AN$3,KEY!$E:$F,2,0)&amp;$C30,DEMAND_PLAN!$B:$I,5,0)/VLOOKUP(VLOOKUP(AN$3,KEY!$E:$F,2,0),KEY!$B:$C,2,0)</f>
        <v>6989.2</v>
      </c>
      <c r="AO30" s="45">
        <f>VLOOKUP(VLOOKUP(AO$3,KEY!$E:$F,2,0)&amp;$C30,DEMAND_PLAN!$B:$I,5,0)/VLOOKUP(VLOOKUP(AO$3,KEY!$E:$F,2,0),KEY!$B:$C,2,0)</f>
        <v>6989.2</v>
      </c>
      <c r="AP30" s="45">
        <f>VLOOKUP(VLOOKUP(AP$3,KEY!$E:$F,2,0)&amp;$C30,DEMAND_PLAN!$B:$I,5,0)/VLOOKUP(VLOOKUP(AP$3,KEY!$E:$F,2,0),KEY!$B:$C,2,0)</f>
        <v>6989.2</v>
      </c>
      <c r="AQ30" s="45">
        <f>VLOOKUP(VLOOKUP(AQ$3,KEY!$E:$F,2,0)&amp;$C30,DEMAND_PLAN!$B:$I,5,0)/VLOOKUP(VLOOKUP(AQ$3,KEY!$E:$F,2,0),KEY!$B:$C,2,0)</f>
        <v>6989.2</v>
      </c>
      <c r="AR30" s="45">
        <f>VLOOKUP(VLOOKUP(AR$3,KEY!$E:$F,2,0)&amp;$C30,DEMAND_PLAN!$B:$I,5,0)/VLOOKUP(VLOOKUP(AR$3,KEY!$E:$F,2,0),KEY!$B:$C,2,0)</f>
        <v>6989.2</v>
      </c>
      <c r="AS30" s="45">
        <f>VLOOKUP(VLOOKUP(AS$3,KEY!$E:$F,2,0)&amp;$C30,DEMAND_PLAN!$B:$I,5,0)/VLOOKUP(VLOOKUP(AS$3,KEY!$E:$F,2,0),KEY!$B:$C,2,0)</f>
        <v>4367.25</v>
      </c>
      <c r="AT30" s="45">
        <f>VLOOKUP(VLOOKUP(AT$3,KEY!$E:$F,2,0)&amp;$C30,DEMAND_PLAN!$B:$I,5,0)/VLOOKUP(VLOOKUP(AT$3,KEY!$E:$F,2,0),KEY!$B:$C,2,0)</f>
        <v>4367.25</v>
      </c>
      <c r="AU30" s="45">
        <f>VLOOKUP(VLOOKUP(AU$3,KEY!$E:$F,2,0)&amp;$C30,DEMAND_PLAN!$B:$I,5,0)/VLOOKUP(VLOOKUP(AU$3,KEY!$E:$F,2,0),KEY!$B:$C,2,0)</f>
        <v>4367.25</v>
      </c>
      <c r="AV30" s="45">
        <f>VLOOKUP(VLOOKUP(AV$3,KEY!$E:$F,2,0)&amp;$C30,DEMAND_PLAN!$B:$I,5,0)/VLOOKUP(VLOOKUP(AV$3,KEY!$E:$F,2,0),KEY!$B:$C,2,0)</f>
        <v>4367.25</v>
      </c>
      <c r="AW30" s="45">
        <f>VLOOKUP(VLOOKUP(AW$3,KEY!$E:$F,2,0)&amp;$C30,DEMAND_PLAN!$B:$I,5,0)/VLOOKUP(VLOOKUP(AW$3,KEY!$E:$F,2,0),KEY!$B:$C,2,0)</f>
        <v>7825.5</v>
      </c>
      <c r="AX30" s="45">
        <f>VLOOKUP(VLOOKUP(AX$3,KEY!$E:$F,2,0)&amp;$C30,DEMAND_PLAN!$B:$I,5,0)/VLOOKUP(VLOOKUP(AX$3,KEY!$E:$F,2,0),KEY!$B:$C,2,0)</f>
        <v>7825.5</v>
      </c>
      <c r="AY30" s="45">
        <f>VLOOKUP(VLOOKUP(AY$3,KEY!$E:$F,2,0)&amp;$C30,DEMAND_PLAN!$B:$I,5,0)/VLOOKUP(VLOOKUP(AY$3,KEY!$E:$F,2,0),KEY!$B:$C,2,0)</f>
        <v>7825.5</v>
      </c>
      <c r="AZ30" s="45">
        <f>VLOOKUP(VLOOKUP(AZ$3,KEY!$E:$F,2,0)&amp;$C30,DEMAND_PLAN!$B:$I,5,0)/VLOOKUP(VLOOKUP(AZ$3,KEY!$E:$F,2,0),KEY!$B:$C,2,0)</f>
        <v>7825.5</v>
      </c>
      <c r="BA30" s="45">
        <f>VLOOKUP(VLOOKUP(BA$3,KEY!$E:$F,2,0)&amp;$C30,DEMAND_PLAN!$B:$I,5,0)/VLOOKUP(VLOOKUP(BA$3,KEY!$E:$F,2,0),KEY!$B:$C,2,0)</f>
        <v>8174.4</v>
      </c>
      <c r="BB30" s="45">
        <f>VLOOKUP(VLOOKUP(BB$3,KEY!$E:$F,2,0)&amp;$C30,DEMAND_PLAN!$B:$I,5,0)/VLOOKUP(VLOOKUP(BB$3,KEY!$E:$F,2,0),KEY!$B:$C,2,0)</f>
        <v>8174.4</v>
      </c>
      <c r="BC30" s="45">
        <f>VLOOKUP(VLOOKUP(BC$3,KEY!$E:$F,2,0)&amp;$C30,DEMAND_PLAN!$B:$I,5,0)/VLOOKUP(VLOOKUP(BC$3,KEY!$E:$F,2,0),KEY!$B:$C,2,0)</f>
        <v>8174.4</v>
      </c>
      <c r="BD30" s="45">
        <f>VLOOKUP(VLOOKUP(BD$3,KEY!$E:$F,2,0)&amp;$C30,DEMAND_PLAN!$B:$I,5,0)/VLOOKUP(VLOOKUP(BD$3,KEY!$E:$F,2,0),KEY!$B:$C,2,0)</f>
        <v>8174.4</v>
      </c>
      <c r="BE30" s="45">
        <f>VLOOKUP(VLOOKUP(BE$3,KEY!$E:$F,2,0)&amp;$C30,DEMAND_PLAN!$B:$I,5,0)/VLOOKUP(VLOOKUP(BE$3,KEY!$E:$F,2,0),KEY!$B:$C,2,0)</f>
        <v>8174.4</v>
      </c>
      <c r="BF30" s="46">
        <f>IF(FF30&gt;ASSUMPTIONS!$D$5,0,(ASSUMPTIONS!$D$5+2-FF30)*AVERAGE(G30:J30))</f>
        <v>0</v>
      </c>
      <c r="BG30" s="46">
        <f>IF(FG30&gt;ASSUMPTIONS!$D$5,0,(ASSUMPTIONS!$D$5+2-FG30)*AVERAGE(H30:K30))</f>
        <v>0</v>
      </c>
      <c r="BH30" s="46">
        <f>IF(FH30&gt;ASSUMPTIONS!$D$5,0,(ASSUMPTIONS!$D$5+2-FH30)*AVERAGE(I30:L30))</f>
        <v>0</v>
      </c>
      <c r="BI30" s="46">
        <f>IF(FI30&gt;ASSUMPTIONS!$D$5,0,(ASSUMPTIONS!$D$5+2-FI30)*AVERAGE(J30:M30))</f>
        <v>0</v>
      </c>
      <c r="BJ30" s="46">
        <f>IF(FJ30&gt;ASSUMPTIONS!$D$5,0,(ASSUMPTIONS!$D$5+2-FJ30)*AVERAGE(K30:N30))</f>
        <v>0</v>
      </c>
      <c r="BK30" s="46">
        <f>IF(FK30&gt;ASSUMPTIONS!$D$5,0,(ASSUMPTIONS!$D$5+2-FK30)*AVERAGE(L30:O30))</f>
        <v>0</v>
      </c>
      <c r="BL30" s="46">
        <f>IF(FL30&gt;ASSUMPTIONS!$D$5,0,(ASSUMPTIONS!$D$5+2-FL30)*AVERAGE(M30:P30))</f>
        <v>0</v>
      </c>
      <c r="BM30" s="46">
        <f>IF(FM30&gt;ASSUMPTIONS!$D$5,0,(ASSUMPTIONS!$D$5+2-FM30)*AVERAGE(N30:Q30))</f>
        <v>0</v>
      </c>
      <c r="BN30" s="46">
        <f>IF(FN30&gt;ASSUMPTIONS!$D$5,0,(ASSUMPTIONS!$D$5+2-FN30)*AVERAGE(O30:R30))</f>
        <v>0</v>
      </c>
      <c r="BO30" s="46">
        <f>IF(FO30&gt;ASSUMPTIONS!$D$5,0,(ASSUMPTIONS!$D$5+2-FO30)*AVERAGE(P30:S30))</f>
        <v>0</v>
      </c>
      <c r="BP30" s="46">
        <f>IF(FP30&gt;ASSUMPTIONS!$D$5,0,(ASSUMPTIONS!$D$5+2-FP30)*AVERAGE(Q30:T30))</f>
        <v>0</v>
      </c>
      <c r="BQ30" s="46">
        <f>IF(FQ30&gt;ASSUMPTIONS!$D$5,0,(ASSUMPTIONS!$D$5+2-FQ30)*AVERAGE(R30:U30))</f>
        <v>0</v>
      </c>
      <c r="BR30" s="46">
        <f>IF(FR30&gt;ASSUMPTIONS!$D$5,0,(ASSUMPTIONS!$D$5+2-FR30)*AVERAGE(S30:V30))</f>
        <v>0</v>
      </c>
      <c r="BS30" s="46">
        <f>IF(FS30&gt;ASSUMPTIONS!$D$5,0,(ASSUMPTIONS!$D$5+2-FS30)*AVERAGE(T30:W30))</f>
        <v>0</v>
      </c>
      <c r="BT30" s="46">
        <f>IF(FT30&gt;ASSUMPTIONS!$D$5,0,(ASSUMPTIONS!$D$5+2-FT30)*AVERAGE(U30:X30))</f>
        <v>0</v>
      </c>
      <c r="BU30" s="46">
        <f>IF(FU30&gt;ASSUMPTIONS!$D$5,0,(ASSUMPTIONS!$D$5+2-FU30)*AVERAGE(V30:Y30))</f>
        <v>0</v>
      </c>
      <c r="BV30" s="46">
        <f>IF(FV30&gt;ASSUMPTIONS!$D$5,0,(ASSUMPTIONS!$D$5+2-FV30)*AVERAGE(W30:Z30))</f>
        <v>0</v>
      </c>
      <c r="BW30" s="46">
        <f>IF(FW30&gt;ASSUMPTIONS!$D$5,0,(ASSUMPTIONS!$D$5+2-FW30)*AVERAGE(X30:AA30))</f>
        <v>0</v>
      </c>
      <c r="BX30" s="46">
        <f>IF(FX30&gt;ASSUMPTIONS!$D$5,0,(ASSUMPTIONS!$D$5+2-FX30)*AVERAGE(Y30:AB30))</f>
        <v>14297.856812933049</v>
      </c>
      <c r="BY30" s="46">
        <f>IF(FY30&gt;ASSUMPTIONS!$D$5,0,(ASSUMPTIONS!$D$5+2-FY30)*AVERAGE(Z30:AC30))</f>
        <v>18451.249999999996</v>
      </c>
      <c r="BZ30" s="46">
        <f>IF(FZ30&gt;ASSUMPTIONS!$D$5,0,(ASSUMPTIONS!$D$5+2-FZ30)*AVERAGE(AA30:AD30))</f>
        <v>18451.249999999989</v>
      </c>
      <c r="CA30" s="46">
        <f>IF(GA30&gt;ASSUMPTIONS!$D$5,0,(ASSUMPTIONS!$D$5+2-GA30)*AVERAGE(AB30:AE30))</f>
        <v>0</v>
      </c>
      <c r="CB30" s="46">
        <f>IF(GB30&gt;ASSUMPTIONS!$D$5,0,(ASSUMPTIONS!$D$5+2-GB30)*AVERAGE(AC30:AF30))</f>
        <v>0</v>
      </c>
      <c r="CC30" s="46">
        <f>IF(GC30&gt;ASSUMPTIONS!$D$5,0,(ASSUMPTIONS!$D$5+2-GC30)*AVERAGE(AD30:AG30))</f>
        <v>0</v>
      </c>
      <c r="CD30" s="46">
        <f>IF(GD30&gt;ASSUMPTIONS!$D$5,0,(ASSUMPTIONS!$D$5+2-GD30)*AVERAGE(AE30:AH30))</f>
        <v>0</v>
      </c>
      <c r="CE30" s="46">
        <f>IF(GE30&gt;ASSUMPTIONS!$D$5,0,(ASSUMPTIONS!$D$5+2-GE30)*AVERAGE(AF30:AI30))</f>
        <v>0</v>
      </c>
      <c r="CF30" s="46">
        <f>IF(GF30&gt;ASSUMPTIONS!$D$5,0,(ASSUMPTIONS!$D$5+2-GF30)*AVERAGE(AG30:AJ30))</f>
        <v>0</v>
      </c>
      <c r="CG30" s="46">
        <f>IF(GG30&gt;ASSUMPTIONS!$D$5,0,(ASSUMPTIONS!$D$5+2-GG30)*AVERAGE(AH30:AK30))</f>
        <v>28533.250000000025</v>
      </c>
      <c r="CH30" s="46">
        <f>IF(GH30&gt;ASSUMPTIONS!$D$5,0,(ASSUMPTIONS!$D$5+2-GH30)*AVERAGE(AI30:AL30))</f>
        <v>22445.499999999996</v>
      </c>
      <c r="CI30" s="46">
        <f>IF(GI30&gt;ASSUMPTIONS!$D$5,0,(ASSUMPTIONS!$D$5+2-GI30)*AVERAGE(AJ30:AM30))</f>
        <v>22445.5</v>
      </c>
      <c r="CJ30" s="46">
        <f>IF(GJ30&gt;ASSUMPTIONS!$D$5,0,(ASSUMPTIONS!$D$5+2-GJ30)*AVERAGE(AK30:AN30))</f>
        <v>0</v>
      </c>
      <c r="CK30" s="46">
        <f>IF(GK30&gt;ASSUMPTIONS!$D$5,0,(ASSUMPTIONS!$D$5+2-GK30)*AVERAGE(AL30:AO30))</f>
        <v>0</v>
      </c>
      <c r="CL30" s="46">
        <f>IF(GL30&gt;ASSUMPTIONS!$D$5,0,(ASSUMPTIONS!$D$5+2-GL30)*AVERAGE(AM30:AP30))</f>
        <v>0</v>
      </c>
      <c r="CM30" s="46">
        <f>IF(GM30&gt;ASSUMPTIONS!$D$5,0,(ASSUMPTIONS!$D$5+2-GM30)*AVERAGE(AN30:AQ30))</f>
        <v>0</v>
      </c>
      <c r="CN30" s="46">
        <f>IF(GN30&gt;ASSUMPTIONS!$D$5,0,(ASSUMPTIONS!$D$5+2-GN30)*AVERAGE(AO30:AR30))</f>
        <v>0</v>
      </c>
      <c r="CO30" s="46">
        <f>IF(GO30&gt;ASSUMPTIONS!$D$5,0,(ASSUMPTIONS!$D$5+2-GO30)*AVERAGE(AP30:AS30))</f>
        <v>0</v>
      </c>
      <c r="CP30" s="46">
        <f>IF(GP30&gt;ASSUMPTIONS!$D$5,0,(ASSUMPTIONS!$D$5+2-GP30)*AVERAGE(AQ30:AT30))</f>
        <v>0</v>
      </c>
      <c r="CQ30" s="46">
        <f>IF(GQ30&gt;ASSUMPTIONS!$D$5,0,(ASSUMPTIONS!$D$5+2-GQ30)*AVERAGE(AR30:AU30))</f>
        <v>0</v>
      </c>
      <c r="CR30" s="46">
        <f>IF(GR30&gt;ASSUMPTIONS!$D$5,0,(ASSUMPTIONS!$D$5+2-GR30)*AVERAGE(AS30:AV30))</f>
        <v>10163.549999999987</v>
      </c>
      <c r="CS30" s="46">
        <f>IF(GS30&gt;ASSUMPTIONS!$D$5,0,(ASSUMPTIONS!$D$5+2-GS30)*AVERAGE(AT30:AW30))</f>
        <v>15634.825000000006</v>
      </c>
      <c r="CT30" s="46">
        <f>IF(GT30&gt;ASSUMPTIONS!$D$5,0,(ASSUMPTIONS!$D$5+2-GT30)*AVERAGE(AU30:AX30))</f>
        <v>13012.874999999998</v>
      </c>
      <c r="CU30" s="46">
        <f>IF(GU30&gt;ASSUMPTIONS!$D$5,0,(ASSUMPTIONS!$D$5+2-GU30)*AVERAGE(AV30:AY30))</f>
        <v>0</v>
      </c>
      <c r="CV30" s="46">
        <f>IF(GV30&gt;ASSUMPTIONS!$D$5,0,(ASSUMPTIONS!$D$5+2-GV30)*AVERAGE(AW30:AZ30))</f>
        <v>26025.749999999996</v>
      </c>
      <c r="CW30" s="46">
        <f>IF(GW30&gt;ASSUMPTIONS!$D$5,0,(ASSUMPTIONS!$D$5+2-GW30)*AVERAGE(AX30:BA30))</f>
        <v>0</v>
      </c>
      <c r="CX30" s="46">
        <f>IF(GX30&gt;ASSUMPTIONS!$D$5,0,(ASSUMPTIONS!$D$5+2-GX30)*AVERAGE(AY30:BB30))</f>
        <v>0</v>
      </c>
      <c r="CY30" s="46">
        <f>IF(GY30&gt;ASSUMPTIONS!$D$5,0,(ASSUMPTIONS!$D$5+2-GY30)*AVERAGE(AZ30:BC30))</f>
        <v>22634.999999999993</v>
      </c>
      <c r="CZ30" s="46">
        <f>IF(GZ30&gt;ASSUMPTIONS!$D$5,0,(ASSUMPTIONS!$D$5+2-GZ30)*AVERAGE(BA30:BD30))</f>
        <v>0</v>
      </c>
      <c r="DA30" s="46">
        <f>IF(HA30&gt;ASSUMPTIONS!$D$5,0,(ASSUMPTIONS!$D$5+2-HA30)*AVERAGE($BB30:$BE30))</f>
        <v>16523.249999999996</v>
      </c>
      <c r="DB30" s="46">
        <f>IF(HB30&gt;ASSUMPTIONS!$D$5,0,(ASSUMPTIONS!$D$5+2-HB30)*AVERAGE($BB30:$BE30))</f>
        <v>0</v>
      </c>
      <c r="DC30" s="46">
        <f>IF(HC30&gt;ASSUMPTIONS!$D$5,0,(ASSUMPTIONS!$D$5+2-HC30)*AVERAGE($BB30:$BE30))</f>
        <v>16348.800000000007</v>
      </c>
      <c r="DD30" s="46">
        <f>IF(HD30&gt;ASSUMPTIONS!$D$5,0,(ASSUMPTIONS!$D$5+2-HD30)*AVERAGE($BB30:$BE30))</f>
        <v>0</v>
      </c>
      <c r="DE30" s="46">
        <f>IF(HE30&gt;ASSUMPTIONS!$D$5,0,(ASSUMPTIONS!$D$5+2-HE30)*AVERAGE($BB30:$BE30))</f>
        <v>16348.800000000007</v>
      </c>
      <c r="DF30" s="47">
        <f t="shared" si="106"/>
        <v>212194.89318706698</v>
      </c>
      <c r="DG30" s="47">
        <f t="shared" si="0"/>
        <v>202456.64318706698</v>
      </c>
      <c r="DH30" s="47">
        <f t="shared" si="1"/>
        <v>192718.39318706698</v>
      </c>
      <c r="DI30" s="47">
        <f t="shared" si="2"/>
        <v>182980.14318706698</v>
      </c>
      <c r="DJ30" s="47">
        <f t="shared" si="3"/>
        <v>173322.64318706698</v>
      </c>
      <c r="DK30" s="47">
        <f t="shared" si="4"/>
        <v>163665.14318706698</v>
      </c>
      <c r="DL30" s="47">
        <f t="shared" si="5"/>
        <v>154007.64318706698</v>
      </c>
      <c r="DM30" s="47">
        <f t="shared" si="6"/>
        <v>144350.14318706698</v>
      </c>
      <c r="DN30" s="47">
        <f t="shared" si="7"/>
        <v>132635.54318706697</v>
      </c>
      <c r="DO30" s="47">
        <f t="shared" si="8"/>
        <v>120920.94318706697</v>
      </c>
      <c r="DP30" s="47">
        <f t="shared" si="9"/>
        <v>109206.34318706696</v>
      </c>
      <c r="DQ30" s="47">
        <f t="shared" si="10"/>
        <v>97491.743187066953</v>
      </c>
      <c r="DR30" s="47">
        <f t="shared" si="11"/>
        <v>85777.143187066948</v>
      </c>
      <c r="DS30" s="47">
        <f t="shared" si="12"/>
        <v>76453.893187066948</v>
      </c>
      <c r="DT30" s="47">
        <f t="shared" si="13"/>
        <v>67130.643187066948</v>
      </c>
      <c r="DU30" s="47">
        <f t="shared" si="14"/>
        <v>57807.393187066948</v>
      </c>
      <c r="DV30" s="47">
        <f t="shared" si="15"/>
        <v>48484.143187066948</v>
      </c>
      <c r="DW30" s="47">
        <f t="shared" si="16"/>
        <v>45608.643187066948</v>
      </c>
      <c r="DX30" s="47">
        <f t="shared" si="17"/>
        <v>57031</v>
      </c>
      <c r="DY30" s="47">
        <f t="shared" si="18"/>
        <v>72606.75</v>
      </c>
      <c r="DZ30" s="47">
        <f t="shared" si="19"/>
        <v>88182.499999999985</v>
      </c>
      <c r="EA30" s="47">
        <f t="shared" si="20"/>
        <v>79076.699999999983</v>
      </c>
      <c r="EB30" s="47">
        <f t="shared" si="21"/>
        <v>69970.89999999998</v>
      </c>
      <c r="EC30" s="47">
        <f t="shared" si="22"/>
        <v>60865.099999999977</v>
      </c>
      <c r="ED30" s="47">
        <f t="shared" si="23"/>
        <v>51759.299999999974</v>
      </c>
      <c r="EE30" s="47">
        <f t="shared" si="24"/>
        <v>42653.499999999971</v>
      </c>
      <c r="EF30" s="47">
        <f t="shared" si="25"/>
        <v>39731.749999999971</v>
      </c>
      <c r="EG30" s="47">
        <f t="shared" si="26"/>
        <v>65343.25</v>
      </c>
      <c r="EH30" s="47">
        <f t="shared" si="27"/>
        <v>84867</v>
      </c>
      <c r="EI30" s="47">
        <f t="shared" si="28"/>
        <v>104390.75</v>
      </c>
      <c r="EJ30" s="47">
        <f t="shared" si="29"/>
        <v>93659.5</v>
      </c>
      <c r="EK30" s="47">
        <f t="shared" si="30"/>
        <v>82928.25</v>
      </c>
      <c r="EL30" s="47">
        <f t="shared" si="31"/>
        <v>72197</v>
      </c>
      <c r="EM30" s="47">
        <f t="shared" si="32"/>
        <v>61465.75</v>
      </c>
      <c r="EN30" s="47">
        <f t="shared" si="33"/>
        <v>54476.55</v>
      </c>
      <c r="EO30" s="47">
        <f t="shared" si="34"/>
        <v>47487.350000000006</v>
      </c>
      <c r="EP30" s="47">
        <f t="shared" si="35"/>
        <v>40498.150000000009</v>
      </c>
      <c r="EQ30" s="47">
        <f t="shared" si="36"/>
        <v>33508.950000000012</v>
      </c>
      <c r="ER30" s="47">
        <f t="shared" si="37"/>
        <v>36683.299999999996</v>
      </c>
      <c r="ES30" s="47">
        <f t="shared" si="38"/>
        <v>47950.875</v>
      </c>
      <c r="ET30" s="47">
        <f t="shared" si="39"/>
        <v>56596.5</v>
      </c>
      <c r="EU30" s="47">
        <f t="shared" si="40"/>
        <v>52229.25</v>
      </c>
      <c r="EV30" s="47">
        <f t="shared" si="41"/>
        <v>73887.75</v>
      </c>
      <c r="EW30" s="47">
        <f t="shared" si="42"/>
        <v>66062.25</v>
      </c>
      <c r="EX30" s="47">
        <f t="shared" si="43"/>
        <v>58236.75</v>
      </c>
      <c r="EY30" s="47">
        <f t="shared" si="44"/>
        <v>73046.25</v>
      </c>
      <c r="EZ30" s="47">
        <f t="shared" si="45"/>
        <v>65220.75</v>
      </c>
      <c r="FA30" s="47">
        <f t="shared" si="46"/>
        <v>73569.599999999991</v>
      </c>
      <c r="FB30" s="47">
        <f t="shared" si="47"/>
        <v>65395.19999999999</v>
      </c>
      <c r="FC30" s="47">
        <f t="shared" si="48"/>
        <v>73569.599999999991</v>
      </c>
      <c r="FD30" s="47">
        <f t="shared" si="49"/>
        <v>65395.19999999999</v>
      </c>
      <c r="FE30" s="47">
        <f t="shared" si="50"/>
        <v>73569.599999999991</v>
      </c>
      <c r="FF30" s="48">
        <f t="shared" si="54"/>
        <v>22.837180064140046</v>
      </c>
      <c r="FG30" s="48">
        <f t="shared" si="55"/>
        <v>21.880555604920353</v>
      </c>
      <c r="FH30" s="48">
        <f t="shared" si="56"/>
        <v>20.919940139322229</v>
      </c>
      <c r="FI30" s="48">
        <f t="shared" si="57"/>
        <v>19.95530863961346</v>
      </c>
      <c r="FJ30" s="48">
        <f t="shared" si="58"/>
        <v>17.989008131527388</v>
      </c>
      <c r="FK30" s="48">
        <f t="shared" si="59"/>
        <v>16.219523882731878</v>
      </c>
      <c r="FL30" s="48">
        <f t="shared" si="60"/>
        <v>14.612535188672382</v>
      </c>
      <c r="FM30" s="48">
        <f t="shared" si="61"/>
        <v>13.146641215838951</v>
      </c>
      <c r="FN30" s="48">
        <f t="shared" si="62"/>
        <v>12.32224260214322</v>
      </c>
      <c r="FO30" s="48">
        <f t="shared" si="63"/>
        <v>11.931130415628378</v>
      </c>
      <c r="FP30" s="48">
        <f t="shared" si="64"/>
        <v>11.495560923484764</v>
      </c>
      <c r="FQ30" s="48">
        <f t="shared" si="65"/>
        <v>11.00749723123266</v>
      </c>
      <c r="FR30" s="48">
        <f t="shared" si="66"/>
        <v>10.456841035804784</v>
      </c>
      <c r="FS30" s="48">
        <f t="shared" si="67"/>
        <v>11.123546502241602</v>
      </c>
      <c r="FT30" s="48">
        <f t="shared" si="68"/>
        <v>12.534709406630506</v>
      </c>
      <c r="FU30" s="48">
        <f t="shared" si="69"/>
        <v>14.959683157050533</v>
      </c>
      <c r="FV30" s="48">
        <f t="shared" si="70"/>
        <v>20.103423121915128</v>
      </c>
      <c r="FW30" s="48">
        <f t="shared" si="71"/>
        <v>10.93691020049671</v>
      </c>
      <c r="FX30" s="48">
        <f t="shared" si="72"/>
        <v>7.6133045975089431</v>
      </c>
      <c r="FY30" s="48">
        <f t="shared" si="73"/>
        <v>7.5555511395063082</v>
      </c>
      <c r="FZ30" s="48">
        <f t="shared" si="74"/>
        <v>7.9736816095236014</v>
      </c>
      <c r="GA30" s="48">
        <f t="shared" si="75"/>
        <v>9.6842122603175991</v>
      </c>
      <c r="GB30" s="48">
        <f t="shared" si="76"/>
        <v>10.460174971849405</v>
      </c>
      <c r="GC30" s="48">
        <f t="shared" si="77"/>
        <v>11.635104406134248</v>
      </c>
      <c r="GD30" s="48">
        <f t="shared" si="78"/>
        <v>13.623172673122168</v>
      </c>
      <c r="GE30" s="48">
        <f t="shared" si="79"/>
        <v>17.715170702489939</v>
      </c>
      <c r="GF30" s="48">
        <f t="shared" si="80"/>
        <v>8.7510065909265702</v>
      </c>
      <c r="GG30" s="48">
        <f t="shared" si="81"/>
        <v>5.8202226616860724</v>
      </c>
      <c r="GH30" s="48">
        <f t="shared" si="82"/>
        <v>7.4432373168543808</v>
      </c>
      <c r="GI30" s="48">
        <f t="shared" si="83"/>
        <v>7.9083983692486894</v>
      </c>
      <c r="GJ30" s="48">
        <f t="shared" si="84"/>
        <v>10.656752490560308</v>
      </c>
      <c r="GK30" s="48">
        <f t="shared" si="85"/>
        <v>10.570781216052639</v>
      </c>
      <c r="GL30" s="48">
        <f t="shared" si="86"/>
        <v>10.464512119524841</v>
      </c>
      <c r="GM30" s="48">
        <f t="shared" si="87"/>
        <v>10.329794540147656</v>
      </c>
      <c r="GN30" s="48">
        <f t="shared" si="88"/>
        <v>8.7943899158701999</v>
      </c>
      <c r="GO30" s="48">
        <f t="shared" si="89"/>
        <v>8.6010455952965987</v>
      </c>
      <c r="GP30" s="48">
        <f t="shared" si="90"/>
        <v>8.3630624006621801</v>
      </c>
      <c r="GQ30" s="48">
        <f t="shared" si="91"/>
        <v>8.0629636726984053</v>
      </c>
      <c r="GR30" s="48">
        <f t="shared" si="92"/>
        <v>7.6727803537695376</v>
      </c>
      <c r="GS30" s="48">
        <f t="shared" si="93"/>
        <v>7.0115853731378932</v>
      </c>
      <c r="GT30" s="48">
        <f t="shared" si="94"/>
        <v>7.865473334563573</v>
      </c>
      <c r="GU30" s="48">
        <f t="shared" si="95"/>
        <v>8.1305858585858584</v>
      </c>
      <c r="GV30" s="48">
        <f t="shared" si="96"/>
        <v>6.6742380678550894</v>
      </c>
      <c r="GW30" s="48">
        <f t="shared" si="97"/>
        <v>9.3378387344435705</v>
      </c>
      <c r="GX30" s="48">
        <f t="shared" si="98"/>
        <v>8.257832861455384</v>
      </c>
      <c r="GY30" s="48">
        <f t="shared" si="99"/>
        <v>7.201124001891885</v>
      </c>
      <c r="GZ30" s="48">
        <f t="shared" si="100"/>
        <v>8.9359769524368762</v>
      </c>
      <c r="HA30" s="48">
        <f t="shared" si="101"/>
        <v>7.9786589841456257</v>
      </c>
      <c r="HB30" s="48">
        <f t="shared" si="102"/>
        <v>9</v>
      </c>
      <c r="HC30" s="48">
        <f t="shared" si="103"/>
        <v>7.9999999999999991</v>
      </c>
      <c r="HD30" s="48">
        <f t="shared" si="104"/>
        <v>9</v>
      </c>
      <c r="HE30" s="48">
        <f t="shared" si="105"/>
        <v>7.9999999999999991</v>
      </c>
      <c r="HF30" s="31"/>
    </row>
    <row r="31" spans="1:214" x14ac:dyDescent="0.25">
      <c r="A31" s="29"/>
      <c r="B31" s="13" t="s">
        <v>7</v>
      </c>
      <c r="C31" s="13">
        <v>1183992</v>
      </c>
      <c r="D31" s="13" t="str">
        <f>VLOOKUP(C31,INVENTORY_DATA!$C:$E,2,0)</f>
        <v>PF_4</v>
      </c>
      <c r="E31" s="44">
        <f>VLOOKUP(C31,INVENTORY_DATA!$C:$E,3,0)</f>
        <v>72294.614318706692</v>
      </c>
      <c r="F31" s="45">
        <f>VLOOKUP(VLOOKUP(F$3,KEY!$E:$F,2,0)&amp;$C31,DEMAND_PLAN!$B:$I,5,0)/VLOOKUP(VLOOKUP(F$3,KEY!$E:$F,2,0),KEY!$B:$C,2,0)</f>
        <v>6700.25</v>
      </c>
      <c r="G31" s="45">
        <f>VLOOKUP(VLOOKUP(G$3,KEY!$E:$F,2,0)&amp;$C31,DEMAND_PLAN!$B:$I,5,0)/VLOOKUP(VLOOKUP(G$3,KEY!$E:$F,2,0),KEY!$B:$C,2,0)</f>
        <v>6700.25</v>
      </c>
      <c r="H31" s="45">
        <f>VLOOKUP(VLOOKUP(H$3,KEY!$E:$F,2,0)&amp;$C31,DEMAND_PLAN!$B:$I,5,0)/VLOOKUP(VLOOKUP(H$3,KEY!$E:$F,2,0),KEY!$B:$C,2,0)</f>
        <v>6700.25</v>
      </c>
      <c r="I31" s="45">
        <f>VLOOKUP(VLOOKUP(I$3,KEY!$E:$F,2,0)&amp;$C31,DEMAND_PLAN!$B:$I,5,0)/VLOOKUP(VLOOKUP(I$3,KEY!$E:$F,2,0),KEY!$B:$C,2,0)</f>
        <v>6700.25</v>
      </c>
      <c r="J31" s="45">
        <f>VLOOKUP(VLOOKUP(J$3,KEY!$E:$F,2,0)&amp;$C31,DEMAND_PLAN!$B:$I,5,0)/VLOOKUP(VLOOKUP(J$3,KEY!$E:$F,2,0),KEY!$B:$C,2,0)</f>
        <v>11384.5</v>
      </c>
      <c r="K31" s="45">
        <f>VLOOKUP(VLOOKUP(K$3,KEY!$E:$F,2,0)&amp;$C31,DEMAND_PLAN!$B:$I,5,0)/VLOOKUP(VLOOKUP(K$3,KEY!$E:$F,2,0),KEY!$B:$C,2,0)</f>
        <v>11384.5</v>
      </c>
      <c r="L31" s="45">
        <f>VLOOKUP(VLOOKUP(L$3,KEY!$E:$F,2,0)&amp;$C31,DEMAND_PLAN!$B:$I,5,0)/VLOOKUP(VLOOKUP(L$3,KEY!$E:$F,2,0),KEY!$B:$C,2,0)</f>
        <v>11384.5</v>
      </c>
      <c r="M31" s="45">
        <f>VLOOKUP(VLOOKUP(M$3,KEY!$E:$F,2,0)&amp;$C31,DEMAND_PLAN!$B:$I,5,0)/VLOOKUP(VLOOKUP(M$3,KEY!$E:$F,2,0),KEY!$B:$C,2,0)</f>
        <v>11384.5</v>
      </c>
      <c r="N31" s="45">
        <f>VLOOKUP(VLOOKUP(N$3,KEY!$E:$F,2,0)&amp;$C31,DEMAND_PLAN!$B:$I,5,0)/VLOOKUP(VLOOKUP(N$3,KEY!$E:$F,2,0),KEY!$B:$C,2,0)</f>
        <v>11688.8</v>
      </c>
      <c r="O31" s="45">
        <f>VLOOKUP(VLOOKUP(O$3,KEY!$E:$F,2,0)&amp;$C31,DEMAND_PLAN!$B:$I,5,0)/VLOOKUP(VLOOKUP(O$3,KEY!$E:$F,2,0),KEY!$B:$C,2,0)</f>
        <v>11688.8</v>
      </c>
      <c r="P31" s="45">
        <f>VLOOKUP(VLOOKUP(P$3,KEY!$E:$F,2,0)&amp;$C31,DEMAND_PLAN!$B:$I,5,0)/VLOOKUP(VLOOKUP(P$3,KEY!$E:$F,2,0),KEY!$B:$C,2,0)</f>
        <v>11688.8</v>
      </c>
      <c r="Q31" s="45">
        <f>VLOOKUP(VLOOKUP(Q$3,KEY!$E:$F,2,0)&amp;$C31,DEMAND_PLAN!$B:$I,5,0)/VLOOKUP(VLOOKUP(Q$3,KEY!$E:$F,2,0),KEY!$B:$C,2,0)</f>
        <v>11688.8</v>
      </c>
      <c r="R31" s="45">
        <f>VLOOKUP(VLOOKUP(R$3,KEY!$E:$F,2,0)&amp;$C31,DEMAND_PLAN!$B:$I,5,0)/VLOOKUP(VLOOKUP(R$3,KEY!$E:$F,2,0),KEY!$B:$C,2,0)</f>
        <v>11688.8</v>
      </c>
      <c r="S31" s="45">
        <f>VLOOKUP(VLOOKUP(S$3,KEY!$E:$F,2,0)&amp;$C31,DEMAND_PLAN!$B:$I,5,0)/VLOOKUP(VLOOKUP(S$3,KEY!$E:$F,2,0),KEY!$B:$C,2,0)</f>
        <v>3741.5</v>
      </c>
      <c r="T31" s="45">
        <f>VLOOKUP(VLOOKUP(T$3,KEY!$E:$F,2,0)&amp;$C31,DEMAND_PLAN!$B:$I,5,0)/VLOOKUP(VLOOKUP(T$3,KEY!$E:$F,2,0),KEY!$B:$C,2,0)</f>
        <v>3741.5</v>
      </c>
      <c r="U31" s="45">
        <f>VLOOKUP(VLOOKUP(U$3,KEY!$E:$F,2,0)&amp;$C31,DEMAND_PLAN!$B:$I,5,0)/VLOOKUP(VLOOKUP(U$3,KEY!$E:$F,2,0),KEY!$B:$C,2,0)</f>
        <v>3741.5</v>
      </c>
      <c r="V31" s="45">
        <f>VLOOKUP(VLOOKUP(V$3,KEY!$E:$F,2,0)&amp;$C31,DEMAND_PLAN!$B:$I,5,0)/VLOOKUP(VLOOKUP(V$3,KEY!$E:$F,2,0),KEY!$B:$C,2,0)</f>
        <v>3741.5</v>
      </c>
      <c r="W31" s="45">
        <f>VLOOKUP(VLOOKUP(W$3,KEY!$E:$F,2,0)&amp;$C31,DEMAND_PLAN!$B:$I,5,0)/VLOOKUP(VLOOKUP(W$3,KEY!$E:$F,2,0),KEY!$B:$C,2,0)</f>
        <v>3090.5</v>
      </c>
      <c r="X31" s="45">
        <f>VLOOKUP(VLOOKUP(X$3,KEY!$E:$F,2,0)&amp;$C31,DEMAND_PLAN!$B:$I,5,0)/VLOOKUP(VLOOKUP(X$3,KEY!$E:$F,2,0),KEY!$B:$C,2,0)</f>
        <v>3090.5</v>
      </c>
      <c r="Y31" s="45">
        <f>VLOOKUP(VLOOKUP(Y$3,KEY!$E:$F,2,0)&amp;$C31,DEMAND_PLAN!$B:$I,5,0)/VLOOKUP(VLOOKUP(Y$3,KEY!$E:$F,2,0),KEY!$B:$C,2,0)</f>
        <v>3090.5</v>
      </c>
      <c r="Z31" s="45">
        <f>VLOOKUP(VLOOKUP(Z$3,KEY!$E:$F,2,0)&amp;$C31,DEMAND_PLAN!$B:$I,5,0)/VLOOKUP(VLOOKUP(Z$3,KEY!$E:$F,2,0),KEY!$B:$C,2,0)</f>
        <v>3090.5</v>
      </c>
      <c r="AA31" s="45">
        <f>VLOOKUP(VLOOKUP(AA$3,KEY!$E:$F,2,0)&amp;$C31,DEMAND_PLAN!$B:$I,5,0)/VLOOKUP(VLOOKUP(AA$3,KEY!$E:$F,2,0),KEY!$B:$C,2,0)</f>
        <v>3074.6</v>
      </c>
      <c r="AB31" s="45">
        <f>VLOOKUP(VLOOKUP(AB$3,KEY!$E:$F,2,0)&amp;$C31,DEMAND_PLAN!$B:$I,5,0)/VLOOKUP(VLOOKUP(AB$3,KEY!$E:$F,2,0),KEY!$B:$C,2,0)</f>
        <v>3074.6</v>
      </c>
      <c r="AC31" s="45">
        <f>VLOOKUP(VLOOKUP(AC$3,KEY!$E:$F,2,0)&amp;$C31,DEMAND_PLAN!$B:$I,5,0)/VLOOKUP(VLOOKUP(AC$3,KEY!$E:$F,2,0),KEY!$B:$C,2,0)</f>
        <v>3074.6</v>
      </c>
      <c r="AD31" s="45">
        <f>VLOOKUP(VLOOKUP(AD$3,KEY!$E:$F,2,0)&amp;$C31,DEMAND_PLAN!$B:$I,5,0)/VLOOKUP(VLOOKUP(AD$3,KEY!$E:$F,2,0),KEY!$B:$C,2,0)</f>
        <v>3074.6</v>
      </c>
      <c r="AE31" s="45">
        <f>VLOOKUP(VLOOKUP(AE$3,KEY!$E:$F,2,0)&amp;$C31,DEMAND_PLAN!$B:$I,5,0)/VLOOKUP(VLOOKUP(AE$3,KEY!$E:$F,2,0),KEY!$B:$C,2,0)</f>
        <v>3074.6</v>
      </c>
      <c r="AF31" s="45">
        <f>VLOOKUP(VLOOKUP(AF$3,KEY!$E:$F,2,0)&amp;$C31,DEMAND_PLAN!$B:$I,5,0)/VLOOKUP(VLOOKUP(AF$3,KEY!$E:$F,2,0),KEY!$B:$C,2,0)</f>
        <v>10403</v>
      </c>
      <c r="AG31" s="45">
        <f>VLOOKUP(VLOOKUP(AG$3,KEY!$E:$F,2,0)&amp;$C31,DEMAND_PLAN!$B:$I,5,0)/VLOOKUP(VLOOKUP(AG$3,KEY!$E:$F,2,0),KEY!$B:$C,2,0)</f>
        <v>10403</v>
      </c>
      <c r="AH31" s="45">
        <f>VLOOKUP(VLOOKUP(AH$3,KEY!$E:$F,2,0)&amp;$C31,DEMAND_PLAN!$B:$I,5,0)/VLOOKUP(VLOOKUP(AH$3,KEY!$E:$F,2,0),KEY!$B:$C,2,0)</f>
        <v>10403</v>
      </c>
      <c r="AI31" s="45">
        <f>VLOOKUP(VLOOKUP(AI$3,KEY!$E:$F,2,0)&amp;$C31,DEMAND_PLAN!$B:$I,5,0)/VLOOKUP(VLOOKUP(AI$3,KEY!$E:$F,2,0),KEY!$B:$C,2,0)</f>
        <v>10403</v>
      </c>
      <c r="AJ31" s="45">
        <f>VLOOKUP(VLOOKUP(AJ$3,KEY!$E:$F,2,0)&amp;$C31,DEMAND_PLAN!$B:$I,5,0)/VLOOKUP(VLOOKUP(AJ$3,KEY!$E:$F,2,0),KEY!$B:$C,2,0)</f>
        <v>3920.25</v>
      </c>
      <c r="AK31" s="45">
        <f>VLOOKUP(VLOOKUP(AK$3,KEY!$E:$F,2,0)&amp;$C31,DEMAND_PLAN!$B:$I,5,0)/VLOOKUP(VLOOKUP(AK$3,KEY!$E:$F,2,0),KEY!$B:$C,2,0)</f>
        <v>3920.25</v>
      </c>
      <c r="AL31" s="45">
        <f>VLOOKUP(VLOOKUP(AL$3,KEY!$E:$F,2,0)&amp;$C31,DEMAND_PLAN!$B:$I,5,0)/VLOOKUP(VLOOKUP(AL$3,KEY!$E:$F,2,0),KEY!$B:$C,2,0)</f>
        <v>3920.25</v>
      </c>
      <c r="AM31" s="45">
        <f>VLOOKUP(VLOOKUP(AM$3,KEY!$E:$F,2,0)&amp;$C31,DEMAND_PLAN!$B:$I,5,0)/VLOOKUP(VLOOKUP(AM$3,KEY!$E:$F,2,0),KEY!$B:$C,2,0)</f>
        <v>3920.25</v>
      </c>
      <c r="AN31" s="45">
        <f>VLOOKUP(VLOOKUP(AN$3,KEY!$E:$F,2,0)&amp;$C31,DEMAND_PLAN!$B:$I,5,0)/VLOOKUP(VLOOKUP(AN$3,KEY!$E:$F,2,0),KEY!$B:$C,2,0)</f>
        <v>7208.2</v>
      </c>
      <c r="AO31" s="45">
        <f>VLOOKUP(VLOOKUP(AO$3,KEY!$E:$F,2,0)&amp;$C31,DEMAND_PLAN!$B:$I,5,0)/VLOOKUP(VLOOKUP(AO$3,KEY!$E:$F,2,0),KEY!$B:$C,2,0)</f>
        <v>7208.2</v>
      </c>
      <c r="AP31" s="45">
        <f>VLOOKUP(VLOOKUP(AP$3,KEY!$E:$F,2,0)&amp;$C31,DEMAND_PLAN!$B:$I,5,0)/VLOOKUP(VLOOKUP(AP$3,KEY!$E:$F,2,0),KEY!$B:$C,2,0)</f>
        <v>7208.2</v>
      </c>
      <c r="AQ31" s="45">
        <f>VLOOKUP(VLOOKUP(AQ$3,KEY!$E:$F,2,0)&amp;$C31,DEMAND_PLAN!$B:$I,5,0)/VLOOKUP(VLOOKUP(AQ$3,KEY!$E:$F,2,0),KEY!$B:$C,2,0)</f>
        <v>7208.2</v>
      </c>
      <c r="AR31" s="45">
        <f>VLOOKUP(VLOOKUP(AR$3,KEY!$E:$F,2,0)&amp;$C31,DEMAND_PLAN!$B:$I,5,0)/VLOOKUP(VLOOKUP(AR$3,KEY!$E:$F,2,0),KEY!$B:$C,2,0)</f>
        <v>7208.2</v>
      </c>
      <c r="AS31" s="45">
        <f>VLOOKUP(VLOOKUP(AS$3,KEY!$E:$F,2,0)&amp;$C31,DEMAND_PLAN!$B:$I,5,0)/VLOOKUP(VLOOKUP(AS$3,KEY!$E:$F,2,0),KEY!$B:$C,2,0)</f>
        <v>9981</v>
      </c>
      <c r="AT31" s="45">
        <f>VLOOKUP(VLOOKUP(AT$3,KEY!$E:$F,2,0)&amp;$C31,DEMAND_PLAN!$B:$I,5,0)/VLOOKUP(VLOOKUP(AT$3,KEY!$E:$F,2,0),KEY!$B:$C,2,0)</f>
        <v>9981</v>
      </c>
      <c r="AU31" s="45">
        <f>VLOOKUP(VLOOKUP(AU$3,KEY!$E:$F,2,0)&amp;$C31,DEMAND_PLAN!$B:$I,5,0)/VLOOKUP(VLOOKUP(AU$3,KEY!$E:$F,2,0),KEY!$B:$C,2,0)</f>
        <v>9981</v>
      </c>
      <c r="AV31" s="45">
        <f>VLOOKUP(VLOOKUP(AV$3,KEY!$E:$F,2,0)&amp;$C31,DEMAND_PLAN!$B:$I,5,0)/VLOOKUP(VLOOKUP(AV$3,KEY!$E:$F,2,0),KEY!$B:$C,2,0)</f>
        <v>9981</v>
      </c>
      <c r="AW31" s="45">
        <f>VLOOKUP(VLOOKUP(AW$3,KEY!$E:$F,2,0)&amp;$C31,DEMAND_PLAN!$B:$I,5,0)/VLOOKUP(VLOOKUP(AW$3,KEY!$E:$F,2,0),KEY!$B:$C,2,0)</f>
        <v>3655.25</v>
      </c>
      <c r="AX31" s="45">
        <f>VLOOKUP(VLOOKUP(AX$3,KEY!$E:$F,2,0)&amp;$C31,DEMAND_PLAN!$B:$I,5,0)/VLOOKUP(VLOOKUP(AX$3,KEY!$E:$F,2,0),KEY!$B:$C,2,0)</f>
        <v>3655.25</v>
      </c>
      <c r="AY31" s="45">
        <f>VLOOKUP(VLOOKUP(AY$3,KEY!$E:$F,2,0)&amp;$C31,DEMAND_PLAN!$B:$I,5,0)/VLOOKUP(VLOOKUP(AY$3,KEY!$E:$F,2,0),KEY!$B:$C,2,0)</f>
        <v>3655.25</v>
      </c>
      <c r="AZ31" s="45">
        <f>VLOOKUP(VLOOKUP(AZ$3,KEY!$E:$F,2,0)&amp;$C31,DEMAND_PLAN!$B:$I,5,0)/VLOOKUP(VLOOKUP(AZ$3,KEY!$E:$F,2,0),KEY!$B:$C,2,0)</f>
        <v>3655.25</v>
      </c>
      <c r="BA31" s="45">
        <f>VLOOKUP(VLOOKUP(BA$3,KEY!$E:$F,2,0)&amp;$C31,DEMAND_PLAN!$B:$I,5,0)/VLOOKUP(VLOOKUP(BA$3,KEY!$E:$F,2,0),KEY!$B:$C,2,0)</f>
        <v>5342.8</v>
      </c>
      <c r="BB31" s="45">
        <f>VLOOKUP(VLOOKUP(BB$3,KEY!$E:$F,2,0)&amp;$C31,DEMAND_PLAN!$B:$I,5,0)/VLOOKUP(VLOOKUP(BB$3,KEY!$E:$F,2,0),KEY!$B:$C,2,0)</f>
        <v>5342.8</v>
      </c>
      <c r="BC31" s="45">
        <f>VLOOKUP(VLOOKUP(BC$3,KEY!$E:$F,2,0)&amp;$C31,DEMAND_PLAN!$B:$I,5,0)/VLOOKUP(VLOOKUP(BC$3,KEY!$E:$F,2,0),KEY!$B:$C,2,0)</f>
        <v>5342.8</v>
      </c>
      <c r="BD31" s="45">
        <f>VLOOKUP(VLOOKUP(BD$3,KEY!$E:$F,2,0)&amp;$C31,DEMAND_PLAN!$B:$I,5,0)/VLOOKUP(VLOOKUP(BD$3,KEY!$E:$F,2,0),KEY!$B:$C,2,0)</f>
        <v>5342.8</v>
      </c>
      <c r="BE31" s="45">
        <f>VLOOKUP(VLOOKUP(BE$3,KEY!$E:$F,2,0)&amp;$C31,DEMAND_PLAN!$B:$I,5,0)/VLOOKUP(VLOOKUP(BE$3,KEY!$E:$F,2,0),KEY!$B:$C,2,0)</f>
        <v>5342.8</v>
      </c>
      <c r="BF31" s="46">
        <f>IF(FF31&gt;ASSUMPTIONS!$D$5,0,(ASSUMPTIONS!$D$5+2-FF31)*AVERAGE(G31:J31))</f>
        <v>0</v>
      </c>
      <c r="BG31" s="46">
        <f>IF(FG31&gt;ASSUMPTIONS!$D$5,0,(ASSUMPTIONS!$D$5+2-FG31)*AVERAGE(H31:K31))</f>
        <v>24829.385681293308</v>
      </c>
      <c r="BH31" s="46">
        <f>IF(FH31&gt;ASSUMPTIONS!$D$5,0,(ASSUMPTIONS!$D$5+2-FH31)*AVERAGE(I31:L31))</f>
        <v>0</v>
      </c>
      <c r="BI31" s="46">
        <f>IF(FI31&gt;ASSUMPTIONS!$D$5,0,(ASSUMPTIONS!$D$5+2-FI31)*AVERAGE(J31:M31))</f>
        <v>36821.75</v>
      </c>
      <c r="BJ31" s="46">
        <f>IF(FJ31&gt;ASSUMPTIONS!$D$5,0,(ASSUMPTIONS!$D$5+2-FJ31)*AVERAGE(K31:N31))</f>
        <v>0</v>
      </c>
      <c r="BK31" s="46">
        <f>IF(FK31&gt;ASSUMPTIONS!$D$5,0,(ASSUMPTIONS!$D$5+2-FK31)*AVERAGE(L31:O31))</f>
        <v>0</v>
      </c>
      <c r="BL31" s="46">
        <f>IF(FL31&gt;ASSUMPTIONS!$D$5,0,(ASSUMPTIONS!$D$5+2-FL31)*AVERAGE(M31:P31))</f>
        <v>31751.499999999985</v>
      </c>
      <c r="BM31" s="46">
        <f>IF(FM31&gt;ASSUMPTIONS!$D$5,0,(ASSUMPTIONS!$D$5+2-FM31)*AVERAGE(N31:Q31))</f>
        <v>0</v>
      </c>
      <c r="BN31" s="46">
        <f>IF(FN31&gt;ASSUMPTIONS!$D$5,0,(ASSUMPTIONS!$D$5+2-FN31)*AVERAGE(O31:R31))</f>
        <v>23529.750000000004</v>
      </c>
      <c r="BO31" s="46">
        <f>IF(FO31&gt;ASSUMPTIONS!$D$5,0,(ASSUMPTIONS!$D$5+2-FO31)*AVERAGE(P31:S31))</f>
        <v>0</v>
      </c>
      <c r="BP31" s="46">
        <f>IF(FP31&gt;ASSUMPTIONS!$D$5,0,(ASSUMPTIONS!$D$5+2-FP31)*AVERAGE(Q31:T31))</f>
        <v>0</v>
      </c>
      <c r="BQ31" s="46">
        <f>IF(FQ31&gt;ASSUMPTIONS!$D$5,0,(ASSUMPTIONS!$D$5+2-FQ31)*AVERAGE(R31:U31))</f>
        <v>0</v>
      </c>
      <c r="BR31" s="46">
        <f>IF(FR31&gt;ASSUMPTIONS!$D$5,0,(ASSUMPTIONS!$D$5+2-FR31)*AVERAGE(S31:V31))</f>
        <v>0</v>
      </c>
      <c r="BS31" s="46">
        <f>IF(FS31&gt;ASSUMPTIONS!$D$5,0,(ASSUMPTIONS!$D$5+2-FS31)*AVERAGE(T31:W31))</f>
        <v>0</v>
      </c>
      <c r="BT31" s="46">
        <f>IF(FT31&gt;ASSUMPTIONS!$D$5,0,(ASSUMPTIONS!$D$5+2-FT31)*AVERAGE(U31:X31))</f>
        <v>0</v>
      </c>
      <c r="BU31" s="46">
        <f>IF(FU31&gt;ASSUMPTIONS!$D$5,0,(ASSUMPTIONS!$D$5+2-FU31)*AVERAGE(V31:Y31))</f>
        <v>0</v>
      </c>
      <c r="BV31" s="46">
        <f>IF(FV31&gt;ASSUMPTIONS!$D$5,0,(ASSUMPTIONS!$D$5+2-FV31)*AVERAGE(W31:Z31))</f>
        <v>0</v>
      </c>
      <c r="BW31" s="46">
        <f>IF(FW31&gt;ASSUMPTIONS!$D$5,0,(ASSUMPTIONS!$D$5+2-FW31)*AVERAGE(X31:AA31))</f>
        <v>0</v>
      </c>
      <c r="BX31" s="46">
        <f>IF(FX31&gt;ASSUMPTIONS!$D$5,0,(ASSUMPTIONS!$D$5+2-FX31)*AVERAGE(Y31:AB31))</f>
        <v>0</v>
      </c>
      <c r="BY31" s="46">
        <f>IF(FY31&gt;ASSUMPTIONS!$D$5,0,(ASSUMPTIONS!$D$5+2-FY31)*AVERAGE(Z31:AC31))</f>
        <v>0</v>
      </c>
      <c r="BZ31" s="46">
        <f>IF(FZ31&gt;ASSUMPTIONS!$D$5,0,(ASSUMPTIONS!$D$5+2-FZ31)*AVERAGE(AA31:AD31))</f>
        <v>0</v>
      </c>
      <c r="CA31" s="46">
        <f>IF(GA31&gt;ASSUMPTIONS!$D$5,0,(ASSUMPTIONS!$D$5+2-GA31)*AVERAGE(AB31:AE31))</f>
        <v>0</v>
      </c>
      <c r="CB31" s="46">
        <f>IF(GB31&gt;ASSUMPTIONS!$D$5,0,(ASSUMPTIONS!$D$5+2-GB31)*AVERAGE(AC31:AF31))</f>
        <v>21025.600000000024</v>
      </c>
      <c r="CC31" s="46">
        <f>IF(GC31&gt;ASSUMPTIONS!$D$5,0,(ASSUMPTIONS!$D$5+2-GC31)*AVERAGE(AD31:AG31))</f>
        <v>21395.600000000009</v>
      </c>
      <c r="CD31" s="46">
        <f>IF(GD31&gt;ASSUMPTIONS!$D$5,0,(ASSUMPTIONS!$D$5+2-GD31)*AVERAGE(AE31:AH31))</f>
        <v>21395.599999999984</v>
      </c>
      <c r="CE31" s="46">
        <f>IF(GE31&gt;ASSUMPTIONS!$D$5,0,(ASSUMPTIONS!$D$5+2-GE31)*AVERAGE(AF31:AI31))</f>
        <v>21395.600000000009</v>
      </c>
      <c r="CF31" s="46">
        <f>IF(GF31&gt;ASSUMPTIONS!$D$5,0,(ASSUMPTIONS!$D$5+2-GF31)*AVERAGE(AG31:AJ31))</f>
        <v>0</v>
      </c>
      <c r="CG31" s="46">
        <f>IF(GG31&gt;ASSUMPTIONS!$D$5,0,(ASSUMPTIONS!$D$5+2-GG31)*AVERAGE(AH31:AK31))</f>
        <v>0</v>
      </c>
      <c r="CH31" s="46">
        <f>IF(GH31&gt;ASSUMPTIONS!$D$5,0,(ASSUMPTIONS!$D$5+2-GH31)*AVERAGE(AI31:AL31))</f>
        <v>0</v>
      </c>
      <c r="CI31" s="46">
        <f>IF(GI31&gt;ASSUMPTIONS!$D$5,0,(ASSUMPTIONS!$D$5+2-GI31)*AVERAGE(AJ31:AM31))</f>
        <v>0</v>
      </c>
      <c r="CJ31" s="46">
        <f>IF(GJ31&gt;ASSUMPTIONS!$D$5,0,(ASSUMPTIONS!$D$5+2-GJ31)*AVERAGE(AK31:AN31))</f>
        <v>0</v>
      </c>
      <c r="CK31" s="46">
        <f>IF(GK31&gt;ASSUMPTIONS!$D$5,0,(ASSUMPTIONS!$D$5+2-GK31)*AVERAGE(AL31:AO31))</f>
        <v>0</v>
      </c>
      <c r="CL31" s="46">
        <f>IF(GL31&gt;ASSUMPTIONS!$D$5,0,(ASSUMPTIONS!$D$5+2-GL31)*AVERAGE(AM31:AP31))</f>
        <v>0</v>
      </c>
      <c r="CM31" s="46">
        <f>IF(GM31&gt;ASSUMPTIONS!$D$5,0,(ASSUMPTIONS!$D$5+2-GM31)*AVERAGE(AN31:AQ31))</f>
        <v>24499.350000000006</v>
      </c>
      <c r="CN31" s="46">
        <f>IF(GN31&gt;ASSUMPTIONS!$D$5,0,(ASSUMPTIONS!$D$5+2-GN31)*AVERAGE(AO31:AR31))</f>
        <v>0</v>
      </c>
      <c r="CO31" s="46">
        <f>IF(GO31&gt;ASSUMPTIONS!$D$5,0,(ASSUMPTIONS!$D$5+2-GO31)*AVERAGE(AP31:AS31))</f>
        <v>18060.449999999993</v>
      </c>
      <c r="CP31" s="46">
        <f>IF(GP31&gt;ASSUMPTIONS!$D$5,0,(ASSUMPTIONS!$D$5+2-GP31)*AVERAGE(AQ31:AT31))</f>
        <v>0</v>
      </c>
      <c r="CQ31" s="46">
        <f>IF(GQ31&gt;ASSUMPTIONS!$D$5,0,(ASSUMPTIONS!$D$5+2-GQ31)*AVERAGE(AR31:AU31))</f>
        <v>28280.399999999987</v>
      </c>
      <c r="CR31" s="46">
        <f>IF(GR31&gt;ASSUMPTIONS!$D$5,0,(ASSUMPTIONS!$D$5+2-GR31)*AVERAGE(AS31:AV31))</f>
        <v>0</v>
      </c>
      <c r="CS31" s="46">
        <f>IF(GS31&gt;ASSUMPTIONS!$D$5,0,(ASSUMPTIONS!$D$5+2-GS31)*AVERAGE(AT31:AW31))</f>
        <v>0</v>
      </c>
      <c r="CT31" s="46">
        <f>IF(GT31&gt;ASSUMPTIONS!$D$5,0,(ASSUMPTIONS!$D$5+2-GT31)*AVERAGE(AU31:AX31))</f>
        <v>0</v>
      </c>
      <c r="CU31" s="46">
        <f>IF(GU31&gt;ASSUMPTIONS!$D$5,0,(ASSUMPTIONS!$D$5+2-GU31)*AVERAGE(AV31:AY31))</f>
        <v>0</v>
      </c>
      <c r="CV31" s="46">
        <f>IF(GV31&gt;ASSUMPTIONS!$D$5,0,(ASSUMPTIONS!$D$5+2-GV31)*AVERAGE(AW31:AZ31))</f>
        <v>0</v>
      </c>
      <c r="CW31" s="46">
        <f>IF(GW31&gt;ASSUMPTIONS!$D$5,0,(ASSUMPTIONS!$D$5+2-GW31)*AVERAGE(AX31:BA31))</f>
        <v>0</v>
      </c>
      <c r="CX31" s="46">
        <f>IF(GX31&gt;ASSUMPTIONS!$D$5,0,(ASSUMPTIONS!$D$5+2-GX31)*AVERAGE(AY31:BB31))</f>
        <v>10107.900000000003</v>
      </c>
      <c r="CY31" s="46">
        <f>IF(GY31&gt;ASSUMPTIONS!$D$5,0,(ASSUMPTIONS!$D$5+2-GY31)*AVERAGE(AZ31:BC31))</f>
        <v>0</v>
      </c>
      <c r="CZ31" s="46">
        <f>IF(GZ31&gt;ASSUMPTIONS!$D$5,0,(ASSUMPTIONS!$D$5+2-GZ31)*AVERAGE(BA31:BD31))</f>
        <v>15748.250000000007</v>
      </c>
      <c r="DA31" s="46">
        <f>IF(HA31&gt;ASSUMPTIONS!$D$5,0,(ASSUMPTIONS!$D$5+2-HA31)*AVERAGE($BB31:$BE31))</f>
        <v>0</v>
      </c>
      <c r="DB31" s="46">
        <f>IF(HB31&gt;ASSUMPTIONS!$D$5,0,(ASSUMPTIONS!$D$5+2-HB31)*AVERAGE($BB31:$BE31))</f>
        <v>0</v>
      </c>
      <c r="DC31" s="46">
        <f>IF(HC31&gt;ASSUMPTIONS!$D$5,0,(ASSUMPTIONS!$D$5+2-HC31)*AVERAGE($BB31:$BE31))</f>
        <v>14340.850000000009</v>
      </c>
      <c r="DD31" s="46">
        <f>IF(HD31&gt;ASSUMPTIONS!$D$5,0,(ASSUMPTIONS!$D$5+2-HD31)*AVERAGE($BB31:$BE31))</f>
        <v>0</v>
      </c>
      <c r="DE31" s="46">
        <f>IF(HE31&gt;ASSUMPTIONS!$D$5,0,(ASSUMPTIONS!$D$5+2-HE31)*AVERAGE($BB31:$BE31))</f>
        <v>10685.600000000009</v>
      </c>
      <c r="DF31" s="47">
        <f t="shared" si="106"/>
        <v>65594.364318706692</v>
      </c>
      <c r="DG31" s="47">
        <f t="shared" si="0"/>
        <v>83723.5</v>
      </c>
      <c r="DH31" s="47">
        <f t="shared" si="1"/>
        <v>77023.25</v>
      </c>
      <c r="DI31" s="47">
        <f t="shared" si="2"/>
        <v>107144.75</v>
      </c>
      <c r="DJ31" s="47">
        <f t="shared" si="3"/>
        <v>95760.25</v>
      </c>
      <c r="DK31" s="47">
        <f t="shared" si="4"/>
        <v>84375.75</v>
      </c>
      <c r="DL31" s="47">
        <f t="shared" si="5"/>
        <v>104742.74999999999</v>
      </c>
      <c r="DM31" s="47">
        <f t="shared" si="6"/>
        <v>93358.249999999985</v>
      </c>
      <c r="DN31" s="47">
        <f t="shared" si="7"/>
        <v>105199.19999999998</v>
      </c>
      <c r="DO31" s="47">
        <f t="shared" si="8"/>
        <v>93510.39999999998</v>
      </c>
      <c r="DP31" s="47">
        <f t="shared" si="9"/>
        <v>81821.599999999977</v>
      </c>
      <c r="DQ31" s="47">
        <f t="shared" si="10"/>
        <v>70132.799999999974</v>
      </c>
      <c r="DR31" s="47">
        <f t="shared" si="11"/>
        <v>58443.999999999971</v>
      </c>
      <c r="DS31" s="47">
        <f t="shared" si="12"/>
        <v>54702.499999999971</v>
      </c>
      <c r="DT31" s="47">
        <f t="shared" si="13"/>
        <v>50960.999999999971</v>
      </c>
      <c r="DU31" s="47">
        <f t="shared" si="14"/>
        <v>47219.499999999971</v>
      </c>
      <c r="DV31" s="47">
        <f t="shared" si="15"/>
        <v>43477.999999999971</v>
      </c>
      <c r="DW31" s="47">
        <f t="shared" si="16"/>
        <v>40387.499999999971</v>
      </c>
      <c r="DX31" s="47">
        <f t="shared" si="17"/>
        <v>37296.999999999971</v>
      </c>
      <c r="DY31" s="47">
        <f t="shared" si="18"/>
        <v>34206.499999999971</v>
      </c>
      <c r="DZ31" s="47">
        <f t="shared" si="19"/>
        <v>31115.999999999971</v>
      </c>
      <c r="EA31" s="47">
        <f t="shared" si="20"/>
        <v>28041.399999999972</v>
      </c>
      <c r="EB31" s="47">
        <f t="shared" si="21"/>
        <v>45992.399999999994</v>
      </c>
      <c r="EC31" s="47">
        <f t="shared" si="22"/>
        <v>64313.400000000009</v>
      </c>
      <c r="ED31" s="47">
        <f t="shared" si="23"/>
        <v>82634.399999999994</v>
      </c>
      <c r="EE31" s="47">
        <f t="shared" si="24"/>
        <v>100955.4</v>
      </c>
      <c r="EF31" s="47">
        <f t="shared" si="25"/>
        <v>90552.4</v>
      </c>
      <c r="EG31" s="47">
        <f t="shared" si="26"/>
        <v>80149.399999999994</v>
      </c>
      <c r="EH31" s="47">
        <f t="shared" si="27"/>
        <v>69746.399999999994</v>
      </c>
      <c r="EI31" s="47">
        <f t="shared" si="28"/>
        <v>59343.399999999994</v>
      </c>
      <c r="EJ31" s="47">
        <f t="shared" si="29"/>
        <v>55423.149999999994</v>
      </c>
      <c r="EK31" s="47">
        <f t="shared" si="30"/>
        <v>51502.899999999994</v>
      </c>
      <c r="EL31" s="47">
        <f t="shared" si="31"/>
        <v>47582.649999999994</v>
      </c>
      <c r="EM31" s="47">
        <f t="shared" si="32"/>
        <v>68161.75</v>
      </c>
      <c r="EN31" s="47">
        <f t="shared" si="33"/>
        <v>60953.55</v>
      </c>
      <c r="EO31" s="47">
        <f t="shared" si="34"/>
        <v>71805.8</v>
      </c>
      <c r="EP31" s="47">
        <f t="shared" si="35"/>
        <v>64597.600000000006</v>
      </c>
      <c r="EQ31" s="47">
        <f t="shared" si="36"/>
        <v>85669.799999999988</v>
      </c>
      <c r="ER31" s="47">
        <f t="shared" si="37"/>
        <v>78461.599999999991</v>
      </c>
      <c r="ES31" s="47">
        <f t="shared" si="38"/>
        <v>68480.599999999991</v>
      </c>
      <c r="ET31" s="47">
        <f t="shared" si="39"/>
        <v>58499.599999999991</v>
      </c>
      <c r="EU31" s="47">
        <f t="shared" si="40"/>
        <v>48518.599999999991</v>
      </c>
      <c r="EV31" s="47">
        <f t="shared" si="41"/>
        <v>38537.599999999991</v>
      </c>
      <c r="EW31" s="47">
        <f t="shared" si="42"/>
        <v>34882.349999999991</v>
      </c>
      <c r="EX31" s="47">
        <f t="shared" si="43"/>
        <v>41334.999999999993</v>
      </c>
      <c r="EY31" s="47">
        <f t="shared" si="44"/>
        <v>37679.749999999993</v>
      </c>
      <c r="EZ31" s="47">
        <f t="shared" si="45"/>
        <v>49772.75</v>
      </c>
      <c r="FA31" s="47">
        <f t="shared" si="46"/>
        <v>44429.95</v>
      </c>
      <c r="FB31" s="47">
        <f t="shared" si="47"/>
        <v>39087.149999999994</v>
      </c>
      <c r="FC31" s="47">
        <f t="shared" si="48"/>
        <v>48085.2</v>
      </c>
      <c r="FD31" s="47">
        <f t="shared" si="49"/>
        <v>42742.399999999994</v>
      </c>
      <c r="FE31" s="47">
        <f t="shared" si="50"/>
        <v>48085.2</v>
      </c>
      <c r="FF31" s="48">
        <f t="shared" si="54"/>
        <v>9.1845691958878124</v>
      </c>
      <c r="FG31" s="48">
        <f t="shared" si="55"/>
        <v>7.2541079438429277</v>
      </c>
      <c r="FH31" s="48">
        <f t="shared" si="56"/>
        <v>8.1973870207753272</v>
      </c>
      <c r="FI31" s="48">
        <f t="shared" si="57"/>
        <v>6.765624313759937</v>
      </c>
      <c r="FJ31" s="48">
        <f t="shared" si="58"/>
        <v>9.3489855439190439</v>
      </c>
      <c r="FK31" s="48">
        <f t="shared" si="59"/>
        <v>8.3005248490679691</v>
      </c>
      <c r="FL31" s="48">
        <f t="shared" si="60"/>
        <v>7.265801093197334</v>
      </c>
      <c r="FM31" s="48">
        <f t="shared" si="61"/>
        <v>8.9609497980973227</v>
      </c>
      <c r="FN31" s="48">
        <f t="shared" si="62"/>
        <v>7.9869832660324409</v>
      </c>
      <c r="FO31" s="48">
        <f t="shared" si="63"/>
        <v>10.843070611911491</v>
      </c>
      <c r="FP31" s="48">
        <f t="shared" si="64"/>
        <v>12.120360589230279</v>
      </c>
      <c r="FQ31" s="48">
        <f t="shared" si="65"/>
        <v>14.283686767074141</v>
      </c>
      <c r="FR31" s="48">
        <f t="shared" si="66"/>
        <v>18.744567686756643</v>
      </c>
      <c r="FS31" s="48">
        <f t="shared" si="67"/>
        <v>16.330841774362547</v>
      </c>
      <c r="FT31" s="48">
        <f t="shared" si="68"/>
        <v>16.013612412177977</v>
      </c>
      <c r="FU31" s="48">
        <f t="shared" si="69"/>
        <v>15.664643049258425</v>
      </c>
      <c r="FV31" s="48">
        <f t="shared" si="70"/>
        <v>15.278919268726733</v>
      </c>
      <c r="FW31" s="48">
        <f t="shared" si="71"/>
        <v>14.086391654044586</v>
      </c>
      <c r="FX31" s="48">
        <f t="shared" si="72"/>
        <v>13.101977259087434</v>
      </c>
      <c r="FY31" s="48">
        <f t="shared" si="73"/>
        <v>12.11502074823578</v>
      </c>
      <c r="FZ31" s="48">
        <f t="shared" si="74"/>
        <v>11.125512261757617</v>
      </c>
      <c r="GA31" s="48">
        <f t="shared" si="75"/>
        <v>10.120340857347289</v>
      </c>
      <c r="GB31" s="48">
        <f t="shared" si="76"/>
        <v>5.7149204149428279</v>
      </c>
      <c r="GC31" s="48">
        <f t="shared" si="77"/>
        <v>6.8250133554935584</v>
      </c>
      <c r="GD31" s="48">
        <f t="shared" si="78"/>
        <v>7.5036927277182111</v>
      </c>
      <c r="GE31" s="48">
        <f t="shared" si="79"/>
        <v>7.9433240411419774</v>
      </c>
      <c r="GF31" s="48">
        <f t="shared" si="80"/>
        <v>11.495309464335275</v>
      </c>
      <c r="GG31" s="48">
        <f t="shared" si="81"/>
        <v>12.644113591538233</v>
      </c>
      <c r="GH31" s="48">
        <f t="shared" si="82"/>
        <v>14.46495290733743</v>
      </c>
      <c r="GI31" s="48">
        <f t="shared" si="83"/>
        <v>17.791314329443274</v>
      </c>
      <c r="GJ31" s="48">
        <f t="shared" si="84"/>
        <v>12.513797548098339</v>
      </c>
      <c r="GK31" s="48">
        <f t="shared" si="85"/>
        <v>9.9606234471107822</v>
      </c>
      <c r="GL31" s="48">
        <f t="shared" si="86"/>
        <v>8.0647018870731273</v>
      </c>
      <c r="GM31" s="48">
        <f t="shared" si="87"/>
        <v>6.6011833744901631</v>
      </c>
      <c r="GN31" s="48">
        <f t="shared" si="88"/>
        <v>9.4561402291834309</v>
      </c>
      <c r="GO31" s="48">
        <f t="shared" si="89"/>
        <v>7.7142721543017698</v>
      </c>
      <c r="GP31" s="48">
        <f t="shared" si="90"/>
        <v>8.3547576385172082</v>
      </c>
      <c r="GQ31" s="48">
        <f t="shared" si="91"/>
        <v>6.9551023923857116</v>
      </c>
      <c r="GR31" s="48">
        <f t="shared" si="92"/>
        <v>8.5832882476705734</v>
      </c>
      <c r="GS31" s="48">
        <f t="shared" si="93"/>
        <v>9.3411531850617209</v>
      </c>
      <c r="GT31" s="48">
        <f t="shared" si="94"/>
        <v>10.043905032541936</v>
      </c>
      <c r="GU31" s="48">
        <f t="shared" si="95"/>
        <v>11.17110768973707</v>
      </c>
      <c r="GV31" s="48">
        <f t="shared" si="96"/>
        <v>13.273674851241363</v>
      </c>
      <c r="GW31" s="48">
        <f t="shared" si="97"/>
        <v>9.4521217398235873</v>
      </c>
      <c r="GX31" s="48">
        <f t="shared" si="98"/>
        <v>7.7533132178638695</v>
      </c>
      <c r="GY31" s="48">
        <f t="shared" si="99"/>
        <v>8.3998648624619925</v>
      </c>
      <c r="GZ31" s="48">
        <f t="shared" si="100"/>
        <v>7.0524350527813118</v>
      </c>
      <c r="HA31" s="48">
        <f t="shared" si="101"/>
        <v>9.3158549824062291</v>
      </c>
      <c r="HB31" s="48">
        <f t="shared" si="102"/>
        <v>8.3158549824062273</v>
      </c>
      <c r="HC31" s="48">
        <f t="shared" si="103"/>
        <v>7.3158549824062273</v>
      </c>
      <c r="HD31" s="48">
        <f t="shared" si="104"/>
        <v>9</v>
      </c>
      <c r="HE31" s="48">
        <f t="shared" si="105"/>
        <v>7.9999999999999982</v>
      </c>
      <c r="HF31" s="31"/>
    </row>
    <row r="32" spans="1:214" x14ac:dyDescent="0.25">
      <c r="A32" s="29"/>
      <c r="B32" s="13" t="s">
        <v>7</v>
      </c>
      <c r="C32" s="13">
        <v>1104927</v>
      </c>
      <c r="D32" s="13" t="str">
        <f>VLOOKUP(C32,INVENTORY_DATA!$C:$E,2,0)</f>
        <v>PF_2</v>
      </c>
      <c r="E32" s="44">
        <f>VLOOKUP(C32,INVENTORY_DATA!$C:$E,3,0)</f>
        <v>205266.85912240183</v>
      </c>
      <c r="F32" s="45">
        <f>VLOOKUP(VLOOKUP(F$3,KEY!$E:$F,2,0)&amp;$C32,DEMAND_PLAN!$B:$I,5,0)/VLOOKUP(VLOOKUP(F$3,KEY!$E:$F,2,0),KEY!$B:$C,2,0)</f>
        <v>7532.25</v>
      </c>
      <c r="G32" s="45">
        <f>VLOOKUP(VLOOKUP(G$3,KEY!$E:$F,2,0)&amp;$C32,DEMAND_PLAN!$B:$I,5,0)/VLOOKUP(VLOOKUP(G$3,KEY!$E:$F,2,0),KEY!$B:$C,2,0)</f>
        <v>7532.25</v>
      </c>
      <c r="H32" s="45">
        <f>VLOOKUP(VLOOKUP(H$3,KEY!$E:$F,2,0)&amp;$C32,DEMAND_PLAN!$B:$I,5,0)/VLOOKUP(VLOOKUP(H$3,KEY!$E:$F,2,0),KEY!$B:$C,2,0)</f>
        <v>7532.25</v>
      </c>
      <c r="I32" s="45">
        <f>VLOOKUP(VLOOKUP(I$3,KEY!$E:$F,2,0)&amp;$C32,DEMAND_PLAN!$B:$I,5,0)/VLOOKUP(VLOOKUP(I$3,KEY!$E:$F,2,0),KEY!$B:$C,2,0)</f>
        <v>7532.25</v>
      </c>
      <c r="J32" s="45">
        <f>VLOOKUP(VLOOKUP(J$3,KEY!$E:$F,2,0)&amp;$C32,DEMAND_PLAN!$B:$I,5,0)/VLOOKUP(VLOOKUP(J$3,KEY!$E:$F,2,0),KEY!$B:$C,2,0)</f>
        <v>10222.25</v>
      </c>
      <c r="K32" s="45">
        <f>VLOOKUP(VLOOKUP(K$3,KEY!$E:$F,2,0)&amp;$C32,DEMAND_PLAN!$B:$I,5,0)/VLOOKUP(VLOOKUP(K$3,KEY!$E:$F,2,0),KEY!$B:$C,2,0)</f>
        <v>10222.25</v>
      </c>
      <c r="L32" s="45">
        <f>VLOOKUP(VLOOKUP(L$3,KEY!$E:$F,2,0)&amp;$C32,DEMAND_PLAN!$B:$I,5,0)/VLOOKUP(VLOOKUP(L$3,KEY!$E:$F,2,0),KEY!$B:$C,2,0)</f>
        <v>10222.25</v>
      </c>
      <c r="M32" s="45">
        <f>VLOOKUP(VLOOKUP(M$3,KEY!$E:$F,2,0)&amp;$C32,DEMAND_PLAN!$B:$I,5,0)/VLOOKUP(VLOOKUP(M$3,KEY!$E:$F,2,0),KEY!$B:$C,2,0)</f>
        <v>10222.25</v>
      </c>
      <c r="N32" s="45">
        <f>VLOOKUP(VLOOKUP(N$3,KEY!$E:$F,2,0)&amp;$C32,DEMAND_PLAN!$B:$I,5,0)/VLOOKUP(VLOOKUP(N$3,KEY!$E:$F,2,0),KEY!$B:$C,2,0)</f>
        <v>8840.4</v>
      </c>
      <c r="O32" s="45">
        <f>VLOOKUP(VLOOKUP(O$3,KEY!$E:$F,2,0)&amp;$C32,DEMAND_PLAN!$B:$I,5,0)/VLOOKUP(VLOOKUP(O$3,KEY!$E:$F,2,0),KEY!$B:$C,2,0)</f>
        <v>8840.4</v>
      </c>
      <c r="P32" s="45">
        <f>VLOOKUP(VLOOKUP(P$3,KEY!$E:$F,2,0)&amp;$C32,DEMAND_PLAN!$B:$I,5,0)/VLOOKUP(VLOOKUP(P$3,KEY!$E:$F,2,0),KEY!$B:$C,2,0)</f>
        <v>8840.4</v>
      </c>
      <c r="Q32" s="45">
        <f>VLOOKUP(VLOOKUP(Q$3,KEY!$E:$F,2,0)&amp;$C32,DEMAND_PLAN!$B:$I,5,0)/VLOOKUP(VLOOKUP(Q$3,KEY!$E:$F,2,0),KEY!$B:$C,2,0)</f>
        <v>8840.4</v>
      </c>
      <c r="R32" s="45">
        <f>VLOOKUP(VLOOKUP(R$3,KEY!$E:$F,2,0)&amp;$C32,DEMAND_PLAN!$B:$I,5,0)/VLOOKUP(VLOOKUP(R$3,KEY!$E:$F,2,0),KEY!$B:$C,2,0)</f>
        <v>8840.4</v>
      </c>
      <c r="S32" s="45">
        <f>VLOOKUP(VLOOKUP(S$3,KEY!$E:$F,2,0)&amp;$C32,DEMAND_PLAN!$B:$I,5,0)/VLOOKUP(VLOOKUP(S$3,KEY!$E:$F,2,0),KEY!$B:$C,2,0)</f>
        <v>7932.5</v>
      </c>
      <c r="T32" s="45">
        <f>VLOOKUP(VLOOKUP(T$3,KEY!$E:$F,2,0)&amp;$C32,DEMAND_PLAN!$B:$I,5,0)/VLOOKUP(VLOOKUP(T$3,KEY!$E:$F,2,0),KEY!$B:$C,2,0)</f>
        <v>7932.5</v>
      </c>
      <c r="U32" s="45">
        <f>VLOOKUP(VLOOKUP(U$3,KEY!$E:$F,2,0)&amp;$C32,DEMAND_PLAN!$B:$I,5,0)/VLOOKUP(VLOOKUP(U$3,KEY!$E:$F,2,0),KEY!$B:$C,2,0)</f>
        <v>7932.5</v>
      </c>
      <c r="V32" s="45">
        <f>VLOOKUP(VLOOKUP(V$3,KEY!$E:$F,2,0)&amp;$C32,DEMAND_PLAN!$B:$I,5,0)/VLOOKUP(VLOOKUP(V$3,KEY!$E:$F,2,0),KEY!$B:$C,2,0)</f>
        <v>7932.5</v>
      </c>
      <c r="W32" s="45">
        <f>VLOOKUP(VLOOKUP(W$3,KEY!$E:$F,2,0)&amp;$C32,DEMAND_PLAN!$B:$I,5,0)/VLOOKUP(VLOOKUP(W$3,KEY!$E:$F,2,0),KEY!$B:$C,2,0)</f>
        <v>2720.5</v>
      </c>
      <c r="X32" s="45">
        <f>VLOOKUP(VLOOKUP(X$3,KEY!$E:$F,2,0)&amp;$C32,DEMAND_PLAN!$B:$I,5,0)/VLOOKUP(VLOOKUP(X$3,KEY!$E:$F,2,0),KEY!$B:$C,2,0)</f>
        <v>2720.5</v>
      </c>
      <c r="Y32" s="45">
        <f>VLOOKUP(VLOOKUP(Y$3,KEY!$E:$F,2,0)&amp;$C32,DEMAND_PLAN!$B:$I,5,0)/VLOOKUP(VLOOKUP(Y$3,KEY!$E:$F,2,0),KEY!$B:$C,2,0)</f>
        <v>2720.5</v>
      </c>
      <c r="Z32" s="45">
        <f>VLOOKUP(VLOOKUP(Z$3,KEY!$E:$F,2,0)&amp;$C32,DEMAND_PLAN!$B:$I,5,0)/VLOOKUP(VLOOKUP(Z$3,KEY!$E:$F,2,0),KEY!$B:$C,2,0)</f>
        <v>2720.5</v>
      </c>
      <c r="AA32" s="45">
        <f>VLOOKUP(VLOOKUP(AA$3,KEY!$E:$F,2,0)&amp;$C32,DEMAND_PLAN!$B:$I,5,0)/VLOOKUP(VLOOKUP(AA$3,KEY!$E:$F,2,0),KEY!$B:$C,2,0)</f>
        <v>10751.8</v>
      </c>
      <c r="AB32" s="45">
        <f>VLOOKUP(VLOOKUP(AB$3,KEY!$E:$F,2,0)&amp;$C32,DEMAND_PLAN!$B:$I,5,0)/VLOOKUP(VLOOKUP(AB$3,KEY!$E:$F,2,0),KEY!$B:$C,2,0)</f>
        <v>10751.8</v>
      </c>
      <c r="AC32" s="45">
        <f>VLOOKUP(VLOOKUP(AC$3,KEY!$E:$F,2,0)&amp;$C32,DEMAND_PLAN!$B:$I,5,0)/VLOOKUP(VLOOKUP(AC$3,KEY!$E:$F,2,0),KEY!$B:$C,2,0)</f>
        <v>10751.8</v>
      </c>
      <c r="AD32" s="45">
        <f>VLOOKUP(VLOOKUP(AD$3,KEY!$E:$F,2,0)&amp;$C32,DEMAND_PLAN!$B:$I,5,0)/VLOOKUP(VLOOKUP(AD$3,KEY!$E:$F,2,0),KEY!$B:$C,2,0)</f>
        <v>10751.8</v>
      </c>
      <c r="AE32" s="45">
        <f>VLOOKUP(VLOOKUP(AE$3,KEY!$E:$F,2,0)&amp;$C32,DEMAND_PLAN!$B:$I,5,0)/VLOOKUP(VLOOKUP(AE$3,KEY!$E:$F,2,0),KEY!$B:$C,2,0)</f>
        <v>10751.8</v>
      </c>
      <c r="AF32" s="45">
        <f>VLOOKUP(VLOOKUP(AF$3,KEY!$E:$F,2,0)&amp;$C32,DEMAND_PLAN!$B:$I,5,0)/VLOOKUP(VLOOKUP(AF$3,KEY!$E:$F,2,0),KEY!$B:$C,2,0)</f>
        <v>4633</v>
      </c>
      <c r="AG32" s="45">
        <f>VLOOKUP(VLOOKUP(AG$3,KEY!$E:$F,2,0)&amp;$C32,DEMAND_PLAN!$B:$I,5,0)/VLOOKUP(VLOOKUP(AG$3,KEY!$E:$F,2,0),KEY!$B:$C,2,0)</f>
        <v>4633</v>
      </c>
      <c r="AH32" s="45">
        <f>VLOOKUP(VLOOKUP(AH$3,KEY!$E:$F,2,0)&amp;$C32,DEMAND_PLAN!$B:$I,5,0)/VLOOKUP(VLOOKUP(AH$3,KEY!$E:$F,2,0),KEY!$B:$C,2,0)</f>
        <v>4633</v>
      </c>
      <c r="AI32" s="45">
        <f>VLOOKUP(VLOOKUP(AI$3,KEY!$E:$F,2,0)&amp;$C32,DEMAND_PLAN!$B:$I,5,0)/VLOOKUP(VLOOKUP(AI$3,KEY!$E:$F,2,0),KEY!$B:$C,2,0)</f>
        <v>4633</v>
      </c>
      <c r="AJ32" s="45">
        <f>VLOOKUP(VLOOKUP(AJ$3,KEY!$E:$F,2,0)&amp;$C32,DEMAND_PLAN!$B:$I,5,0)/VLOOKUP(VLOOKUP(AJ$3,KEY!$E:$F,2,0),KEY!$B:$C,2,0)</f>
        <v>8153</v>
      </c>
      <c r="AK32" s="45">
        <f>VLOOKUP(VLOOKUP(AK$3,KEY!$E:$F,2,0)&amp;$C32,DEMAND_PLAN!$B:$I,5,0)/VLOOKUP(VLOOKUP(AK$3,KEY!$E:$F,2,0),KEY!$B:$C,2,0)</f>
        <v>8153</v>
      </c>
      <c r="AL32" s="45">
        <f>VLOOKUP(VLOOKUP(AL$3,KEY!$E:$F,2,0)&amp;$C32,DEMAND_PLAN!$B:$I,5,0)/VLOOKUP(VLOOKUP(AL$3,KEY!$E:$F,2,0),KEY!$B:$C,2,0)</f>
        <v>8153</v>
      </c>
      <c r="AM32" s="45">
        <f>VLOOKUP(VLOOKUP(AM$3,KEY!$E:$F,2,0)&amp;$C32,DEMAND_PLAN!$B:$I,5,0)/VLOOKUP(VLOOKUP(AM$3,KEY!$E:$F,2,0),KEY!$B:$C,2,0)</f>
        <v>8153</v>
      </c>
      <c r="AN32" s="45">
        <f>VLOOKUP(VLOOKUP(AN$3,KEY!$E:$F,2,0)&amp;$C32,DEMAND_PLAN!$B:$I,5,0)/VLOOKUP(VLOOKUP(AN$3,KEY!$E:$F,2,0),KEY!$B:$C,2,0)</f>
        <v>3851.8</v>
      </c>
      <c r="AO32" s="45">
        <f>VLOOKUP(VLOOKUP(AO$3,KEY!$E:$F,2,0)&amp;$C32,DEMAND_PLAN!$B:$I,5,0)/VLOOKUP(VLOOKUP(AO$3,KEY!$E:$F,2,0),KEY!$B:$C,2,0)</f>
        <v>3851.8</v>
      </c>
      <c r="AP32" s="45">
        <f>VLOOKUP(VLOOKUP(AP$3,KEY!$E:$F,2,0)&amp;$C32,DEMAND_PLAN!$B:$I,5,0)/VLOOKUP(VLOOKUP(AP$3,KEY!$E:$F,2,0),KEY!$B:$C,2,0)</f>
        <v>3851.8</v>
      </c>
      <c r="AQ32" s="45">
        <f>VLOOKUP(VLOOKUP(AQ$3,KEY!$E:$F,2,0)&amp;$C32,DEMAND_PLAN!$B:$I,5,0)/VLOOKUP(VLOOKUP(AQ$3,KEY!$E:$F,2,0),KEY!$B:$C,2,0)</f>
        <v>3851.8</v>
      </c>
      <c r="AR32" s="45">
        <f>VLOOKUP(VLOOKUP(AR$3,KEY!$E:$F,2,0)&amp;$C32,DEMAND_PLAN!$B:$I,5,0)/VLOOKUP(VLOOKUP(AR$3,KEY!$E:$F,2,0),KEY!$B:$C,2,0)</f>
        <v>3851.8</v>
      </c>
      <c r="AS32" s="45">
        <f>VLOOKUP(VLOOKUP(AS$3,KEY!$E:$F,2,0)&amp;$C32,DEMAND_PLAN!$B:$I,5,0)/VLOOKUP(VLOOKUP(AS$3,KEY!$E:$F,2,0),KEY!$B:$C,2,0)</f>
        <v>8778.25</v>
      </c>
      <c r="AT32" s="45">
        <f>VLOOKUP(VLOOKUP(AT$3,KEY!$E:$F,2,0)&amp;$C32,DEMAND_PLAN!$B:$I,5,0)/VLOOKUP(VLOOKUP(AT$3,KEY!$E:$F,2,0),KEY!$B:$C,2,0)</f>
        <v>8778.25</v>
      </c>
      <c r="AU32" s="45">
        <f>VLOOKUP(VLOOKUP(AU$3,KEY!$E:$F,2,0)&amp;$C32,DEMAND_PLAN!$B:$I,5,0)/VLOOKUP(VLOOKUP(AU$3,KEY!$E:$F,2,0),KEY!$B:$C,2,0)</f>
        <v>8778.25</v>
      </c>
      <c r="AV32" s="45">
        <f>VLOOKUP(VLOOKUP(AV$3,KEY!$E:$F,2,0)&amp;$C32,DEMAND_PLAN!$B:$I,5,0)/VLOOKUP(VLOOKUP(AV$3,KEY!$E:$F,2,0),KEY!$B:$C,2,0)</f>
        <v>8778.25</v>
      </c>
      <c r="AW32" s="45">
        <f>VLOOKUP(VLOOKUP(AW$3,KEY!$E:$F,2,0)&amp;$C32,DEMAND_PLAN!$B:$I,5,0)/VLOOKUP(VLOOKUP(AW$3,KEY!$E:$F,2,0),KEY!$B:$C,2,0)</f>
        <v>10549.25</v>
      </c>
      <c r="AX32" s="45">
        <f>VLOOKUP(VLOOKUP(AX$3,KEY!$E:$F,2,0)&amp;$C32,DEMAND_PLAN!$B:$I,5,0)/VLOOKUP(VLOOKUP(AX$3,KEY!$E:$F,2,0),KEY!$B:$C,2,0)</f>
        <v>10549.25</v>
      </c>
      <c r="AY32" s="45">
        <f>VLOOKUP(VLOOKUP(AY$3,KEY!$E:$F,2,0)&amp;$C32,DEMAND_PLAN!$B:$I,5,0)/VLOOKUP(VLOOKUP(AY$3,KEY!$E:$F,2,0),KEY!$B:$C,2,0)</f>
        <v>10549.25</v>
      </c>
      <c r="AZ32" s="45">
        <f>VLOOKUP(VLOOKUP(AZ$3,KEY!$E:$F,2,0)&amp;$C32,DEMAND_PLAN!$B:$I,5,0)/VLOOKUP(VLOOKUP(AZ$3,KEY!$E:$F,2,0),KEY!$B:$C,2,0)</f>
        <v>10549.25</v>
      </c>
      <c r="BA32" s="45">
        <f>VLOOKUP(VLOOKUP(BA$3,KEY!$E:$F,2,0)&amp;$C32,DEMAND_PLAN!$B:$I,5,0)/VLOOKUP(VLOOKUP(BA$3,KEY!$E:$F,2,0),KEY!$B:$C,2,0)</f>
        <v>7407.8</v>
      </c>
      <c r="BB32" s="45">
        <f>VLOOKUP(VLOOKUP(BB$3,KEY!$E:$F,2,0)&amp;$C32,DEMAND_PLAN!$B:$I,5,0)/VLOOKUP(VLOOKUP(BB$3,KEY!$E:$F,2,0),KEY!$B:$C,2,0)</f>
        <v>7407.8</v>
      </c>
      <c r="BC32" s="45">
        <f>VLOOKUP(VLOOKUP(BC$3,KEY!$E:$F,2,0)&amp;$C32,DEMAND_PLAN!$B:$I,5,0)/VLOOKUP(VLOOKUP(BC$3,KEY!$E:$F,2,0),KEY!$B:$C,2,0)</f>
        <v>7407.8</v>
      </c>
      <c r="BD32" s="45">
        <f>VLOOKUP(VLOOKUP(BD$3,KEY!$E:$F,2,0)&amp;$C32,DEMAND_PLAN!$B:$I,5,0)/VLOOKUP(VLOOKUP(BD$3,KEY!$E:$F,2,0),KEY!$B:$C,2,0)</f>
        <v>7407.8</v>
      </c>
      <c r="BE32" s="45">
        <f>VLOOKUP(VLOOKUP(BE$3,KEY!$E:$F,2,0)&amp;$C32,DEMAND_PLAN!$B:$I,5,0)/VLOOKUP(VLOOKUP(BE$3,KEY!$E:$F,2,0),KEY!$B:$C,2,0)</f>
        <v>7407.8</v>
      </c>
      <c r="BF32" s="46">
        <f>IF(FF32&gt;ASSUMPTIONS!$D$5,0,(ASSUMPTIONS!$D$5+2-FF32)*AVERAGE(G32:J32))</f>
        <v>0</v>
      </c>
      <c r="BG32" s="46">
        <f>IF(FG32&gt;ASSUMPTIONS!$D$5,0,(ASSUMPTIONS!$D$5+2-FG32)*AVERAGE(H32:K32))</f>
        <v>0</v>
      </c>
      <c r="BH32" s="46">
        <f>IF(FH32&gt;ASSUMPTIONS!$D$5,0,(ASSUMPTIONS!$D$5+2-FH32)*AVERAGE(I32:L32))</f>
        <v>0</v>
      </c>
      <c r="BI32" s="46">
        <f>IF(FI32&gt;ASSUMPTIONS!$D$5,0,(ASSUMPTIONS!$D$5+2-FI32)*AVERAGE(J32:M32))</f>
        <v>0</v>
      </c>
      <c r="BJ32" s="46">
        <f>IF(FJ32&gt;ASSUMPTIONS!$D$5,0,(ASSUMPTIONS!$D$5+2-FJ32)*AVERAGE(K32:N32))</f>
        <v>0</v>
      </c>
      <c r="BK32" s="46">
        <f>IF(FK32&gt;ASSUMPTIONS!$D$5,0,(ASSUMPTIONS!$D$5+2-FK32)*AVERAGE(L32:O32))</f>
        <v>0</v>
      </c>
      <c r="BL32" s="46">
        <f>IF(FL32&gt;ASSUMPTIONS!$D$5,0,(ASSUMPTIONS!$D$5+2-FL32)*AVERAGE(M32:P32))</f>
        <v>0</v>
      </c>
      <c r="BM32" s="46">
        <f>IF(FM32&gt;ASSUMPTIONS!$D$5,0,(ASSUMPTIONS!$D$5+2-FM32)*AVERAGE(N32:Q32))</f>
        <v>0</v>
      </c>
      <c r="BN32" s="46">
        <f>IF(FN32&gt;ASSUMPTIONS!$D$5,0,(ASSUMPTIONS!$D$5+2-FN32)*AVERAGE(O32:R32))</f>
        <v>0</v>
      </c>
      <c r="BO32" s="46">
        <f>IF(FO32&gt;ASSUMPTIONS!$D$5,0,(ASSUMPTIONS!$D$5+2-FO32)*AVERAGE(P32:S32))</f>
        <v>0</v>
      </c>
      <c r="BP32" s="46">
        <f>IF(FP32&gt;ASSUMPTIONS!$D$5,0,(ASSUMPTIONS!$D$5+2-FP32)*AVERAGE(Q32:T32))</f>
        <v>0</v>
      </c>
      <c r="BQ32" s="46">
        <f>IF(FQ32&gt;ASSUMPTIONS!$D$5,0,(ASSUMPTIONS!$D$5+2-FQ32)*AVERAGE(R32:U32))</f>
        <v>0</v>
      </c>
      <c r="BR32" s="46">
        <f>IF(FR32&gt;ASSUMPTIONS!$D$5,0,(ASSUMPTIONS!$D$5+2-FR32)*AVERAGE(S32:V32))</f>
        <v>0</v>
      </c>
      <c r="BS32" s="46">
        <f>IF(FS32&gt;ASSUMPTIONS!$D$5,0,(ASSUMPTIONS!$D$5+2-FS32)*AVERAGE(T32:W32))</f>
        <v>0</v>
      </c>
      <c r="BT32" s="46">
        <f>IF(FT32&gt;ASSUMPTIONS!$D$5,0,(ASSUMPTIONS!$D$5+2-FT32)*AVERAGE(U32:X32))</f>
        <v>0</v>
      </c>
      <c r="BU32" s="46">
        <f>IF(FU32&gt;ASSUMPTIONS!$D$5,0,(ASSUMPTIONS!$D$5+2-FU32)*AVERAGE(V32:Y32))</f>
        <v>0</v>
      </c>
      <c r="BV32" s="46">
        <f>IF(FV32&gt;ASSUMPTIONS!$D$5,0,(ASSUMPTIONS!$D$5+2-FV32)*AVERAGE(W32:Z32))</f>
        <v>0</v>
      </c>
      <c r="BW32" s="46">
        <f>IF(FW32&gt;ASSUMPTIONS!$D$5,0,(ASSUMPTIONS!$D$5+2-FW32)*AVERAGE(X32:AA32))</f>
        <v>0</v>
      </c>
      <c r="BX32" s="46">
        <f>IF(FX32&gt;ASSUMPTIONS!$D$5,0,(ASSUMPTIONS!$D$5+2-FX32)*AVERAGE(Y32:AB32))</f>
        <v>0</v>
      </c>
      <c r="BY32" s="46">
        <f>IF(FY32&gt;ASSUMPTIONS!$D$5,0,(ASSUMPTIONS!$D$5+2-FY32)*AVERAGE(Z32:AC32))</f>
        <v>34563.890877598125</v>
      </c>
      <c r="BZ32" s="46">
        <f>IF(FZ32&gt;ASSUMPTIONS!$D$5,0,(ASSUMPTIONS!$D$5+2-FZ32)*AVERAGE(AA32:AD32))</f>
        <v>22798.750000000004</v>
      </c>
      <c r="CA32" s="46">
        <f>IF(GA32&gt;ASSUMPTIONS!$D$5,0,(ASSUMPTIONS!$D$5+2-GA32)*AVERAGE(AB32:AE32))</f>
        <v>0</v>
      </c>
      <c r="CB32" s="46">
        <f>IF(GB32&gt;ASSUMPTIONS!$D$5,0,(ASSUMPTIONS!$D$5+2-GB32)*AVERAGE(AC32:AF32))</f>
        <v>0</v>
      </c>
      <c r="CC32" s="46">
        <f>IF(GC32&gt;ASSUMPTIONS!$D$5,0,(ASSUMPTIONS!$D$5+2-GC32)*AVERAGE(AD32:AG32))</f>
        <v>0</v>
      </c>
      <c r="CD32" s="46">
        <f>IF(GD32&gt;ASSUMPTIONS!$D$5,0,(ASSUMPTIONS!$D$5+2-GD32)*AVERAGE(AE32:AH32))</f>
        <v>0</v>
      </c>
      <c r="CE32" s="46">
        <f>IF(GE32&gt;ASSUMPTIONS!$D$5,0,(ASSUMPTIONS!$D$5+2-GE32)*AVERAGE(AF32:AI32))</f>
        <v>0</v>
      </c>
      <c r="CF32" s="46">
        <f>IF(GF32&gt;ASSUMPTIONS!$D$5,0,(ASSUMPTIONS!$D$5+2-GF32)*AVERAGE(AG32:AJ32))</f>
        <v>0</v>
      </c>
      <c r="CG32" s="46">
        <f>IF(GG32&gt;ASSUMPTIONS!$D$5,0,(ASSUMPTIONS!$D$5+2-GG32)*AVERAGE(AH32:AK32))</f>
        <v>17524.500000000033</v>
      </c>
      <c r="CH32" s="46">
        <f>IF(GH32&gt;ASSUMPTIONS!$D$5,0,(ASSUMPTIONS!$D$5+2-GH32)*AVERAGE(AI32:AL32))</f>
        <v>0</v>
      </c>
      <c r="CI32" s="46">
        <f>IF(GI32&gt;ASSUMPTIONS!$D$5,0,(ASSUMPTIONS!$D$5+2-GI32)*AVERAGE(AJ32:AM32))</f>
        <v>26866</v>
      </c>
      <c r="CJ32" s="46">
        <f>IF(GJ32&gt;ASSUMPTIONS!$D$5,0,(ASSUMPTIONS!$D$5+2-GJ32)*AVERAGE(AK32:AN32))</f>
        <v>0</v>
      </c>
      <c r="CK32" s="46">
        <f>IF(GK32&gt;ASSUMPTIONS!$D$5,0,(ASSUMPTIONS!$D$5+2-GK32)*AVERAGE(AL32:AO32))</f>
        <v>0</v>
      </c>
      <c r="CL32" s="46">
        <f>IF(GL32&gt;ASSUMPTIONS!$D$5,0,(ASSUMPTIONS!$D$5+2-GL32)*AVERAGE(AM32:AP32))</f>
        <v>0</v>
      </c>
      <c r="CM32" s="46">
        <f>IF(GM32&gt;ASSUMPTIONS!$D$5,0,(ASSUMPTIONS!$D$5+2-GM32)*AVERAGE(AN32:AQ32))</f>
        <v>0</v>
      </c>
      <c r="CN32" s="46">
        <f>IF(GN32&gt;ASSUMPTIONS!$D$5,0,(ASSUMPTIONS!$D$5+2-GN32)*AVERAGE(AO32:AR32))</f>
        <v>0</v>
      </c>
      <c r="CO32" s="46">
        <f>IF(GO32&gt;ASSUMPTIONS!$D$5,0,(ASSUMPTIONS!$D$5+2-GO32)*AVERAGE(AP32:AS32))</f>
        <v>10400.925000000007</v>
      </c>
      <c r="CP32" s="46">
        <f>IF(GP32&gt;ASSUMPTIONS!$D$5,0,(ASSUMPTIONS!$D$5+2-GP32)*AVERAGE(AQ32:AT32))</f>
        <v>16167.925000000003</v>
      </c>
      <c r="CQ32" s="46">
        <f>IF(GQ32&gt;ASSUMPTIONS!$D$5,0,(ASSUMPTIONS!$D$5+2-GQ32)*AVERAGE(AR32:AU32))</f>
        <v>16167.924999999999</v>
      </c>
      <c r="CR32" s="46">
        <f>IF(GR32&gt;ASSUMPTIONS!$D$5,0,(ASSUMPTIONS!$D$5+2-GR32)*AVERAGE(AS32:AV32))</f>
        <v>0</v>
      </c>
      <c r="CS32" s="46">
        <f>IF(GS32&gt;ASSUMPTIONS!$D$5,0,(ASSUMPTIONS!$D$5+2-GS32)*AVERAGE(AT32:AW32))</f>
        <v>24447.225000000006</v>
      </c>
      <c r="CT32" s="46">
        <f>IF(GT32&gt;ASSUMPTIONS!$D$5,0,(ASSUMPTIONS!$D$5+2-GT32)*AVERAGE(AU32:AX32))</f>
        <v>0</v>
      </c>
      <c r="CU32" s="46">
        <f>IF(GU32&gt;ASSUMPTIONS!$D$5,0,(ASSUMPTIONS!$D$5+2-GU32)*AVERAGE(AV32:AY32))</f>
        <v>26411.5</v>
      </c>
      <c r="CV32" s="46">
        <f>IF(GV32&gt;ASSUMPTIONS!$D$5,0,(ASSUMPTIONS!$D$5+2-GV32)*AVERAGE(AW32:AZ32))</f>
        <v>0</v>
      </c>
      <c r="CW32" s="46">
        <f>IF(GW32&gt;ASSUMPTIONS!$D$5,0,(ASSUMPTIONS!$D$5+2-GW32)*AVERAGE(AX32:BA32))</f>
        <v>0</v>
      </c>
      <c r="CX32" s="46">
        <f>IF(GX32&gt;ASSUMPTIONS!$D$5,0,(ASSUMPTIONS!$D$5+2-GX32)*AVERAGE(AY32:BB32))</f>
        <v>0</v>
      </c>
      <c r="CY32" s="46">
        <f>IF(GY32&gt;ASSUMPTIONS!$D$5,0,(ASSUMPTIONS!$D$5+2-GY32)*AVERAGE(AZ32:BC32))</f>
        <v>19521.625000000004</v>
      </c>
      <c r="CZ32" s="46">
        <f>IF(GZ32&gt;ASSUMPTIONS!$D$5,0,(ASSUMPTIONS!$D$5+2-GZ32)*AVERAGE(BA32:BD32))</f>
        <v>0</v>
      </c>
      <c r="DA32" s="46">
        <f>IF(HA32&gt;ASSUMPTIONS!$D$5,0,(ASSUMPTIONS!$D$5+2-HA32)*AVERAGE($BB32:$BE32))</f>
        <v>0</v>
      </c>
      <c r="DB32" s="46">
        <f>IF(HB32&gt;ASSUMPTIONS!$D$5,0,(ASSUMPTIONS!$D$5+2-HB32)*AVERAGE($BB32:$BE32))</f>
        <v>20652.675000000007</v>
      </c>
      <c r="DC32" s="46">
        <f>IF(HC32&gt;ASSUMPTIONS!$D$5,0,(ASSUMPTIONS!$D$5+2-HC32)*AVERAGE($BB32:$BE32))</f>
        <v>0</v>
      </c>
      <c r="DD32" s="46">
        <f>IF(HD32&gt;ASSUMPTIONS!$D$5,0,(ASSUMPTIONS!$D$5+2-HD32)*AVERAGE($BB32:$BE32))</f>
        <v>14815.600000000008</v>
      </c>
      <c r="DE32" s="46">
        <f>IF(HE32&gt;ASSUMPTIONS!$D$5,0,(ASSUMPTIONS!$D$5+2-HE32)*AVERAGE($BB32:$BE32))</f>
        <v>0</v>
      </c>
      <c r="DF32" s="47">
        <f t="shared" si="106"/>
        <v>197734.60912240183</v>
      </c>
      <c r="DG32" s="47">
        <f t="shared" si="0"/>
        <v>190202.35912240183</v>
      </c>
      <c r="DH32" s="47">
        <f t="shared" si="1"/>
        <v>182670.10912240183</v>
      </c>
      <c r="DI32" s="47">
        <f t="shared" si="2"/>
        <v>175137.85912240183</v>
      </c>
      <c r="DJ32" s="47">
        <f t="shared" si="3"/>
        <v>164915.60912240183</v>
      </c>
      <c r="DK32" s="47">
        <f t="shared" si="4"/>
        <v>154693.35912240183</v>
      </c>
      <c r="DL32" s="47">
        <f t="shared" si="5"/>
        <v>144471.10912240183</v>
      </c>
      <c r="DM32" s="47">
        <f t="shared" si="6"/>
        <v>134248.85912240183</v>
      </c>
      <c r="DN32" s="47">
        <f t="shared" si="7"/>
        <v>125408.45912240184</v>
      </c>
      <c r="DO32" s="47">
        <f t="shared" si="8"/>
        <v>116568.05912240184</v>
      </c>
      <c r="DP32" s="47">
        <f t="shared" si="9"/>
        <v>107727.65912240185</v>
      </c>
      <c r="DQ32" s="47">
        <f t="shared" si="10"/>
        <v>98887.259122401854</v>
      </c>
      <c r="DR32" s="47">
        <f t="shared" si="11"/>
        <v>90046.85912240186</v>
      </c>
      <c r="DS32" s="47">
        <f t="shared" si="12"/>
        <v>82114.35912240186</v>
      </c>
      <c r="DT32" s="47">
        <f t="shared" si="13"/>
        <v>74181.85912240186</v>
      </c>
      <c r="DU32" s="47">
        <f t="shared" si="14"/>
        <v>66249.35912240186</v>
      </c>
      <c r="DV32" s="47">
        <f t="shared" si="15"/>
        <v>58316.85912240186</v>
      </c>
      <c r="DW32" s="47">
        <f t="shared" si="16"/>
        <v>55596.35912240186</v>
      </c>
      <c r="DX32" s="47">
        <f t="shared" si="17"/>
        <v>52875.85912240186</v>
      </c>
      <c r="DY32" s="47">
        <f t="shared" si="18"/>
        <v>84719.249999999985</v>
      </c>
      <c r="DZ32" s="47">
        <f t="shared" si="19"/>
        <v>104797.49999999999</v>
      </c>
      <c r="EA32" s="47">
        <f t="shared" si="20"/>
        <v>94045.699999999983</v>
      </c>
      <c r="EB32" s="47">
        <f t="shared" si="21"/>
        <v>83293.89999999998</v>
      </c>
      <c r="EC32" s="47">
        <f t="shared" si="22"/>
        <v>72542.099999999977</v>
      </c>
      <c r="ED32" s="47">
        <f t="shared" si="23"/>
        <v>61790.299999999974</v>
      </c>
      <c r="EE32" s="47">
        <f t="shared" si="24"/>
        <v>51038.499999999971</v>
      </c>
      <c r="EF32" s="47">
        <f t="shared" si="25"/>
        <v>46405.499999999971</v>
      </c>
      <c r="EG32" s="47">
        <f t="shared" si="26"/>
        <v>59297</v>
      </c>
      <c r="EH32" s="47">
        <f t="shared" si="27"/>
        <v>54664</v>
      </c>
      <c r="EI32" s="47">
        <f t="shared" si="28"/>
        <v>76897</v>
      </c>
      <c r="EJ32" s="47">
        <f t="shared" si="29"/>
        <v>68744</v>
      </c>
      <c r="EK32" s="47">
        <f t="shared" si="30"/>
        <v>60591</v>
      </c>
      <c r="EL32" s="47">
        <f t="shared" si="31"/>
        <v>52438</v>
      </c>
      <c r="EM32" s="47">
        <f t="shared" si="32"/>
        <v>44285</v>
      </c>
      <c r="EN32" s="47">
        <f t="shared" si="33"/>
        <v>40433.199999999997</v>
      </c>
      <c r="EO32" s="47">
        <f t="shared" si="34"/>
        <v>46982.324999999997</v>
      </c>
      <c r="EP32" s="47">
        <f t="shared" si="35"/>
        <v>59298.45</v>
      </c>
      <c r="EQ32" s="47">
        <f t="shared" si="36"/>
        <v>71614.574999999997</v>
      </c>
      <c r="ER32" s="47">
        <f t="shared" si="37"/>
        <v>67762.774999999994</v>
      </c>
      <c r="ES32" s="47">
        <f t="shared" si="38"/>
        <v>83431.75</v>
      </c>
      <c r="ET32" s="47">
        <f t="shared" si="39"/>
        <v>74653.5</v>
      </c>
      <c r="EU32" s="47">
        <f t="shared" si="40"/>
        <v>92286.75</v>
      </c>
      <c r="EV32" s="47">
        <f t="shared" si="41"/>
        <v>83508.5</v>
      </c>
      <c r="EW32" s="47">
        <f t="shared" si="42"/>
        <v>72959.25</v>
      </c>
      <c r="EX32" s="47">
        <f t="shared" si="43"/>
        <v>62410</v>
      </c>
      <c r="EY32" s="47">
        <f t="shared" si="44"/>
        <v>71382.375</v>
      </c>
      <c r="EZ32" s="47">
        <f t="shared" si="45"/>
        <v>60833.125</v>
      </c>
      <c r="FA32" s="47">
        <f t="shared" si="46"/>
        <v>53425.324999999997</v>
      </c>
      <c r="FB32" s="47">
        <f t="shared" si="47"/>
        <v>66670.2</v>
      </c>
      <c r="FC32" s="47">
        <f t="shared" si="48"/>
        <v>59262.399999999994</v>
      </c>
      <c r="FD32" s="47">
        <f t="shared" si="49"/>
        <v>66670.2</v>
      </c>
      <c r="FE32" s="47">
        <f t="shared" si="50"/>
        <v>59262.399999999994</v>
      </c>
      <c r="FF32" s="48">
        <f t="shared" si="54"/>
        <v>25.018051631360105</v>
      </c>
      <c r="FG32" s="48">
        <f t="shared" si="55"/>
        <v>22.274308949551024</v>
      </c>
      <c r="FH32" s="48">
        <f t="shared" si="56"/>
        <v>19.916998782418581</v>
      </c>
      <c r="FI32" s="48">
        <f t="shared" si="57"/>
        <v>17.869853419981101</v>
      </c>
      <c r="FJ32" s="48">
        <f t="shared" si="58"/>
        <v>17.73226963953632</v>
      </c>
      <c r="FK32" s="48">
        <f t="shared" si="59"/>
        <v>17.302485134270611</v>
      </c>
      <c r="FL32" s="48">
        <f t="shared" si="60"/>
        <v>16.840373903093131</v>
      </c>
      <c r="FM32" s="48">
        <f t="shared" si="61"/>
        <v>16.342146183702301</v>
      </c>
      <c r="FN32" s="48">
        <f t="shared" si="62"/>
        <v>15.185835383286031</v>
      </c>
      <c r="FO32" s="48">
        <f t="shared" si="63"/>
        <v>14.55965067582313</v>
      </c>
      <c r="FP32" s="48">
        <f t="shared" si="64"/>
        <v>13.899571227682969</v>
      </c>
      <c r="FQ32" s="48">
        <f t="shared" si="65"/>
        <v>13.202768452921523</v>
      </c>
      <c r="FR32" s="48">
        <f t="shared" si="66"/>
        <v>12.466090024885201</v>
      </c>
      <c r="FS32" s="48">
        <f t="shared" si="67"/>
        <v>13.582752714744982</v>
      </c>
      <c r="FT32" s="48">
        <f t="shared" si="68"/>
        <v>15.416194334441352</v>
      </c>
      <c r="FU32" s="48">
        <f t="shared" si="69"/>
        <v>18.437146544650641</v>
      </c>
      <c r="FV32" s="48">
        <f t="shared" si="70"/>
        <v>24.351905577063725</v>
      </c>
      <c r="FW32" s="48">
        <f t="shared" si="71"/>
        <v>12.333513267891243</v>
      </c>
      <c r="FX32" s="48">
        <f t="shared" si="72"/>
        <v>8.2534324684577776</v>
      </c>
      <c r="FY32" s="48">
        <f t="shared" si="73"/>
        <v>6.0471192017820119</v>
      </c>
      <c r="FZ32" s="48">
        <f t="shared" si="74"/>
        <v>7.8795411000948672</v>
      </c>
      <c r="GA32" s="48">
        <f t="shared" si="75"/>
        <v>9.746972599936754</v>
      </c>
      <c r="GB32" s="48">
        <f t="shared" si="76"/>
        <v>10.19786165840752</v>
      </c>
      <c r="GC32" s="48">
        <f t="shared" si="77"/>
        <v>10.828077063075241</v>
      </c>
      <c r="GD32" s="48">
        <f t="shared" si="78"/>
        <v>11.771155500024337</v>
      </c>
      <c r="GE32" s="48">
        <f t="shared" si="79"/>
        <v>13.336995467299801</v>
      </c>
      <c r="GF32" s="48">
        <f t="shared" si="80"/>
        <v>9.2578450934155576</v>
      </c>
      <c r="GG32" s="48">
        <f t="shared" si="81"/>
        <v>7.2587986860628764</v>
      </c>
      <c r="GH32" s="48">
        <f t="shared" si="82"/>
        <v>8.1530317613089505</v>
      </c>
      <c r="GI32" s="48">
        <f t="shared" si="83"/>
        <v>6.704771249846682</v>
      </c>
      <c r="GJ32" s="48">
        <f t="shared" si="84"/>
        <v>10.864687681026322</v>
      </c>
      <c r="GK32" s="48">
        <f t="shared" si="85"/>
        <v>11.452752232440357</v>
      </c>
      <c r="GL32" s="48">
        <f t="shared" si="86"/>
        <v>12.297497513750484</v>
      </c>
      <c r="GM32" s="48">
        <f t="shared" si="87"/>
        <v>13.613894802430032</v>
      </c>
      <c r="GN32" s="48">
        <f t="shared" si="88"/>
        <v>11.497222077989511</v>
      </c>
      <c r="GO32" s="48">
        <f t="shared" si="89"/>
        <v>7.9539482581828631</v>
      </c>
      <c r="GP32" s="48">
        <f t="shared" si="90"/>
        <v>7.4397686469966464</v>
      </c>
      <c r="GQ32" s="48">
        <f t="shared" si="91"/>
        <v>7.857598831267568</v>
      </c>
      <c r="GR32" s="48">
        <f t="shared" si="92"/>
        <v>8.1581835787315242</v>
      </c>
      <c r="GS32" s="48">
        <f t="shared" si="93"/>
        <v>7.3487447131547547</v>
      </c>
      <c r="GT32" s="48">
        <f t="shared" si="94"/>
        <v>8.6334756176432546</v>
      </c>
      <c r="GU32" s="48">
        <f t="shared" si="95"/>
        <v>7.3866818384208184</v>
      </c>
      <c r="GV32" s="48">
        <f t="shared" si="96"/>
        <v>8.748181150318743</v>
      </c>
      <c r="GW32" s="48">
        <f t="shared" si="97"/>
        <v>8.5527921127727033</v>
      </c>
      <c r="GX32" s="48">
        <f t="shared" si="98"/>
        <v>8.1259728073375079</v>
      </c>
      <c r="GY32" s="48">
        <f t="shared" si="99"/>
        <v>7.6173272530600968</v>
      </c>
      <c r="GZ32" s="48">
        <f t="shared" si="100"/>
        <v>9.6361099111747084</v>
      </c>
      <c r="HA32" s="48">
        <f t="shared" si="101"/>
        <v>8.2120366370582349</v>
      </c>
      <c r="HB32" s="48">
        <f t="shared" si="102"/>
        <v>7.2120366370582349</v>
      </c>
      <c r="HC32" s="48">
        <f t="shared" si="103"/>
        <v>9</v>
      </c>
      <c r="HD32" s="48">
        <f t="shared" si="104"/>
        <v>7.9999999999999991</v>
      </c>
      <c r="HE32" s="48">
        <f t="shared" si="105"/>
        <v>9</v>
      </c>
      <c r="HF32" s="31"/>
    </row>
    <row r="33" spans="1:214" x14ac:dyDescent="0.25">
      <c r="A33" s="29"/>
      <c r="B33" s="13" t="s">
        <v>7</v>
      </c>
      <c r="C33" s="13">
        <v>1919447</v>
      </c>
      <c r="D33" s="13" t="str">
        <f>VLOOKUP(C33,INVENTORY_DATA!$C:$E,2,0)</f>
        <v>PF_0</v>
      </c>
      <c r="E33" s="44">
        <f>VLOOKUP(C33,INVENTORY_DATA!$C:$E,3,0)</f>
        <v>27150.817551963046</v>
      </c>
      <c r="F33" s="45">
        <f>VLOOKUP(VLOOKUP(F$3,KEY!$E:$F,2,0)&amp;$C33,DEMAND_PLAN!$B:$I,5,0)/VLOOKUP(VLOOKUP(F$3,KEY!$E:$F,2,0),KEY!$B:$C,2,0)</f>
        <v>9156</v>
      </c>
      <c r="G33" s="45">
        <f>VLOOKUP(VLOOKUP(G$3,KEY!$E:$F,2,0)&amp;$C33,DEMAND_PLAN!$B:$I,5,0)/VLOOKUP(VLOOKUP(G$3,KEY!$E:$F,2,0),KEY!$B:$C,2,0)</f>
        <v>9156</v>
      </c>
      <c r="H33" s="45">
        <f>VLOOKUP(VLOOKUP(H$3,KEY!$E:$F,2,0)&amp;$C33,DEMAND_PLAN!$B:$I,5,0)/VLOOKUP(VLOOKUP(H$3,KEY!$E:$F,2,0),KEY!$B:$C,2,0)</f>
        <v>9156</v>
      </c>
      <c r="I33" s="45">
        <f>VLOOKUP(VLOOKUP(I$3,KEY!$E:$F,2,0)&amp;$C33,DEMAND_PLAN!$B:$I,5,0)/VLOOKUP(VLOOKUP(I$3,KEY!$E:$F,2,0),KEY!$B:$C,2,0)</f>
        <v>9156</v>
      </c>
      <c r="J33" s="45">
        <f>VLOOKUP(VLOOKUP(J$3,KEY!$E:$F,2,0)&amp;$C33,DEMAND_PLAN!$B:$I,5,0)/VLOOKUP(VLOOKUP(J$3,KEY!$E:$F,2,0),KEY!$B:$C,2,0)</f>
        <v>11748.75</v>
      </c>
      <c r="K33" s="45">
        <f>VLOOKUP(VLOOKUP(K$3,KEY!$E:$F,2,0)&amp;$C33,DEMAND_PLAN!$B:$I,5,0)/VLOOKUP(VLOOKUP(K$3,KEY!$E:$F,2,0),KEY!$B:$C,2,0)</f>
        <v>11748.75</v>
      </c>
      <c r="L33" s="45">
        <f>VLOOKUP(VLOOKUP(L$3,KEY!$E:$F,2,0)&amp;$C33,DEMAND_PLAN!$B:$I,5,0)/VLOOKUP(VLOOKUP(L$3,KEY!$E:$F,2,0),KEY!$B:$C,2,0)</f>
        <v>11748.75</v>
      </c>
      <c r="M33" s="45">
        <f>VLOOKUP(VLOOKUP(M$3,KEY!$E:$F,2,0)&amp;$C33,DEMAND_PLAN!$B:$I,5,0)/VLOOKUP(VLOOKUP(M$3,KEY!$E:$F,2,0),KEY!$B:$C,2,0)</f>
        <v>11748.75</v>
      </c>
      <c r="N33" s="45">
        <f>VLOOKUP(VLOOKUP(N$3,KEY!$E:$F,2,0)&amp;$C33,DEMAND_PLAN!$B:$I,5,0)/VLOOKUP(VLOOKUP(N$3,KEY!$E:$F,2,0),KEY!$B:$C,2,0)</f>
        <v>5070</v>
      </c>
      <c r="O33" s="45">
        <f>VLOOKUP(VLOOKUP(O$3,KEY!$E:$F,2,0)&amp;$C33,DEMAND_PLAN!$B:$I,5,0)/VLOOKUP(VLOOKUP(O$3,KEY!$E:$F,2,0),KEY!$B:$C,2,0)</f>
        <v>5070</v>
      </c>
      <c r="P33" s="45">
        <f>VLOOKUP(VLOOKUP(P$3,KEY!$E:$F,2,0)&amp;$C33,DEMAND_PLAN!$B:$I,5,0)/VLOOKUP(VLOOKUP(P$3,KEY!$E:$F,2,0),KEY!$B:$C,2,0)</f>
        <v>5070</v>
      </c>
      <c r="Q33" s="45">
        <f>VLOOKUP(VLOOKUP(Q$3,KEY!$E:$F,2,0)&amp;$C33,DEMAND_PLAN!$B:$I,5,0)/VLOOKUP(VLOOKUP(Q$3,KEY!$E:$F,2,0),KEY!$B:$C,2,0)</f>
        <v>5070</v>
      </c>
      <c r="R33" s="45">
        <f>VLOOKUP(VLOOKUP(R$3,KEY!$E:$F,2,0)&amp;$C33,DEMAND_PLAN!$B:$I,5,0)/VLOOKUP(VLOOKUP(R$3,KEY!$E:$F,2,0),KEY!$B:$C,2,0)</f>
        <v>5070</v>
      </c>
      <c r="S33" s="45">
        <f>VLOOKUP(VLOOKUP(S$3,KEY!$E:$F,2,0)&amp;$C33,DEMAND_PLAN!$B:$I,5,0)/VLOOKUP(VLOOKUP(S$3,KEY!$E:$F,2,0),KEY!$B:$C,2,0)</f>
        <v>7924</v>
      </c>
      <c r="T33" s="45">
        <f>VLOOKUP(VLOOKUP(T$3,KEY!$E:$F,2,0)&amp;$C33,DEMAND_PLAN!$B:$I,5,0)/VLOOKUP(VLOOKUP(T$3,KEY!$E:$F,2,0),KEY!$B:$C,2,0)</f>
        <v>7924</v>
      </c>
      <c r="U33" s="45">
        <f>VLOOKUP(VLOOKUP(U$3,KEY!$E:$F,2,0)&amp;$C33,DEMAND_PLAN!$B:$I,5,0)/VLOOKUP(VLOOKUP(U$3,KEY!$E:$F,2,0),KEY!$B:$C,2,0)</f>
        <v>7924</v>
      </c>
      <c r="V33" s="45">
        <f>VLOOKUP(VLOOKUP(V$3,KEY!$E:$F,2,0)&amp;$C33,DEMAND_PLAN!$B:$I,5,0)/VLOOKUP(VLOOKUP(V$3,KEY!$E:$F,2,0),KEY!$B:$C,2,0)</f>
        <v>7924</v>
      </c>
      <c r="W33" s="45">
        <f>VLOOKUP(VLOOKUP(W$3,KEY!$E:$F,2,0)&amp;$C33,DEMAND_PLAN!$B:$I,5,0)/VLOOKUP(VLOOKUP(W$3,KEY!$E:$F,2,0),KEY!$B:$C,2,0)</f>
        <v>12416.75</v>
      </c>
      <c r="X33" s="45">
        <f>VLOOKUP(VLOOKUP(X$3,KEY!$E:$F,2,0)&amp;$C33,DEMAND_PLAN!$B:$I,5,0)/VLOOKUP(VLOOKUP(X$3,KEY!$E:$F,2,0),KEY!$B:$C,2,0)</f>
        <v>12416.75</v>
      </c>
      <c r="Y33" s="45">
        <f>VLOOKUP(VLOOKUP(Y$3,KEY!$E:$F,2,0)&amp;$C33,DEMAND_PLAN!$B:$I,5,0)/VLOOKUP(VLOOKUP(Y$3,KEY!$E:$F,2,0),KEY!$B:$C,2,0)</f>
        <v>12416.75</v>
      </c>
      <c r="Z33" s="45">
        <f>VLOOKUP(VLOOKUP(Z$3,KEY!$E:$F,2,0)&amp;$C33,DEMAND_PLAN!$B:$I,5,0)/VLOOKUP(VLOOKUP(Z$3,KEY!$E:$F,2,0),KEY!$B:$C,2,0)</f>
        <v>12416.75</v>
      </c>
      <c r="AA33" s="45">
        <f>VLOOKUP(VLOOKUP(AA$3,KEY!$E:$F,2,0)&amp;$C33,DEMAND_PLAN!$B:$I,5,0)/VLOOKUP(VLOOKUP(AA$3,KEY!$E:$F,2,0),KEY!$B:$C,2,0)</f>
        <v>8975.4</v>
      </c>
      <c r="AB33" s="45">
        <f>VLOOKUP(VLOOKUP(AB$3,KEY!$E:$F,2,0)&amp;$C33,DEMAND_PLAN!$B:$I,5,0)/VLOOKUP(VLOOKUP(AB$3,KEY!$E:$F,2,0),KEY!$B:$C,2,0)</f>
        <v>8975.4</v>
      </c>
      <c r="AC33" s="45">
        <f>VLOOKUP(VLOOKUP(AC$3,KEY!$E:$F,2,0)&amp;$C33,DEMAND_PLAN!$B:$I,5,0)/VLOOKUP(VLOOKUP(AC$3,KEY!$E:$F,2,0),KEY!$B:$C,2,0)</f>
        <v>8975.4</v>
      </c>
      <c r="AD33" s="45">
        <f>VLOOKUP(VLOOKUP(AD$3,KEY!$E:$F,2,0)&amp;$C33,DEMAND_PLAN!$B:$I,5,0)/VLOOKUP(VLOOKUP(AD$3,KEY!$E:$F,2,0),KEY!$B:$C,2,0)</f>
        <v>8975.4</v>
      </c>
      <c r="AE33" s="45">
        <f>VLOOKUP(VLOOKUP(AE$3,KEY!$E:$F,2,0)&amp;$C33,DEMAND_PLAN!$B:$I,5,0)/VLOOKUP(VLOOKUP(AE$3,KEY!$E:$F,2,0),KEY!$B:$C,2,0)</f>
        <v>8975.4</v>
      </c>
      <c r="AF33" s="45">
        <f>VLOOKUP(VLOOKUP(AF$3,KEY!$E:$F,2,0)&amp;$C33,DEMAND_PLAN!$B:$I,5,0)/VLOOKUP(VLOOKUP(AF$3,KEY!$E:$F,2,0),KEY!$B:$C,2,0)</f>
        <v>10622.25</v>
      </c>
      <c r="AG33" s="45">
        <f>VLOOKUP(VLOOKUP(AG$3,KEY!$E:$F,2,0)&amp;$C33,DEMAND_PLAN!$B:$I,5,0)/VLOOKUP(VLOOKUP(AG$3,KEY!$E:$F,2,0),KEY!$B:$C,2,0)</f>
        <v>10622.25</v>
      </c>
      <c r="AH33" s="45">
        <f>VLOOKUP(VLOOKUP(AH$3,KEY!$E:$F,2,0)&amp;$C33,DEMAND_PLAN!$B:$I,5,0)/VLOOKUP(VLOOKUP(AH$3,KEY!$E:$F,2,0),KEY!$B:$C,2,0)</f>
        <v>10622.25</v>
      </c>
      <c r="AI33" s="45">
        <f>VLOOKUP(VLOOKUP(AI$3,KEY!$E:$F,2,0)&amp;$C33,DEMAND_PLAN!$B:$I,5,0)/VLOOKUP(VLOOKUP(AI$3,KEY!$E:$F,2,0),KEY!$B:$C,2,0)</f>
        <v>10622.25</v>
      </c>
      <c r="AJ33" s="45">
        <f>VLOOKUP(VLOOKUP(AJ$3,KEY!$E:$F,2,0)&amp;$C33,DEMAND_PLAN!$B:$I,5,0)/VLOOKUP(VLOOKUP(AJ$3,KEY!$E:$F,2,0),KEY!$B:$C,2,0)</f>
        <v>8078.5</v>
      </c>
      <c r="AK33" s="45">
        <f>VLOOKUP(VLOOKUP(AK$3,KEY!$E:$F,2,0)&amp;$C33,DEMAND_PLAN!$B:$I,5,0)/VLOOKUP(VLOOKUP(AK$3,KEY!$E:$F,2,0),KEY!$B:$C,2,0)</f>
        <v>8078.5</v>
      </c>
      <c r="AL33" s="45">
        <f>VLOOKUP(VLOOKUP(AL$3,KEY!$E:$F,2,0)&amp;$C33,DEMAND_PLAN!$B:$I,5,0)/VLOOKUP(VLOOKUP(AL$3,KEY!$E:$F,2,0),KEY!$B:$C,2,0)</f>
        <v>8078.5</v>
      </c>
      <c r="AM33" s="45">
        <f>VLOOKUP(VLOOKUP(AM$3,KEY!$E:$F,2,0)&amp;$C33,DEMAND_PLAN!$B:$I,5,0)/VLOOKUP(VLOOKUP(AM$3,KEY!$E:$F,2,0),KEY!$B:$C,2,0)</f>
        <v>8078.5</v>
      </c>
      <c r="AN33" s="45">
        <f>VLOOKUP(VLOOKUP(AN$3,KEY!$E:$F,2,0)&amp;$C33,DEMAND_PLAN!$B:$I,5,0)/VLOOKUP(VLOOKUP(AN$3,KEY!$E:$F,2,0),KEY!$B:$C,2,0)</f>
        <v>11338.2</v>
      </c>
      <c r="AO33" s="45">
        <f>VLOOKUP(VLOOKUP(AO$3,KEY!$E:$F,2,0)&amp;$C33,DEMAND_PLAN!$B:$I,5,0)/VLOOKUP(VLOOKUP(AO$3,KEY!$E:$F,2,0),KEY!$B:$C,2,0)</f>
        <v>11338.2</v>
      </c>
      <c r="AP33" s="45">
        <f>VLOOKUP(VLOOKUP(AP$3,KEY!$E:$F,2,0)&amp;$C33,DEMAND_PLAN!$B:$I,5,0)/VLOOKUP(VLOOKUP(AP$3,KEY!$E:$F,2,0),KEY!$B:$C,2,0)</f>
        <v>11338.2</v>
      </c>
      <c r="AQ33" s="45">
        <f>VLOOKUP(VLOOKUP(AQ$3,KEY!$E:$F,2,0)&amp;$C33,DEMAND_PLAN!$B:$I,5,0)/VLOOKUP(VLOOKUP(AQ$3,KEY!$E:$F,2,0),KEY!$B:$C,2,0)</f>
        <v>11338.2</v>
      </c>
      <c r="AR33" s="45">
        <f>VLOOKUP(VLOOKUP(AR$3,KEY!$E:$F,2,0)&amp;$C33,DEMAND_PLAN!$B:$I,5,0)/VLOOKUP(VLOOKUP(AR$3,KEY!$E:$F,2,0),KEY!$B:$C,2,0)</f>
        <v>11338.2</v>
      </c>
      <c r="AS33" s="45">
        <f>VLOOKUP(VLOOKUP(AS$3,KEY!$E:$F,2,0)&amp;$C33,DEMAND_PLAN!$B:$I,5,0)/VLOOKUP(VLOOKUP(AS$3,KEY!$E:$F,2,0),KEY!$B:$C,2,0)</f>
        <v>10486.25</v>
      </c>
      <c r="AT33" s="45">
        <f>VLOOKUP(VLOOKUP(AT$3,KEY!$E:$F,2,0)&amp;$C33,DEMAND_PLAN!$B:$I,5,0)/VLOOKUP(VLOOKUP(AT$3,KEY!$E:$F,2,0),KEY!$B:$C,2,0)</f>
        <v>10486.25</v>
      </c>
      <c r="AU33" s="45">
        <f>VLOOKUP(VLOOKUP(AU$3,KEY!$E:$F,2,0)&amp;$C33,DEMAND_PLAN!$B:$I,5,0)/VLOOKUP(VLOOKUP(AU$3,KEY!$E:$F,2,0),KEY!$B:$C,2,0)</f>
        <v>10486.25</v>
      </c>
      <c r="AV33" s="45">
        <f>VLOOKUP(VLOOKUP(AV$3,KEY!$E:$F,2,0)&amp;$C33,DEMAND_PLAN!$B:$I,5,0)/VLOOKUP(VLOOKUP(AV$3,KEY!$E:$F,2,0),KEY!$B:$C,2,0)</f>
        <v>10486.25</v>
      </c>
      <c r="AW33" s="45">
        <f>VLOOKUP(VLOOKUP(AW$3,KEY!$E:$F,2,0)&amp;$C33,DEMAND_PLAN!$B:$I,5,0)/VLOOKUP(VLOOKUP(AW$3,KEY!$E:$F,2,0),KEY!$B:$C,2,0)</f>
        <v>7982.75</v>
      </c>
      <c r="AX33" s="45">
        <f>VLOOKUP(VLOOKUP(AX$3,KEY!$E:$F,2,0)&amp;$C33,DEMAND_PLAN!$B:$I,5,0)/VLOOKUP(VLOOKUP(AX$3,KEY!$E:$F,2,0),KEY!$B:$C,2,0)</f>
        <v>7982.75</v>
      </c>
      <c r="AY33" s="45">
        <f>VLOOKUP(VLOOKUP(AY$3,KEY!$E:$F,2,0)&amp;$C33,DEMAND_PLAN!$B:$I,5,0)/VLOOKUP(VLOOKUP(AY$3,KEY!$E:$F,2,0),KEY!$B:$C,2,0)</f>
        <v>7982.75</v>
      </c>
      <c r="AZ33" s="45">
        <f>VLOOKUP(VLOOKUP(AZ$3,KEY!$E:$F,2,0)&amp;$C33,DEMAND_PLAN!$B:$I,5,0)/VLOOKUP(VLOOKUP(AZ$3,KEY!$E:$F,2,0),KEY!$B:$C,2,0)</f>
        <v>7982.75</v>
      </c>
      <c r="BA33" s="45">
        <f>VLOOKUP(VLOOKUP(BA$3,KEY!$E:$F,2,0)&amp;$C33,DEMAND_PLAN!$B:$I,5,0)/VLOOKUP(VLOOKUP(BA$3,KEY!$E:$F,2,0),KEY!$B:$C,2,0)</f>
        <v>10285.200000000001</v>
      </c>
      <c r="BB33" s="45">
        <f>VLOOKUP(VLOOKUP(BB$3,KEY!$E:$F,2,0)&amp;$C33,DEMAND_PLAN!$B:$I,5,0)/VLOOKUP(VLOOKUP(BB$3,KEY!$E:$F,2,0),KEY!$B:$C,2,0)</f>
        <v>10285.200000000001</v>
      </c>
      <c r="BC33" s="45">
        <f>VLOOKUP(VLOOKUP(BC$3,KEY!$E:$F,2,0)&amp;$C33,DEMAND_PLAN!$B:$I,5,0)/VLOOKUP(VLOOKUP(BC$3,KEY!$E:$F,2,0),KEY!$B:$C,2,0)</f>
        <v>10285.200000000001</v>
      </c>
      <c r="BD33" s="45">
        <f>VLOOKUP(VLOOKUP(BD$3,KEY!$E:$F,2,0)&amp;$C33,DEMAND_PLAN!$B:$I,5,0)/VLOOKUP(VLOOKUP(BD$3,KEY!$E:$F,2,0),KEY!$B:$C,2,0)</f>
        <v>10285.200000000001</v>
      </c>
      <c r="BE33" s="45">
        <f>VLOOKUP(VLOOKUP(BE$3,KEY!$E:$F,2,0)&amp;$C33,DEMAND_PLAN!$B:$I,5,0)/VLOOKUP(VLOOKUP(BE$3,KEY!$E:$F,2,0),KEY!$B:$C,2,0)</f>
        <v>10285.200000000001</v>
      </c>
      <c r="BF33" s="46">
        <f>IF(FF33&gt;ASSUMPTIONS!$D$5,0,(ASSUMPTIONS!$D$5+2-FF33)*AVERAGE(G33:J33))</f>
        <v>70891.057448036954</v>
      </c>
      <c r="BG33" s="46">
        <f>IF(FG33&gt;ASSUMPTIONS!$D$5,0,(ASSUMPTIONS!$D$5+2-FG33)*AVERAGE(H33:K33))</f>
        <v>0</v>
      </c>
      <c r="BH33" s="46">
        <f>IF(FH33&gt;ASSUMPTIONS!$D$5,0,(ASSUMPTIONS!$D$5+2-FH33)*AVERAGE(I33:L33))</f>
        <v>31275.75</v>
      </c>
      <c r="BI33" s="46">
        <f>IF(FI33&gt;ASSUMPTIONS!$D$5,0,(ASSUMPTIONS!$D$5+2-FI33)*AVERAGE(J33:M33))</f>
        <v>0</v>
      </c>
      <c r="BJ33" s="46">
        <f>IF(FJ33&gt;ASSUMPTIONS!$D$5,0,(ASSUMPTIONS!$D$5+2-FJ33)*AVERAGE(K33:N33))</f>
        <v>0</v>
      </c>
      <c r="BK33" s="46">
        <f>IF(FK33&gt;ASSUMPTIONS!$D$5,0,(ASSUMPTIONS!$D$5+2-FK33)*AVERAGE(L33:O33))</f>
        <v>0</v>
      </c>
      <c r="BL33" s="46">
        <f>IF(FL33&gt;ASSUMPTIONS!$D$5,0,(ASSUMPTIONS!$D$5+2-FL33)*AVERAGE(M33:P33))</f>
        <v>0</v>
      </c>
      <c r="BM33" s="46">
        <f>IF(FM33&gt;ASSUMPTIONS!$D$5,0,(ASSUMPTIONS!$D$5+2-FM33)*AVERAGE(N33:Q33))</f>
        <v>0</v>
      </c>
      <c r="BN33" s="46">
        <f>IF(FN33&gt;ASSUMPTIONS!$D$5,0,(ASSUMPTIONS!$D$5+2-FN33)*AVERAGE(O33:R33))</f>
        <v>0</v>
      </c>
      <c r="BO33" s="46">
        <f>IF(FO33&gt;ASSUMPTIONS!$D$5,0,(ASSUMPTIONS!$D$5+2-FO33)*AVERAGE(P33:S33))</f>
        <v>17206.375</v>
      </c>
      <c r="BP33" s="46">
        <f>IF(FP33&gt;ASSUMPTIONS!$D$5,0,(ASSUMPTIONS!$D$5+2-FP33)*AVERAGE(Q33:T33))</f>
        <v>0</v>
      </c>
      <c r="BQ33" s="46">
        <f>IF(FQ33&gt;ASSUMPTIONS!$D$5,0,(ASSUMPTIONS!$D$5+2-FQ33)*AVERAGE(R33:U33))</f>
        <v>24409.999999999996</v>
      </c>
      <c r="BR33" s="46">
        <f>IF(FR33&gt;ASSUMPTIONS!$D$5,0,(ASSUMPTIONS!$D$5+2-FR33)*AVERAGE(S33:V33))</f>
        <v>0</v>
      </c>
      <c r="BS33" s="46">
        <f>IF(FS33&gt;ASSUMPTIONS!$D$5,0,(ASSUMPTIONS!$D$5+2-FS33)*AVERAGE(T33:W33))</f>
        <v>28506.875000000004</v>
      </c>
      <c r="BT33" s="46">
        <f>IF(FT33&gt;ASSUMPTIONS!$D$5,0,(ASSUMPTIONS!$D$5+2-FT33)*AVERAGE(U33:X33))</f>
        <v>0</v>
      </c>
      <c r="BU33" s="46">
        <f>IF(FU33&gt;ASSUMPTIONS!$D$5,0,(ASSUMPTIONS!$D$5+2-FU33)*AVERAGE(V33:Y33))</f>
        <v>38311.75</v>
      </c>
      <c r="BV33" s="46">
        <f>IF(FV33&gt;ASSUMPTIONS!$D$5,0,(ASSUMPTIONS!$D$5+2-FV33)*AVERAGE(W33:Z33))</f>
        <v>0</v>
      </c>
      <c r="BW33" s="46">
        <f>IF(FW33&gt;ASSUMPTIONS!$D$5,0,(ASSUMPTIONS!$D$5+2-FW33)*AVERAGE(X33:AA33))</f>
        <v>0</v>
      </c>
      <c r="BX33" s="46">
        <f>IF(FX33&gt;ASSUMPTIONS!$D$5,0,(ASSUMPTIONS!$D$5+2-FX33)*AVERAGE(Y33:AB33))</f>
        <v>22289.875000000007</v>
      </c>
      <c r="BY33" s="46">
        <f>IF(FY33&gt;ASSUMPTIONS!$D$5,0,(ASSUMPTIONS!$D$5+2-FY33)*AVERAGE(Z33:AC33))</f>
        <v>0</v>
      </c>
      <c r="BZ33" s="46">
        <f>IF(FZ33&gt;ASSUMPTIONS!$D$5,0,(ASSUMPTIONS!$D$5+2-FZ33)*AVERAGE(AA33:AD33))</f>
        <v>0</v>
      </c>
      <c r="CA33" s="46">
        <f>IF(GA33&gt;ASSUMPTIONS!$D$5,0,(ASSUMPTIONS!$D$5+2-GA33)*AVERAGE(AB33:AE33))</f>
        <v>20043.5</v>
      </c>
      <c r="CB33" s="46">
        <f>IF(GB33&gt;ASSUMPTIONS!$D$5,0,(ASSUMPTIONS!$D$5+2-GB33)*AVERAGE(AC33:AF33))</f>
        <v>0</v>
      </c>
      <c r="CC33" s="46">
        <f>IF(GC33&gt;ASSUMPTIONS!$D$5,0,(ASSUMPTIONS!$D$5+2-GC33)*AVERAGE(AD33:AG33))</f>
        <v>26185.049999999996</v>
      </c>
      <c r="CD33" s="46">
        <f>IF(GD33&gt;ASSUMPTIONS!$D$5,0,(ASSUMPTIONS!$D$5+2-GD33)*AVERAGE(AE33:AH33))</f>
        <v>0</v>
      </c>
      <c r="CE33" s="46">
        <f>IF(GE33&gt;ASSUMPTIONS!$D$5,0,(ASSUMPTIONS!$D$5+2-GE33)*AVERAGE(AF33:AI33))</f>
        <v>26185.049999999985</v>
      </c>
      <c r="CF33" s="46">
        <f>IF(GF33&gt;ASSUMPTIONS!$D$5,0,(ASSUMPTIONS!$D$5+2-GF33)*AVERAGE(AG33:AJ33))</f>
        <v>0</v>
      </c>
      <c r="CG33" s="46">
        <f>IF(GG33&gt;ASSUMPTIONS!$D$5,0,(ASSUMPTIONS!$D$5+2-GG33)*AVERAGE(AH33:AK33))</f>
        <v>0</v>
      </c>
      <c r="CH33" s="46">
        <f>IF(GH33&gt;ASSUMPTIONS!$D$5,0,(ASSUMPTIONS!$D$5+2-GH33)*AVERAGE(AI33:AL33))</f>
        <v>0</v>
      </c>
      <c r="CI33" s="46">
        <f>IF(GI33&gt;ASSUMPTIONS!$D$5,0,(ASSUMPTIONS!$D$5+2-GI33)*AVERAGE(AJ33:AM33))</f>
        <v>0</v>
      </c>
      <c r="CJ33" s="46">
        <f>IF(GJ33&gt;ASSUMPTIONS!$D$5,0,(ASSUMPTIONS!$D$5+2-GJ33)*AVERAGE(AK33:AN33))</f>
        <v>34176.149999999987</v>
      </c>
      <c r="CK33" s="46">
        <f>IF(GK33&gt;ASSUMPTIONS!$D$5,0,(ASSUMPTIONS!$D$5+2-GK33)*AVERAGE(AL33:AO33))</f>
        <v>0</v>
      </c>
      <c r="CL33" s="46">
        <f>IF(GL33&gt;ASSUMPTIONS!$D$5,0,(ASSUMPTIONS!$D$5+2-GL33)*AVERAGE(AM33:AP33))</f>
        <v>32455.500000000015</v>
      </c>
      <c r="CM33" s="46">
        <f>IF(GM33&gt;ASSUMPTIONS!$D$5,0,(ASSUMPTIONS!$D$5+2-GM33)*AVERAGE(AN33:AQ33))</f>
        <v>0</v>
      </c>
      <c r="CN33" s="46">
        <f>IF(GN33&gt;ASSUMPTIONS!$D$5,0,(ASSUMPTIONS!$D$5+2-GN33)*AVERAGE(AO33:AR33))</f>
        <v>24306.249999999993</v>
      </c>
      <c r="CO33" s="46">
        <f>IF(GO33&gt;ASSUMPTIONS!$D$5,0,(ASSUMPTIONS!$D$5+2-GO33)*AVERAGE(AP33:AS33))</f>
        <v>0</v>
      </c>
      <c r="CP33" s="46">
        <f>IF(GP33&gt;ASSUMPTIONS!$D$5,0,(ASSUMPTIONS!$D$5+2-GP33)*AVERAGE(AQ33:AT33))</f>
        <v>0</v>
      </c>
      <c r="CQ33" s="46">
        <f>IF(GQ33&gt;ASSUMPTIONS!$D$5,0,(ASSUMPTIONS!$D$5+2-GQ33)*AVERAGE(AR33:AU33))</f>
        <v>27624.974999999966</v>
      </c>
      <c r="CR33" s="46">
        <f>IF(GR33&gt;ASSUMPTIONS!$D$5,0,(ASSUMPTIONS!$D$5+2-GR33)*AVERAGE(AS33:AV33))</f>
        <v>0</v>
      </c>
      <c r="CS33" s="46">
        <f>IF(GS33&gt;ASSUMPTIONS!$D$5,0,(ASSUMPTIONS!$D$5+2-GS33)*AVERAGE(AT33:AW33))</f>
        <v>0</v>
      </c>
      <c r="CT33" s="46">
        <f>IF(GT33&gt;ASSUMPTIONS!$D$5,0,(ASSUMPTIONS!$D$5+2-GT33)*AVERAGE(AU33:AX33))</f>
        <v>18515.275000000012</v>
      </c>
      <c r="CU33" s="46">
        <f>IF(GU33&gt;ASSUMPTIONS!$D$5,0,(ASSUMPTIONS!$D$5+2-GU33)*AVERAGE(AV33:AY33))</f>
        <v>0</v>
      </c>
      <c r="CV33" s="46">
        <f>IF(GV33&gt;ASSUMPTIONS!$D$5,0,(ASSUMPTIONS!$D$5+2-GV33)*AVERAGE(AW33:AZ33))</f>
        <v>0</v>
      </c>
      <c r="CW33" s="46">
        <f>IF(GW33&gt;ASSUMPTIONS!$D$5,0,(ASSUMPTIONS!$D$5+2-GW33)*AVERAGE(AX33:BA33))</f>
        <v>24697.374999999996</v>
      </c>
      <c r="CX33" s="46">
        <f>IF(GX33&gt;ASSUMPTIONS!$D$5,0,(ASSUMPTIONS!$D$5+2-GX33)*AVERAGE(AY33:BB33))</f>
        <v>0</v>
      </c>
      <c r="CY33" s="46">
        <f>IF(GY33&gt;ASSUMPTIONS!$D$5,0,(ASSUMPTIONS!$D$5+2-GY33)*AVERAGE(AZ33:BC33))</f>
        <v>27477.750000000015</v>
      </c>
      <c r="CZ33" s="46">
        <f>IF(GZ33&gt;ASSUMPTIONS!$D$5,0,(ASSUMPTIONS!$D$5+2-GZ33)*AVERAGE(BA33:BD33))</f>
        <v>0</v>
      </c>
      <c r="DA33" s="46">
        <f>IF(HA33&gt;ASSUMPTIONS!$D$5,0,(ASSUMPTIONS!$D$5+2-HA33)*AVERAGE($BB33:$BE33))</f>
        <v>21721.624999999996</v>
      </c>
      <c r="DB33" s="46">
        <f>IF(HB33&gt;ASSUMPTIONS!$D$5,0,(ASSUMPTIONS!$D$5+2-HB33)*AVERAGE($BB33:$BE33))</f>
        <v>0</v>
      </c>
      <c r="DC33" s="46">
        <f>IF(HC33&gt;ASSUMPTIONS!$D$5,0,(ASSUMPTIONS!$D$5+2-HC33)*AVERAGE($BB33:$BE33))</f>
        <v>20570.399999999983</v>
      </c>
      <c r="DD33" s="46">
        <f>IF(HD33&gt;ASSUMPTIONS!$D$5,0,(ASSUMPTIONS!$D$5+2-HD33)*AVERAGE($BB33:$BE33))</f>
        <v>0</v>
      </c>
      <c r="DE33" s="46">
        <f>IF(HE33&gt;ASSUMPTIONS!$D$5,0,(ASSUMPTIONS!$D$5+2-HE33)*AVERAGE($BB33:$BE33))</f>
        <v>20570.400000000001</v>
      </c>
      <c r="DF33" s="47">
        <f t="shared" si="106"/>
        <v>88885.875</v>
      </c>
      <c r="DG33" s="47">
        <f t="shared" si="0"/>
        <v>79729.875</v>
      </c>
      <c r="DH33" s="47">
        <f t="shared" si="1"/>
        <v>101849.625</v>
      </c>
      <c r="DI33" s="47">
        <f t="shared" si="2"/>
        <v>92693.625</v>
      </c>
      <c r="DJ33" s="47">
        <f t="shared" si="3"/>
        <v>80944.875</v>
      </c>
      <c r="DK33" s="47">
        <f t="shared" si="4"/>
        <v>69196.125</v>
      </c>
      <c r="DL33" s="47">
        <f t="shared" si="5"/>
        <v>57447.375</v>
      </c>
      <c r="DM33" s="47">
        <f t="shared" si="6"/>
        <v>45698.625</v>
      </c>
      <c r="DN33" s="47">
        <f t="shared" si="7"/>
        <v>40628.625</v>
      </c>
      <c r="DO33" s="47">
        <f t="shared" si="8"/>
        <v>52765</v>
      </c>
      <c r="DP33" s="47">
        <f t="shared" si="9"/>
        <v>47695</v>
      </c>
      <c r="DQ33" s="47">
        <f t="shared" si="10"/>
        <v>67035</v>
      </c>
      <c r="DR33" s="47">
        <f t="shared" si="11"/>
        <v>61965</v>
      </c>
      <c r="DS33" s="47">
        <f t="shared" si="12"/>
        <v>82547.875</v>
      </c>
      <c r="DT33" s="47">
        <f t="shared" si="13"/>
        <v>74623.875</v>
      </c>
      <c r="DU33" s="47">
        <f t="shared" si="14"/>
        <v>105011.625</v>
      </c>
      <c r="DV33" s="47">
        <f t="shared" si="15"/>
        <v>97087.625</v>
      </c>
      <c r="DW33" s="47">
        <f t="shared" si="16"/>
        <v>84670.875</v>
      </c>
      <c r="DX33" s="47">
        <f t="shared" si="17"/>
        <v>94544</v>
      </c>
      <c r="DY33" s="47">
        <f t="shared" si="18"/>
        <v>82127.25</v>
      </c>
      <c r="DZ33" s="47">
        <f t="shared" si="19"/>
        <v>69710.5</v>
      </c>
      <c r="EA33" s="47">
        <f t="shared" si="20"/>
        <v>80778.600000000006</v>
      </c>
      <c r="EB33" s="47">
        <f t="shared" si="21"/>
        <v>71803.200000000012</v>
      </c>
      <c r="EC33" s="47">
        <f t="shared" si="22"/>
        <v>89012.85</v>
      </c>
      <c r="ED33" s="47">
        <f t="shared" si="23"/>
        <v>80037.450000000012</v>
      </c>
      <c r="EE33" s="47">
        <f t="shared" si="24"/>
        <v>97247.1</v>
      </c>
      <c r="EF33" s="47">
        <f t="shared" si="25"/>
        <v>86624.85</v>
      </c>
      <c r="EG33" s="47">
        <f t="shared" si="26"/>
        <v>76002.600000000006</v>
      </c>
      <c r="EH33" s="47">
        <f t="shared" si="27"/>
        <v>65380.350000000006</v>
      </c>
      <c r="EI33" s="47">
        <f t="shared" si="28"/>
        <v>54758.100000000006</v>
      </c>
      <c r="EJ33" s="47">
        <f t="shared" si="29"/>
        <v>80855.75</v>
      </c>
      <c r="EK33" s="47">
        <f t="shared" si="30"/>
        <v>72777.25</v>
      </c>
      <c r="EL33" s="47">
        <f t="shared" si="31"/>
        <v>97154.250000000015</v>
      </c>
      <c r="EM33" s="47">
        <f t="shared" si="32"/>
        <v>89075.750000000015</v>
      </c>
      <c r="EN33" s="47">
        <f t="shared" si="33"/>
        <v>102043.80000000002</v>
      </c>
      <c r="EO33" s="47">
        <f t="shared" si="34"/>
        <v>90705.60000000002</v>
      </c>
      <c r="EP33" s="47">
        <f t="shared" si="35"/>
        <v>79367.400000000023</v>
      </c>
      <c r="EQ33" s="47">
        <f t="shared" si="36"/>
        <v>95654.174999999988</v>
      </c>
      <c r="ER33" s="47">
        <f t="shared" si="37"/>
        <v>84315.974999999991</v>
      </c>
      <c r="ES33" s="47">
        <f t="shared" si="38"/>
        <v>73829.724999999991</v>
      </c>
      <c r="ET33" s="47">
        <f t="shared" si="39"/>
        <v>81858.75</v>
      </c>
      <c r="EU33" s="47">
        <f t="shared" si="40"/>
        <v>71372.5</v>
      </c>
      <c r="EV33" s="47">
        <f t="shared" si="41"/>
        <v>60886.25</v>
      </c>
      <c r="EW33" s="47">
        <f t="shared" si="42"/>
        <v>77600.875</v>
      </c>
      <c r="EX33" s="47">
        <f t="shared" si="43"/>
        <v>69618.125</v>
      </c>
      <c r="EY33" s="47">
        <f t="shared" si="44"/>
        <v>89113.125000000015</v>
      </c>
      <c r="EZ33" s="47">
        <f t="shared" si="45"/>
        <v>81130.375000000015</v>
      </c>
      <c r="FA33" s="47">
        <f t="shared" si="46"/>
        <v>92566.800000000017</v>
      </c>
      <c r="FB33" s="47">
        <f t="shared" si="47"/>
        <v>82281.60000000002</v>
      </c>
      <c r="FC33" s="47">
        <f t="shared" si="48"/>
        <v>92566.8</v>
      </c>
      <c r="FD33" s="47">
        <f t="shared" si="49"/>
        <v>82281.600000000006</v>
      </c>
      <c r="FE33" s="47">
        <f t="shared" si="50"/>
        <v>92566.800000000017</v>
      </c>
      <c r="FF33" s="48">
        <f t="shared" si="54"/>
        <v>2.7693082728133307</v>
      </c>
      <c r="FG33" s="48">
        <f t="shared" si="55"/>
        <v>8.5038926559753172</v>
      </c>
      <c r="FH33" s="48">
        <f t="shared" si="56"/>
        <v>7.1825076431937571</v>
      </c>
      <c r="FI33" s="48">
        <f t="shared" si="57"/>
        <v>8.668975422917331</v>
      </c>
      <c r="FJ33" s="48">
        <f t="shared" si="58"/>
        <v>9.1966514742814613</v>
      </c>
      <c r="FK33" s="48">
        <f t="shared" si="59"/>
        <v>9.6255518394648831</v>
      </c>
      <c r="FL33" s="48">
        <f t="shared" si="60"/>
        <v>10.266963416330505</v>
      </c>
      <c r="FM33" s="48">
        <f t="shared" si="61"/>
        <v>11.330843195266272</v>
      </c>
      <c r="FN33" s="48">
        <f t="shared" si="62"/>
        <v>9.0135355029585806</v>
      </c>
      <c r="FO33" s="48">
        <f t="shared" si="63"/>
        <v>7.0249200311230222</v>
      </c>
      <c r="FP33" s="48">
        <f t="shared" si="64"/>
        <v>8.1214406649222717</v>
      </c>
      <c r="FQ33" s="48">
        <f t="shared" si="65"/>
        <v>6.6146591775882397</v>
      </c>
      <c r="FR33" s="48">
        <f t="shared" si="66"/>
        <v>8.4597425542655227</v>
      </c>
      <c r="FS33" s="48">
        <f t="shared" si="67"/>
        <v>6.8490898414562533</v>
      </c>
      <c r="FT33" s="48">
        <f t="shared" si="68"/>
        <v>8.1165025871710732</v>
      </c>
      <c r="FU33" s="48">
        <f t="shared" si="69"/>
        <v>6.6076470555681608</v>
      </c>
      <c r="FV33" s="48">
        <f t="shared" si="70"/>
        <v>8.4572553204340917</v>
      </c>
      <c r="FW33" s="48">
        <f t="shared" si="71"/>
        <v>8.4011906809314745</v>
      </c>
      <c r="FX33" s="48">
        <f t="shared" si="72"/>
        <v>7.916069679765708</v>
      </c>
      <c r="FY33" s="48">
        <f t="shared" si="73"/>
        <v>9.6122939433875683</v>
      </c>
      <c r="FZ33" s="48">
        <f t="shared" si="74"/>
        <v>9.1502607126144806</v>
      </c>
      <c r="GA33" s="48">
        <f t="shared" si="75"/>
        <v>7.7668404750763198</v>
      </c>
      <c r="GB33" s="48">
        <f t="shared" si="76"/>
        <v>8.60526599633274</v>
      </c>
      <c r="GC33" s="48">
        <f t="shared" si="77"/>
        <v>7.3277357234158185</v>
      </c>
      <c r="GD33" s="48">
        <f t="shared" si="78"/>
        <v>8.7177438014404238</v>
      </c>
      <c r="GE33" s="48">
        <f t="shared" si="79"/>
        <v>7.5348866765515794</v>
      </c>
      <c r="GF33" s="48">
        <f t="shared" si="80"/>
        <v>9.7380389408002213</v>
      </c>
      <c r="GG33" s="48">
        <f t="shared" si="81"/>
        <v>9.2643182760049729</v>
      </c>
      <c r="GH33" s="48">
        <f t="shared" si="82"/>
        <v>8.7214579254254794</v>
      </c>
      <c r="GI33" s="48">
        <f t="shared" si="83"/>
        <v>8.0931299127313245</v>
      </c>
      <c r="GJ33" s="48">
        <f t="shared" si="84"/>
        <v>6.1571441823594411</v>
      </c>
      <c r="GK33" s="48">
        <f t="shared" si="85"/>
        <v>8.3284749725751546</v>
      </c>
      <c r="GL33" s="48">
        <f t="shared" si="86"/>
        <v>6.9158365622869296</v>
      </c>
      <c r="GM33" s="48">
        <f t="shared" si="87"/>
        <v>8.5687542996242794</v>
      </c>
      <c r="GN33" s="48">
        <f t="shared" si="88"/>
        <v>7.8562514332080937</v>
      </c>
      <c r="GO33" s="48">
        <f t="shared" si="89"/>
        <v>9.1723012032354436</v>
      </c>
      <c r="GP33" s="48">
        <f t="shared" si="90"/>
        <v>8.3122919477925006</v>
      </c>
      <c r="GQ33" s="48">
        <f t="shared" si="91"/>
        <v>7.4180426408891318</v>
      </c>
      <c r="GR33" s="48">
        <f t="shared" si="92"/>
        <v>9.1218667302419831</v>
      </c>
      <c r="GS33" s="48">
        <f t="shared" si="93"/>
        <v>8.5509907077570571</v>
      </c>
      <c r="GT33" s="48">
        <f t="shared" si="94"/>
        <v>7.994988900319453</v>
      </c>
      <c r="GU33" s="48">
        <f t="shared" si="95"/>
        <v>9.5089227373709502</v>
      </c>
      <c r="GV33" s="48">
        <f t="shared" si="96"/>
        <v>8.9408411888133781</v>
      </c>
      <c r="GW33" s="48">
        <f t="shared" si="97"/>
        <v>7.1142406038538333</v>
      </c>
      <c r="GX33" s="48">
        <f t="shared" si="98"/>
        <v>8.495849287960608</v>
      </c>
      <c r="GY33" s="48">
        <f t="shared" si="99"/>
        <v>7.1700394069264002</v>
      </c>
      <c r="GZ33" s="48">
        <f t="shared" si="100"/>
        <v>8.6642092521292735</v>
      </c>
      <c r="HA33" s="48">
        <f t="shared" si="101"/>
        <v>7.8880697507097581</v>
      </c>
      <c r="HB33" s="48">
        <f t="shared" si="102"/>
        <v>9.0000000000000018</v>
      </c>
      <c r="HC33" s="48">
        <f t="shared" si="103"/>
        <v>8.0000000000000018</v>
      </c>
      <c r="HD33" s="48">
        <f t="shared" si="104"/>
        <v>9</v>
      </c>
      <c r="HE33" s="48">
        <f t="shared" si="105"/>
        <v>8</v>
      </c>
      <c r="HF33" s="31"/>
    </row>
    <row r="34" spans="1:214" x14ac:dyDescent="0.25">
      <c r="A34" s="29"/>
      <c r="B34" s="13" t="s">
        <v>7</v>
      </c>
      <c r="C34" s="13">
        <v>1172141</v>
      </c>
      <c r="D34" s="13" t="str">
        <f>VLOOKUP(C34,INVENTORY_DATA!$C:$E,2,0)</f>
        <v>PF_3</v>
      </c>
      <c r="E34" s="44">
        <f>VLOOKUP(C34,INVENTORY_DATA!$C:$E,3,0)</f>
        <v>205008.66050808315</v>
      </c>
      <c r="F34" s="45">
        <f>VLOOKUP(VLOOKUP(F$3,KEY!$E:$F,2,0)&amp;$C34,DEMAND_PLAN!$B:$I,5,0)/VLOOKUP(VLOOKUP(F$3,KEY!$E:$F,2,0),KEY!$B:$C,2,0)</f>
        <v>7101.5</v>
      </c>
      <c r="G34" s="45">
        <f>VLOOKUP(VLOOKUP(G$3,KEY!$E:$F,2,0)&amp;$C34,DEMAND_PLAN!$B:$I,5,0)/VLOOKUP(VLOOKUP(G$3,KEY!$E:$F,2,0),KEY!$B:$C,2,0)</f>
        <v>7101.5</v>
      </c>
      <c r="H34" s="45">
        <f>VLOOKUP(VLOOKUP(H$3,KEY!$E:$F,2,0)&amp;$C34,DEMAND_PLAN!$B:$I,5,0)/VLOOKUP(VLOOKUP(H$3,KEY!$E:$F,2,0),KEY!$B:$C,2,0)</f>
        <v>7101.5</v>
      </c>
      <c r="I34" s="45">
        <f>VLOOKUP(VLOOKUP(I$3,KEY!$E:$F,2,0)&amp;$C34,DEMAND_PLAN!$B:$I,5,0)/VLOOKUP(VLOOKUP(I$3,KEY!$E:$F,2,0),KEY!$B:$C,2,0)</f>
        <v>7101.5</v>
      </c>
      <c r="J34" s="45">
        <f>VLOOKUP(VLOOKUP(J$3,KEY!$E:$F,2,0)&amp;$C34,DEMAND_PLAN!$B:$I,5,0)/VLOOKUP(VLOOKUP(J$3,KEY!$E:$F,2,0),KEY!$B:$C,2,0)</f>
        <v>5369.25</v>
      </c>
      <c r="K34" s="45">
        <f>VLOOKUP(VLOOKUP(K$3,KEY!$E:$F,2,0)&amp;$C34,DEMAND_PLAN!$B:$I,5,0)/VLOOKUP(VLOOKUP(K$3,KEY!$E:$F,2,0),KEY!$B:$C,2,0)</f>
        <v>5369.25</v>
      </c>
      <c r="L34" s="45">
        <f>VLOOKUP(VLOOKUP(L$3,KEY!$E:$F,2,0)&amp;$C34,DEMAND_PLAN!$B:$I,5,0)/VLOOKUP(VLOOKUP(L$3,KEY!$E:$F,2,0),KEY!$B:$C,2,0)</f>
        <v>5369.25</v>
      </c>
      <c r="M34" s="45">
        <f>VLOOKUP(VLOOKUP(M$3,KEY!$E:$F,2,0)&amp;$C34,DEMAND_PLAN!$B:$I,5,0)/VLOOKUP(VLOOKUP(M$3,KEY!$E:$F,2,0),KEY!$B:$C,2,0)</f>
        <v>5369.25</v>
      </c>
      <c r="N34" s="45">
        <f>VLOOKUP(VLOOKUP(N$3,KEY!$E:$F,2,0)&amp;$C34,DEMAND_PLAN!$B:$I,5,0)/VLOOKUP(VLOOKUP(N$3,KEY!$E:$F,2,0),KEY!$B:$C,2,0)</f>
        <v>10214.799999999999</v>
      </c>
      <c r="O34" s="45">
        <f>VLOOKUP(VLOOKUP(O$3,KEY!$E:$F,2,0)&amp;$C34,DEMAND_PLAN!$B:$I,5,0)/VLOOKUP(VLOOKUP(O$3,KEY!$E:$F,2,0),KEY!$B:$C,2,0)</f>
        <v>10214.799999999999</v>
      </c>
      <c r="P34" s="45">
        <f>VLOOKUP(VLOOKUP(P$3,KEY!$E:$F,2,0)&amp;$C34,DEMAND_PLAN!$B:$I,5,0)/VLOOKUP(VLOOKUP(P$3,KEY!$E:$F,2,0),KEY!$B:$C,2,0)</f>
        <v>10214.799999999999</v>
      </c>
      <c r="Q34" s="45">
        <f>VLOOKUP(VLOOKUP(Q$3,KEY!$E:$F,2,0)&amp;$C34,DEMAND_PLAN!$B:$I,5,0)/VLOOKUP(VLOOKUP(Q$3,KEY!$E:$F,2,0),KEY!$B:$C,2,0)</f>
        <v>10214.799999999999</v>
      </c>
      <c r="R34" s="45">
        <f>VLOOKUP(VLOOKUP(R$3,KEY!$E:$F,2,0)&amp;$C34,DEMAND_PLAN!$B:$I,5,0)/VLOOKUP(VLOOKUP(R$3,KEY!$E:$F,2,0),KEY!$B:$C,2,0)</f>
        <v>10214.799999999999</v>
      </c>
      <c r="S34" s="45">
        <f>VLOOKUP(VLOOKUP(S$3,KEY!$E:$F,2,0)&amp;$C34,DEMAND_PLAN!$B:$I,5,0)/VLOOKUP(VLOOKUP(S$3,KEY!$E:$F,2,0),KEY!$B:$C,2,0)</f>
        <v>11475.75</v>
      </c>
      <c r="T34" s="45">
        <f>VLOOKUP(VLOOKUP(T$3,KEY!$E:$F,2,0)&amp;$C34,DEMAND_PLAN!$B:$I,5,0)/VLOOKUP(VLOOKUP(T$3,KEY!$E:$F,2,0),KEY!$B:$C,2,0)</f>
        <v>11475.75</v>
      </c>
      <c r="U34" s="45">
        <f>VLOOKUP(VLOOKUP(U$3,KEY!$E:$F,2,0)&amp;$C34,DEMAND_PLAN!$B:$I,5,0)/VLOOKUP(VLOOKUP(U$3,KEY!$E:$F,2,0),KEY!$B:$C,2,0)</f>
        <v>11475.75</v>
      </c>
      <c r="V34" s="45">
        <f>VLOOKUP(VLOOKUP(V$3,KEY!$E:$F,2,0)&amp;$C34,DEMAND_PLAN!$B:$I,5,0)/VLOOKUP(VLOOKUP(V$3,KEY!$E:$F,2,0),KEY!$B:$C,2,0)</f>
        <v>11475.75</v>
      </c>
      <c r="W34" s="45">
        <f>VLOOKUP(VLOOKUP(W$3,KEY!$E:$F,2,0)&amp;$C34,DEMAND_PLAN!$B:$I,5,0)/VLOOKUP(VLOOKUP(W$3,KEY!$E:$F,2,0),KEY!$B:$C,2,0)</f>
        <v>3230</v>
      </c>
      <c r="X34" s="45">
        <f>VLOOKUP(VLOOKUP(X$3,KEY!$E:$F,2,0)&amp;$C34,DEMAND_PLAN!$B:$I,5,0)/VLOOKUP(VLOOKUP(X$3,KEY!$E:$F,2,0),KEY!$B:$C,2,0)</f>
        <v>3230</v>
      </c>
      <c r="Y34" s="45">
        <f>VLOOKUP(VLOOKUP(Y$3,KEY!$E:$F,2,0)&amp;$C34,DEMAND_PLAN!$B:$I,5,0)/VLOOKUP(VLOOKUP(Y$3,KEY!$E:$F,2,0),KEY!$B:$C,2,0)</f>
        <v>3230</v>
      </c>
      <c r="Z34" s="45">
        <f>VLOOKUP(VLOOKUP(Z$3,KEY!$E:$F,2,0)&amp;$C34,DEMAND_PLAN!$B:$I,5,0)/VLOOKUP(VLOOKUP(Z$3,KEY!$E:$F,2,0),KEY!$B:$C,2,0)</f>
        <v>3230</v>
      </c>
      <c r="AA34" s="45">
        <f>VLOOKUP(VLOOKUP(AA$3,KEY!$E:$F,2,0)&amp;$C34,DEMAND_PLAN!$B:$I,5,0)/VLOOKUP(VLOOKUP(AA$3,KEY!$E:$F,2,0),KEY!$B:$C,2,0)</f>
        <v>8098.8</v>
      </c>
      <c r="AB34" s="45">
        <f>VLOOKUP(VLOOKUP(AB$3,KEY!$E:$F,2,0)&amp;$C34,DEMAND_PLAN!$B:$I,5,0)/VLOOKUP(VLOOKUP(AB$3,KEY!$E:$F,2,0),KEY!$B:$C,2,0)</f>
        <v>8098.8</v>
      </c>
      <c r="AC34" s="45">
        <f>VLOOKUP(VLOOKUP(AC$3,KEY!$E:$F,2,0)&amp;$C34,DEMAND_PLAN!$B:$I,5,0)/VLOOKUP(VLOOKUP(AC$3,KEY!$E:$F,2,0),KEY!$B:$C,2,0)</f>
        <v>8098.8</v>
      </c>
      <c r="AD34" s="45">
        <f>VLOOKUP(VLOOKUP(AD$3,KEY!$E:$F,2,0)&amp;$C34,DEMAND_PLAN!$B:$I,5,0)/VLOOKUP(VLOOKUP(AD$3,KEY!$E:$F,2,0),KEY!$B:$C,2,0)</f>
        <v>8098.8</v>
      </c>
      <c r="AE34" s="45">
        <f>VLOOKUP(VLOOKUP(AE$3,KEY!$E:$F,2,0)&amp;$C34,DEMAND_PLAN!$B:$I,5,0)/VLOOKUP(VLOOKUP(AE$3,KEY!$E:$F,2,0),KEY!$B:$C,2,0)</f>
        <v>8098.8</v>
      </c>
      <c r="AF34" s="45">
        <f>VLOOKUP(VLOOKUP(AF$3,KEY!$E:$F,2,0)&amp;$C34,DEMAND_PLAN!$B:$I,5,0)/VLOOKUP(VLOOKUP(AF$3,KEY!$E:$F,2,0),KEY!$B:$C,2,0)</f>
        <v>4494.25</v>
      </c>
      <c r="AG34" s="45">
        <f>VLOOKUP(VLOOKUP(AG$3,KEY!$E:$F,2,0)&amp;$C34,DEMAND_PLAN!$B:$I,5,0)/VLOOKUP(VLOOKUP(AG$3,KEY!$E:$F,2,0),KEY!$B:$C,2,0)</f>
        <v>4494.25</v>
      </c>
      <c r="AH34" s="45">
        <f>VLOOKUP(VLOOKUP(AH$3,KEY!$E:$F,2,0)&amp;$C34,DEMAND_PLAN!$B:$I,5,0)/VLOOKUP(VLOOKUP(AH$3,KEY!$E:$F,2,0),KEY!$B:$C,2,0)</f>
        <v>4494.25</v>
      </c>
      <c r="AI34" s="45">
        <f>VLOOKUP(VLOOKUP(AI$3,KEY!$E:$F,2,0)&amp;$C34,DEMAND_PLAN!$B:$I,5,0)/VLOOKUP(VLOOKUP(AI$3,KEY!$E:$F,2,0),KEY!$B:$C,2,0)</f>
        <v>4494.25</v>
      </c>
      <c r="AJ34" s="45">
        <f>VLOOKUP(VLOOKUP(AJ$3,KEY!$E:$F,2,0)&amp;$C34,DEMAND_PLAN!$B:$I,5,0)/VLOOKUP(VLOOKUP(AJ$3,KEY!$E:$F,2,0),KEY!$B:$C,2,0)</f>
        <v>7991</v>
      </c>
      <c r="AK34" s="45">
        <f>VLOOKUP(VLOOKUP(AK$3,KEY!$E:$F,2,0)&amp;$C34,DEMAND_PLAN!$B:$I,5,0)/VLOOKUP(VLOOKUP(AK$3,KEY!$E:$F,2,0),KEY!$B:$C,2,0)</f>
        <v>7991</v>
      </c>
      <c r="AL34" s="45">
        <f>VLOOKUP(VLOOKUP(AL$3,KEY!$E:$F,2,0)&amp;$C34,DEMAND_PLAN!$B:$I,5,0)/VLOOKUP(VLOOKUP(AL$3,KEY!$E:$F,2,0),KEY!$B:$C,2,0)</f>
        <v>7991</v>
      </c>
      <c r="AM34" s="45">
        <f>VLOOKUP(VLOOKUP(AM$3,KEY!$E:$F,2,0)&amp;$C34,DEMAND_PLAN!$B:$I,5,0)/VLOOKUP(VLOOKUP(AM$3,KEY!$E:$F,2,0),KEY!$B:$C,2,0)</f>
        <v>7991</v>
      </c>
      <c r="AN34" s="45">
        <f>VLOOKUP(VLOOKUP(AN$3,KEY!$E:$F,2,0)&amp;$C34,DEMAND_PLAN!$B:$I,5,0)/VLOOKUP(VLOOKUP(AN$3,KEY!$E:$F,2,0),KEY!$B:$C,2,0)</f>
        <v>7092</v>
      </c>
      <c r="AO34" s="45">
        <f>VLOOKUP(VLOOKUP(AO$3,KEY!$E:$F,2,0)&amp;$C34,DEMAND_PLAN!$B:$I,5,0)/VLOOKUP(VLOOKUP(AO$3,KEY!$E:$F,2,0),KEY!$B:$C,2,0)</f>
        <v>7092</v>
      </c>
      <c r="AP34" s="45">
        <f>VLOOKUP(VLOOKUP(AP$3,KEY!$E:$F,2,0)&amp;$C34,DEMAND_PLAN!$B:$I,5,0)/VLOOKUP(VLOOKUP(AP$3,KEY!$E:$F,2,0),KEY!$B:$C,2,0)</f>
        <v>7092</v>
      </c>
      <c r="AQ34" s="45">
        <f>VLOOKUP(VLOOKUP(AQ$3,KEY!$E:$F,2,0)&amp;$C34,DEMAND_PLAN!$B:$I,5,0)/VLOOKUP(VLOOKUP(AQ$3,KEY!$E:$F,2,0),KEY!$B:$C,2,0)</f>
        <v>7092</v>
      </c>
      <c r="AR34" s="45">
        <f>VLOOKUP(VLOOKUP(AR$3,KEY!$E:$F,2,0)&amp;$C34,DEMAND_PLAN!$B:$I,5,0)/VLOOKUP(VLOOKUP(AR$3,KEY!$E:$F,2,0),KEY!$B:$C,2,0)</f>
        <v>7092</v>
      </c>
      <c r="AS34" s="45">
        <f>VLOOKUP(VLOOKUP(AS$3,KEY!$E:$F,2,0)&amp;$C34,DEMAND_PLAN!$B:$I,5,0)/VLOOKUP(VLOOKUP(AS$3,KEY!$E:$F,2,0),KEY!$B:$C,2,0)</f>
        <v>3808.75</v>
      </c>
      <c r="AT34" s="45">
        <f>VLOOKUP(VLOOKUP(AT$3,KEY!$E:$F,2,0)&amp;$C34,DEMAND_PLAN!$B:$I,5,0)/VLOOKUP(VLOOKUP(AT$3,KEY!$E:$F,2,0),KEY!$B:$C,2,0)</f>
        <v>3808.75</v>
      </c>
      <c r="AU34" s="45">
        <f>VLOOKUP(VLOOKUP(AU$3,KEY!$E:$F,2,0)&amp;$C34,DEMAND_PLAN!$B:$I,5,0)/VLOOKUP(VLOOKUP(AU$3,KEY!$E:$F,2,0),KEY!$B:$C,2,0)</f>
        <v>3808.75</v>
      </c>
      <c r="AV34" s="45">
        <f>VLOOKUP(VLOOKUP(AV$3,KEY!$E:$F,2,0)&amp;$C34,DEMAND_PLAN!$B:$I,5,0)/VLOOKUP(VLOOKUP(AV$3,KEY!$E:$F,2,0),KEY!$B:$C,2,0)</f>
        <v>3808.75</v>
      </c>
      <c r="AW34" s="45">
        <f>VLOOKUP(VLOOKUP(AW$3,KEY!$E:$F,2,0)&amp;$C34,DEMAND_PLAN!$B:$I,5,0)/VLOOKUP(VLOOKUP(AW$3,KEY!$E:$F,2,0),KEY!$B:$C,2,0)</f>
        <v>6705.75</v>
      </c>
      <c r="AX34" s="45">
        <f>VLOOKUP(VLOOKUP(AX$3,KEY!$E:$F,2,0)&amp;$C34,DEMAND_PLAN!$B:$I,5,0)/VLOOKUP(VLOOKUP(AX$3,KEY!$E:$F,2,0),KEY!$B:$C,2,0)</f>
        <v>6705.75</v>
      </c>
      <c r="AY34" s="45">
        <f>VLOOKUP(VLOOKUP(AY$3,KEY!$E:$F,2,0)&amp;$C34,DEMAND_PLAN!$B:$I,5,0)/VLOOKUP(VLOOKUP(AY$3,KEY!$E:$F,2,0),KEY!$B:$C,2,0)</f>
        <v>6705.75</v>
      </c>
      <c r="AZ34" s="45">
        <f>VLOOKUP(VLOOKUP(AZ$3,KEY!$E:$F,2,0)&amp;$C34,DEMAND_PLAN!$B:$I,5,0)/VLOOKUP(VLOOKUP(AZ$3,KEY!$E:$F,2,0),KEY!$B:$C,2,0)</f>
        <v>6705.75</v>
      </c>
      <c r="BA34" s="45">
        <f>VLOOKUP(VLOOKUP(BA$3,KEY!$E:$F,2,0)&amp;$C34,DEMAND_PLAN!$B:$I,5,0)/VLOOKUP(VLOOKUP(BA$3,KEY!$E:$F,2,0),KEY!$B:$C,2,0)</f>
        <v>2966.4</v>
      </c>
      <c r="BB34" s="45">
        <f>VLOOKUP(VLOOKUP(BB$3,KEY!$E:$F,2,0)&amp;$C34,DEMAND_PLAN!$B:$I,5,0)/VLOOKUP(VLOOKUP(BB$3,KEY!$E:$F,2,0),KEY!$B:$C,2,0)</f>
        <v>2966.4</v>
      </c>
      <c r="BC34" s="45">
        <f>VLOOKUP(VLOOKUP(BC$3,KEY!$E:$F,2,0)&amp;$C34,DEMAND_PLAN!$B:$I,5,0)/VLOOKUP(VLOOKUP(BC$3,KEY!$E:$F,2,0),KEY!$B:$C,2,0)</f>
        <v>2966.4</v>
      </c>
      <c r="BD34" s="45">
        <f>VLOOKUP(VLOOKUP(BD$3,KEY!$E:$F,2,0)&amp;$C34,DEMAND_PLAN!$B:$I,5,0)/VLOOKUP(VLOOKUP(BD$3,KEY!$E:$F,2,0),KEY!$B:$C,2,0)</f>
        <v>2966.4</v>
      </c>
      <c r="BE34" s="45">
        <f>VLOOKUP(VLOOKUP(BE$3,KEY!$E:$F,2,0)&amp;$C34,DEMAND_PLAN!$B:$I,5,0)/VLOOKUP(VLOOKUP(BE$3,KEY!$E:$F,2,0),KEY!$B:$C,2,0)</f>
        <v>2966.4</v>
      </c>
      <c r="BF34" s="46">
        <f>IF(FF34&gt;ASSUMPTIONS!$D$5,0,(ASSUMPTIONS!$D$5+2-FF34)*AVERAGE(G34:J34))</f>
        <v>0</v>
      </c>
      <c r="BG34" s="46">
        <f>IF(FG34&gt;ASSUMPTIONS!$D$5,0,(ASSUMPTIONS!$D$5+2-FG34)*AVERAGE(H34:K34))</f>
        <v>0</v>
      </c>
      <c r="BH34" s="46">
        <f>IF(FH34&gt;ASSUMPTIONS!$D$5,0,(ASSUMPTIONS!$D$5+2-FH34)*AVERAGE(I34:L34))</f>
        <v>0</v>
      </c>
      <c r="BI34" s="46">
        <f>IF(FI34&gt;ASSUMPTIONS!$D$5,0,(ASSUMPTIONS!$D$5+2-FI34)*AVERAGE(J34:M34))</f>
        <v>0</v>
      </c>
      <c r="BJ34" s="46">
        <f>IF(FJ34&gt;ASSUMPTIONS!$D$5,0,(ASSUMPTIONS!$D$5+2-FJ34)*AVERAGE(K34:N34))</f>
        <v>0</v>
      </c>
      <c r="BK34" s="46">
        <f>IF(FK34&gt;ASSUMPTIONS!$D$5,0,(ASSUMPTIONS!$D$5+2-FK34)*AVERAGE(L34:O34))</f>
        <v>0</v>
      </c>
      <c r="BL34" s="46">
        <f>IF(FL34&gt;ASSUMPTIONS!$D$5,0,(ASSUMPTIONS!$D$5+2-FL34)*AVERAGE(M34:P34))</f>
        <v>0</v>
      </c>
      <c r="BM34" s="46">
        <f>IF(FM34&gt;ASSUMPTIONS!$D$5,0,(ASSUMPTIONS!$D$5+2-FM34)*AVERAGE(N34:Q34))</f>
        <v>0</v>
      </c>
      <c r="BN34" s="46">
        <f>IF(FN34&gt;ASSUMPTIONS!$D$5,0,(ASSUMPTIONS!$D$5+2-FN34)*AVERAGE(O34:R34))</f>
        <v>0</v>
      </c>
      <c r="BO34" s="46">
        <f>IF(FO34&gt;ASSUMPTIONS!$D$5,0,(ASSUMPTIONS!$D$5+2-FO34)*AVERAGE(P34:S34))</f>
        <v>0</v>
      </c>
      <c r="BP34" s="46">
        <f>IF(FP34&gt;ASSUMPTIONS!$D$5,0,(ASSUMPTIONS!$D$5+2-FP34)*AVERAGE(Q34:T34))</f>
        <v>0</v>
      </c>
      <c r="BQ34" s="46">
        <f>IF(FQ34&gt;ASSUMPTIONS!$D$5,0,(ASSUMPTIONS!$D$5+2-FQ34)*AVERAGE(R34:U34))</f>
        <v>0</v>
      </c>
      <c r="BR34" s="46">
        <f>IF(FR34&gt;ASSUMPTIONS!$D$5,0,(ASSUMPTIONS!$D$5+2-FR34)*AVERAGE(S34:V34))</f>
        <v>0</v>
      </c>
      <c r="BS34" s="46">
        <f>IF(FS34&gt;ASSUMPTIONS!$D$5,0,(ASSUMPTIONS!$D$5+2-FS34)*AVERAGE(T34:W34))</f>
        <v>0</v>
      </c>
      <c r="BT34" s="46">
        <f>IF(FT34&gt;ASSUMPTIONS!$D$5,0,(ASSUMPTIONS!$D$5+2-FT34)*AVERAGE(U34:X34))</f>
        <v>0</v>
      </c>
      <c r="BU34" s="46">
        <f>IF(FU34&gt;ASSUMPTIONS!$D$5,0,(ASSUMPTIONS!$D$5+2-FU34)*AVERAGE(V34:Y34))</f>
        <v>0</v>
      </c>
      <c r="BV34" s="46">
        <f>IF(FV34&gt;ASSUMPTIONS!$D$5,0,(ASSUMPTIONS!$D$5+2-FV34)*AVERAGE(W34:Z34))</f>
        <v>0</v>
      </c>
      <c r="BW34" s="46">
        <f>IF(FW34&gt;ASSUMPTIONS!$D$5,0,(ASSUMPTIONS!$D$5+2-FW34)*AVERAGE(X34:AA34))</f>
        <v>0</v>
      </c>
      <c r="BX34" s="46">
        <f>IF(FX34&gt;ASSUMPTIONS!$D$5,0,(ASSUMPTIONS!$D$5+2-FX34)*AVERAGE(Y34:AB34))</f>
        <v>0</v>
      </c>
      <c r="BY34" s="46">
        <f>IF(FY34&gt;ASSUMPTIONS!$D$5,0,(ASSUMPTIONS!$D$5+2-FY34)*AVERAGE(Z34:AC34))</f>
        <v>17127.339491916831</v>
      </c>
      <c r="BZ34" s="46">
        <f>IF(FZ34&gt;ASSUMPTIONS!$D$5,0,(ASSUMPTIONS!$D$5+2-FZ34)*AVERAGE(AA34:AD34))</f>
        <v>0</v>
      </c>
      <c r="CA34" s="46">
        <f>IF(GA34&gt;ASSUMPTIONS!$D$5,0,(ASSUMPTIONS!$D$5+2-GA34)*AVERAGE(AB34:AE34))</f>
        <v>18632</v>
      </c>
      <c r="CB34" s="46">
        <f>IF(GB34&gt;ASSUMPTIONS!$D$5,0,(ASSUMPTIONS!$D$5+2-GB34)*AVERAGE(AC34:AF34))</f>
        <v>0</v>
      </c>
      <c r="CC34" s="46">
        <f>IF(GC34&gt;ASSUMPTIONS!$D$5,0,(ASSUMPTIONS!$D$5+2-GC34)*AVERAGE(AD34:AG34))</f>
        <v>0</v>
      </c>
      <c r="CD34" s="46">
        <f>IF(GD34&gt;ASSUMPTIONS!$D$5,0,(ASSUMPTIONS!$D$5+2-GD34)*AVERAGE(AE34:AH34))</f>
        <v>0</v>
      </c>
      <c r="CE34" s="46">
        <f>IF(GE34&gt;ASSUMPTIONS!$D$5,0,(ASSUMPTIONS!$D$5+2-GE34)*AVERAGE(AF34:AI34))</f>
        <v>0</v>
      </c>
      <c r="CF34" s="46">
        <f>IF(GF34&gt;ASSUMPTIONS!$D$5,0,(ASSUMPTIONS!$D$5+2-GF34)*AVERAGE(AG34:AJ34))</f>
        <v>13190.375000000013</v>
      </c>
      <c r="CG34" s="46">
        <f>IF(GG34&gt;ASSUMPTIONS!$D$5,0,(ASSUMPTIONS!$D$5+2-GG34)*AVERAGE(AH34:AK34))</f>
        <v>13236.125000000002</v>
      </c>
      <c r="CH34" s="46">
        <f>IF(GH34&gt;ASSUMPTIONS!$D$5,0,(ASSUMPTIONS!$D$5+2-GH34)*AVERAGE(AI34:AL34))</f>
        <v>0</v>
      </c>
      <c r="CI34" s="46">
        <f>IF(GI34&gt;ASSUMPTIONS!$D$5,0,(ASSUMPTIONS!$D$5+2-GI34)*AVERAGE(AJ34:AM34))</f>
        <v>26472.249999999996</v>
      </c>
      <c r="CJ34" s="46">
        <f>IF(GJ34&gt;ASSUMPTIONS!$D$5,0,(ASSUMPTIONS!$D$5+2-GJ34)*AVERAGE(AK34:AN34))</f>
        <v>0</v>
      </c>
      <c r="CK34" s="46">
        <f>IF(GK34&gt;ASSUMPTIONS!$D$5,0,(ASSUMPTIONS!$D$5+2-GK34)*AVERAGE(AL34:AO34))</f>
        <v>0</v>
      </c>
      <c r="CL34" s="46">
        <f>IF(GL34&gt;ASSUMPTIONS!$D$5,0,(ASSUMPTIONS!$D$5+2-GL34)*AVERAGE(AM34:AP34))</f>
        <v>0</v>
      </c>
      <c r="CM34" s="46">
        <f>IF(GM34&gt;ASSUMPTIONS!$D$5,0,(ASSUMPTIONS!$D$5+2-GM34)*AVERAGE(AN34:AQ34))</f>
        <v>19477.25</v>
      </c>
      <c r="CN34" s="46">
        <f>IF(GN34&gt;ASSUMPTIONS!$D$5,0,(ASSUMPTIONS!$D$5+2-GN34)*AVERAGE(AO34:AR34))</f>
        <v>0</v>
      </c>
      <c r="CO34" s="46">
        <f>IF(GO34&gt;ASSUMPTIONS!$D$5,0,(ASSUMPTIONS!$D$5+2-GO34)*AVERAGE(AP34:AS34))</f>
        <v>0</v>
      </c>
      <c r="CP34" s="46">
        <f>IF(GP34&gt;ASSUMPTIONS!$D$5,0,(ASSUMPTIONS!$D$5+2-GP34)*AVERAGE(AQ34:AT34))</f>
        <v>0</v>
      </c>
      <c r="CQ34" s="46">
        <f>IF(GQ34&gt;ASSUMPTIONS!$D$5,0,(ASSUMPTIONS!$D$5+2-GQ34)*AVERAGE(AR34:AU34))</f>
        <v>0</v>
      </c>
      <c r="CR34" s="46">
        <f>IF(GR34&gt;ASSUMPTIONS!$D$5,0,(ASSUMPTIONS!$D$5+2-GR34)*AVERAGE(AS34:AV34))</f>
        <v>0</v>
      </c>
      <c r="CS34" s="46">
        <f>IF(GS34&gt;ASSUMPTIONS!$D$5,0,(ASSUMPTIONS!$D$5+2-GS34)*AVERAGE(AT34:AW34))</f>
        <v>17861</v>
      </c>
      <c r="CT34" s="46">
        <f>IF(GT34&gt;ASSUMPTIONS!$D$5,0,(ASSUMPTIONS!$D$5+2-GT34)*AVERAGE(AU34:AX34))</f>
        <v>11051.25</v>
      </c>
      <c r="CU34" s="46">
        <f>IF(GU34&gt;ASSUMPTIONS!$D$5,0,(ASSUMPTIONS!$D$5+2-GU34)*AVERAGE(AV34:AY34))</f>
        <v>0</v>
      </c>
      <c r="CV34" s="46">
        <f>IF(GV34&gt;ASSUMPTIONS!$D$5,0,(ASSUMPTIONS!$D$5+2-GV34)*AVERAGE(AW34:AZ34))</f>
        <v>22102.499999999996</v>
      </c>
      <c r="CW34" s="46">
        <f>IF(GW34&gt;ASSUMPTIONS!$D$5,0,(ASSUMPTIONS!$D$5+2-GW34)*AVERAGE(AX34:BA34))</f>
        <v>0</v>
      </c>
      <c r="CX34" s="46">
        <f>IF(GX34&gt;ASSUMPTIONS!$D$5,0,(ASSUMPTIONS!$D$5+2-GX34)*AVERAGE(AY34:BB34))</f>
        <v>0</v>
      </c>
      <c r="CY34" s="46">
        <f>IF(GY34&gt;ASSUMPTIONS!$D$5,0,(ASSUMPTIONS!$D$5+2-GY34)*AVERAGE(AZ34:BC34))</f>
        <v>0</v>
      </c>
      <c r="CZ34" s="46">
        <f>IF(GZ34&gt;ASSUMPTIONS!$D$5,0,(ASSUMPTIONS!$D$5+2-GZ34)*AVERAGE(BA34:BD34))</f>
        <v>0</v>
      </c>
      <c r="DA34" s="46">
        <f>IF(HA34&gt;ASSUMPTIONS!$D$5,0,(ASSUMPTIONS!$D$5+2-HA34)*AVERAGE($BB34:$BE34))</f>
        <v>0</v>
      </c>
      <c r="DB34" s="46">
        <f>IF(HB34&gt;ASSUMPTIONS!$D$5,0,(ASSUMPTIONS!$D$5+2-HB34)*AVERAGE($BB34:$BE34))</f>
        <v>0</v>
      </c>
      <c r="DC34" s="46">
        <f>IF(HC34&gt;ASSUMPTIONS!$D$5,0,(ASSUMPTIONS!$D$5+2-HC34)*AVERAGE($BB34:$BE34))</f>
        <v>0</v>
      </c>
      <c r="DD34" s="46">
        <f>IF(HD34&gt;ASSUMPTIONS!$D$5,0,(ASSUMPTIONS!$D$5+2-HD34)*AVERAGE($BB34:$BE34))</f>
        <v>0</v>
      </c>
      <c r="DE34" s="46">
        <f>IF(HE34&gt;ASSUMPTIONS!$D$5,0,(ASSUMPTIONS!$D$5+2-HE34)*AVERAGE($BB34:$BE34))</f>
        <v>0</v>
      </c>
      <c r="DF34" s="47">
        <f t="shared" si="106"/>
        <v>197907.16050808315</v>
      </c>
      <c r="DG34" s="47">
        <f t="shared" si="0"/>
        <v>190805.66050808315</v>
      </c>
      <c r="DH34" s="47">
        <f t="shared" si="1"/>
        <v>183704.16050808315</v>
      </c>
      <c r="DI34" s="47">
        <f t="shared" si="2"/>
        <v>176602.66050808315</v>
      </c>
      <c r="DJ34" s="47">
        <f t="shared" si="3"/>
        <v>171233.41050808315</v>
      </c>
      <c r="DK34" s="47">
        <f t="shared" si="4"/>
        <v>165864.16050808315</v>
      </c>
      <c r="DL34" s="47">
        <f t="shared" si="5"/>
        <v>160494.91050808315</v>
      </c>
      <c r="DM34" s="47">
        <f t="shared" si="6"/>
        <v>155125.66050808315</v>
      </c>
      <c r="DN34" s="47">
        <f t="shared" si="7"/>
        <v>144910.86050808316</v>
      </c>
      <c r="DO34" s="47">
        <f t="shared" si="8"/>
        <v>134696.06050808317</v>
      </c>
      <c r="DP34" s="47">
        <f t="shared" si="9"/>
        <v>124481.26050808317</v>
      </c>
      <c r="DQ34" s="47">
        <f t="shared" si="10"/>
        <v>114266.46050808317</v>
      </c>
      <c r="DR34" s="47">
        <f t="shared" si="11"/>
        <v>104051.66050808317</v>
      </c>
      <c r="DS34" s="47">
        <f t="shared" si="12"/>
        <v>92575.910508083165</v>
      </c>
      <c r="DT34" s="47">
        <f t="shared" si="13"/>
        <v>81100.160508083165</v>
      </c>
      <c r="DU34" s="47">
        <f t="shared" si="14"/>
        <v>69624.410508083165</v>
      </c>
      <c r="DV34" s="47">
        <f t="shared" si="15"/>
        <v>58148.660508083165</v>
      </c>
      <c r="DW34" s="47">
        <f t="shared" si="16"/>
        <v>54918.660508083165</v>
      </c>
      <c r="DX34" s="47">
        <f t="shared" si="17"/>
        <v>51688.660508083165</v>
      </c>
      <c r="DY34" s="47">
        <f t="shared" si="18"/>
        <v>65586</v>
      </c>
      <c r="DZ34" s="47">
        <f t="shared" si="19"/>
        <v>62356</v>
      </c>
      <c r="EA34" s="47">
        <f t="shared" si="20"/>
        <v>72889.2</v>
      </c>
      <c r="EB34" s="47">
        <f t="shared" si="21"/>
        <v>64790.399999999994</v>
      </c>
      <c r="EC34" s="47">
        <f t="shared" si="22"/>
        <v>56691.599999999991</v>
      </c>
      <c r="ED34" s="47">
        <f t="shared" si="23"/>
        <v>48592.799999999988</v>
      </c>
      <c r="EE34" s="47">
        <f t="shared" si="24"/>
        <v>40493.999999999985</v>
      </c>
      <c r="EF34" s="47">
        <f t="shared" si="25"/>
        <v>49190.125</v>
      </c>
      <c r="EG34" s="47">
        <f t="shared" si="26"/>
        <v>57932</v>
      </c>
      <c r="EH34" s="47">
        <f t="shared" si="27"/>
        <v>53437.75</v>
      </c>
      <c r="EI34" s="47">
        <f t="shared" si="28"/>
        <v>75415.75</v>
      </c>
      <c r="EJ34" s="47">
        <f t="shared" si="29"/>
        <v>67424.75</v>
      </c>
      <c r="EK34" s="47">
        <f t="shared" si="30"/>
        <v>59433.75</v>
      </c>
      <c r="EL34" s="47">
        <f t="shared" si="31"/>
        <v>51442.75</v>
      </c>
      <c r="EM34" s="47">
        <f t="shared" si="32"/>
        <v>62929</v>
      </c>
      <c r="EN34" s="47">
        <f t="shared" si="33"/>
        <v>55837</v>
      </c>
      <c r="EO34" s="47">
        <f t="shared" si="34"/>
        <v>48745</v>
      </c>
      <c r="EP34" s="47">
        <f t="shared" si="35"/>
        <v>41653</v>
      </c>
      <c r="EQ34" s="47">
        <f t="shared" si="36"/>
        <v>34561</v>
      </c>
      <c r="ER34" s="47">
        <f t="shared" si="37"/>
        <v>27469</v>
      </c>
      <c r="ES34" s="47">
        <f t="shared" si="38"/>
        <v>41521.25</v>
      </c>
      <c r="ET34" s="47">
        <f t="shared" si="39"/>
        <v>48763.75</v>
      </c>
      <c r="EU34" s="47">
        <f t="shared" si="40"/>
        <v>44955</v>
      </c>
      <c r="EV34" s="47">
        <f t="shared" si="41"/>
        <v>63248.75</v>
      </c>
      <c r="EW34" s="47">
        <f t="shared" si="42"/>
        <v>56543</v>
      </c>
      <c r="EX34" s="47">
        <f t="shared" si="43"/>
        <v>49837.25</v>
      </c>
      <c r="EY34" s="47">
        <f t="shared" si="44"/>
        <v>43131.5</v>
      </c>
      <c r="EZ34" s="47">
        <f t="shared" si="45"/>
        <v>36425.75</v>
      </c>
      <c r="FA34" s="47">
        <f t="shared" si="46"/>
        <v>33459.35</v>
      </c>
      <c r="FB34" s="47">
        <f t="shared" si="47"/>
        <v>30492.949999999997</v>
      </c>
      <c r="FC34" s="47">
        <f t="shared" si="48"/>
        <v>27526.549999999996</v>
      </c>
      <c r="FD34" s="47">
        <f t="shared" si="49"/>
        <v>24560.149999999994</v>
      </c>
      <c r="FE34" s="47">
        <f t="shared" si="50"/>
        <v>21593.749999999993</v>
      </c>
      <c r="FF34" s="48">
        <f t="shared" si="54"/>
        <v>30.743132931527537</v>
      </c>
      <c r="FG34" s="48">
        <f t="shared" si="55"/>
        <v>31.739415914533311</v>
      </c>
      <c r="FH34" s="48">
        <f t="shared" si="56"/>
        <v>32.884416430187642</v>
      </c>
      <c r="FI34" s="48">
        <f t="shared" si="57"/>
        <v>34.214119385032014</v>
      </c>
      <c r="FJ34" s="48">
        <f t="shared" si="58"/>
        <v>26.836710046417714</v>
      </c>
      <c r="FK34" s="48">
        <f t="shared" si="59"/>
        <v>21.975469856434387</v>
      </c>
      <c r="FL34" s="48">
        <f t="shared" si="60"/>
        <v>18.42236602044871</v>
      </c>
      <c r="FM34" s="48">
        <f t="shared" si="61"/>
        <v>15.711997347778043</v>
      </c>
      <c r="FN34" s="48">
        <f t="shared" si="62"/>
        <v>15.18636297412413</v>
      </c>
      <c r="FO34" s="48">
        <f t="shared" si="63"/>
        <v>13.761666139183568</v>
      </c>
      <c r="FP34" s="48">
        <f t="shared" si="64"/>
        <v>12.419792076096105</v>
      </c>
      <c r="FQ34" s="48">
        <f t="shared" si="65"/>
        <v>11.153722600828875</v>
      </c>
      <c r="FR34" s="48">
        <f t="shared" si="66"/>
        <v>9.9572106841019696</v>
      </c>
      <c r="FS34" s="48">
        <f t="shared" si="67"/>
        <v>11.052496983511347</v>
      </c>
      <c r="FT34" s="48">
        <f t="shared" si="68"/>
        <v>12.590437143033597</v>
      </c>
      <c r="FU34" s="48">
        <f t="shared" si="69"/>
        <v>15.326678337990984</v>
      </c>
      <c r="FV34" s="48">
        <f t="shared" si="70"/>
        <v>21.555545048942157</v>
      </c>
      <c r="FW34" s="48">
        <f t="shared" si="71"/>
        <v>13.075341902339263</v>
      </c>
      <c r="FX34" s="48">
        <f t="shared" si="72"/>
        <v>9.6954064875508728</v>
      </c>
      <c r="FY34" s="48">
        <f t="shared" si="73"/>
        <v>7.5111399250295232</v>
      </c>
      <c r="FZ34" s="48">
        <f t="shared" si="74"/>
        <v>8.0982367758186395</v>
      </c>
      <c r="GA34" s="48">
        <f t="shared" si="75"/>
        <v>7.6994122586062135</v>
      </c>
      <c r="GB34" s="48">
        <f t="shared" si="76"/>
        <v>10.126787689753444</v>
      </c>
      <c r="GC34" s="48">
        <f t="shared" si="77"/>
        <v>10.289866235741142</v>
      </c>
      <c r="GD34" s="48">
        <f t="shared" si="78"/>
        <v>10.507419531961327</v>
      </c>
      <c r="GE34" s="48">
        <f t="shared" si="79"/>
        <v>10.812215608833506</v>
      </c>
      <c r="GF34" s="48">
        <f t="shared" si="80"/>
        <v>7.5429768903894265</v>
      </c>
      <c r="GG34" s="48">
        <f t="shared" si="81"/>
        <v>7.8797180673194367</v>
      </c>
      <c r="GH34" s="48">
        <f t="shared" si="82"/>
        <v>8.1401610622733145</v>
      </c>
      <c r="GI34" s="48">
        <f t="shared" si="83"/>
        <v>6.6872418971342764</v>
      </c>
      <c r="GJ34" s="48">
        <f t="shared" si="84"/>
        <v>9.7107033639143729</v>
      </c>
      <c r="GK34" s="48">
        <f t="shared" si="85"/>
        <v>8.9404959225618246</v>
      </c>
      <c r="GL34" s="48">
        <f t="shared" si="86"/>
        <v>8.1229712645641854</v>
      </c>
      <c r="GM34" s="48">
        <f t="shared" si="87"/>
        <v>7.2536308516638464</v>
      </c>
      <c r="GN34" s="48">
        <f t="shared" si="88"/>
        <v>8.8732374506486185</v>
      </c>
      <c r="GO34" s="48">
        <f t="shared" si="89"/>
        <v>8.9037363338283217</v>
      </c>
      <c r="GP34" s="48">
        <f t="shared" si="90"/>
        <v>8.9434213242208109</v>
      </c>
      <c r="GQ34" s="48">
        <f t="shared" si="91"/>
        <v>8.9971784590876567</v>
      </c>
      <c r="GR34" s="48">
        <f t="shared" si="92"/>
        <v>9.0741056777157851</v>
      </c>
      <c r="GS34" s="48">
        <f t="shared" si="93"/>
        <v>6.0597838076329138</v>
      </c>
      <c r="GT34" s="48">
        <f t="shared" si="94"/>
        <v>7.8979028960007609</v>
      </c>
      <c r="GU34" s="48">
        <f t="shared" si="95"/>
        <v>8.1524283206553534</v>
      </c>
      <c r="GV34" s="48">
        <f t="shared" si="96"/>
        <v>6.7039481042388998</v>
      </c>
      <c r="GW34" s="48">
        <f t="shared" si="97"/>
        <v>10.959921849447552</v>
      </c>
      <c r="GX34" s="48">
        <f t="shared" si="98"/>
        <v>11.691919583546575</v>
      </c>
      <c r="GY34" s="48">
        <f t="shared" si="99"/>
        <v>12.774728531651817</v>
      </c>
      <c r="GZ34" s="48">
        <f t="shared" si="100"/>
        <v>14.540014832793959</v>
      </c>
      <c r="HA34" s="48">
        <f t="shared" si="101"/>
        <v>12.279446467098166</v>
      </c>
      <c r="HB34" s="48">
        <f t="shared" si="102"/>
        <v>11.279446467098165</v>
      </c>
      <c r="HC34" s="48">
        <f t="shared" si="103"/>
        <v>10.279446467098165</v>
      </c>
      <c r="HD34" s="48">
        <f t="shared" si="104"/>
        <v>9.2794464670981647</v>
      </c>
      <c r="HE34" s="48">
        <f t="shared" si="105"/>
        <v>8.2794464670981647</v>
      </c>
      <c r="HF34" s="31"/>
    </row>
    <row r="35" spans="1:214" x14ac:dyDescent="0.25">
      <c r="A35" s="29"/>
      <c r="B35" s="13" t="s">
        <v>7</v>
      </c>
      <c r="C35" s="13">
        <v>1544715</v>
      </c>
      <c r="D35" s="13" t="str">
        <f>VLOOKUP(C35,INVENTORY_DATA!$C:$E,2,0)</f>
        <v>PF_1</v>
      </c>
      <c r="E35" s="44">
        <f>VLOOKUP(C35,INVENTORY_DATA!$C:$E,3,0)</f>
        <v>245670.65819861431</v>
      </c>
      <c r="F35" s="45">
        <f>VLOOKUP(VLOOKUP(F$3,KEY!$E:$F,2,0)&amp;$C35,DEMAND_PLAN!$B:$I,5,0)/VLOOKUP(VLOOKUP(F$3,KEY!$E:$F,2,0),KEY!$B:$C,2,0)</f>
        <v>10701.75</v>
      </c>
      <c r="G35" s="45">
        <f>VLOOKUP(VLOOKUP(G$3,KEY!$E:$F,2,0)&amp;$C35,DEMAND_PLAN!$B:$I,5,0)/VLOOKUP(VLOOKUP(G$3,KEY!$E:$F,2,0),KEY!$B:$C,2,0)</f>
        <v>10701.75</v>
      </c>
      <c r="H35" s="45">
        <f>VLOOKUP(VLOOKUP(H$3,KEY!$E:$F,2,0)&amp;$C35,DEMAND_PLAN!$B:$I,5,0)/VLOOKUP(VLOOKUP(H$3,KEY!$E:$F,2,0),KEY!$B:$C,2,0)</f>
        <v>10701.75</v>
      </c>
      <c r="I35" s="45">
        <f>VLOOKUP(VLOOKUP(I$3,KEY!$E:$F,2,0)&amp;$C35,DEMAND_PLAN!$B:$I,5,0)/VLOOKUP(VLOOKUP(I$3,KEY!$E:$F,2,0),KEY!$B:$C,2,0)</f>
        <v>10701.75</v>
      </c>
      <c r="J35" s="45">
        <f>VLOOKUP(VLOOKUP(J$3,KEY!$E:$F,2,0)&amp;$C35,DEMAND_PLAN!$B:$I,5,0)/VLOOKUP(VLOOKUP(J$3,KEY!$E:$F,2,0),KEY!$B:$C,2,0)</f>
        <v>8222</v>
      </c>
      <c r="K35" s="45">
        <f>VLOOKUP(VLOOKUP(K$3,KEY!$E:$F,2,0)&amp;$C35,DEMAND_PLAN!$B:$I,5,0)/VLOOKUP(VLOOKUP(K$3,KEY!$E:$F,2,0),KEY!$B:$C,2,0)</f>
        <v>8222</v>
      </c>
      <c r="L35" s="45">
        <f>VLOOKUP(VLOOKUP(L$3,KEY!$E:$F,2,0)&amp;$C35,DEMAND_PLAN!$B:$I,5,0)/VLOOKUP(VLOOKUP(L$3,KEY!$E:$F,2,0),KEY!$B:$C,2,0)</f>
        <v>8222</v>
      </c>
      <c r="M35" s="45">
        <f>VLOOKUP(VLOOKUP(M$3,KEY!$E:$F,2,0)&amp;$C35,DEMAND_PLAN!$B:$I,5,0)/VLOOKUP(VLOOKUP(M$3,KEY!$E:$F,2,0),KEY!$B:$C,2,0)</f>
        <v>8222</v>
      </c>
      <c r="N35" s="45">
        <f>VLOOKUP(VLOOKUP(N$3,KEY!$E:$F,2,0)&amp;$C35,DEMAND_PLAN!$B:$I,5,0)/VLOOKUP(VLOOKUP(N$3,KEY!$E:$F,2,0),KEY!$B:$C,2,0)</f>
        <v>11467.2</v>
      </c>
      <c r="O35" s="45">
        <f>VLOOKUP(VLOOKUP(O$3,KEY!$E:$F,2,0)&amp;$C35,DEMAND_PLAN!$B:$I,5,0)/VLOOKUP(VLOOKUP(O$3,KEY!$E:$F,2,0),KEY!$B:$C,2,0)</f>
        <v>11467.2</v>
      </c>
      <c r="P35" s="45">
        <f>VLOOKUP(VLOOKUP(P$3,KEY!$E:$F,2,0)&amp;$C35,DEMAND_PLAN!$B:$I,5,0)/VLOOKUP(VLOOKUP(P$3,KEY!$E:$F,2,0),KEY!$B:$C,2,0)</f>
        <v>11467.2</v>
      </c>
      <c r="Q35" s="45">
        <f>VLOOKUP(VLOOKUP(Q$3,KEY!$E:$F,2,0)&amp;$C35,DEMAND_PLAN!$B:$I,5,0)/VLOOKUP(VLOOKUP(Q$3,KEY!$E:$F,2,0),KEY!$B:$C,2,0)</f>
        <v>11467.2</v>
      </c>
      <c r="R35" s="45">
        <f>VLOOKUP(VLOOKUP(R$3,KEY!$E:$F,2,0)&amp;$C35,DEMAND_PLAN!$B:$I,5,0)/VLOOKUP(VLOOKUP(R$3,KEY!$E:$F,2,0),KEY!$B:$C,2,0)</f>
        <v>11467.2</v>
      </c>
      <c r="S35" s="45">
        <f>VLOOKUP(VLOOKUP(S$3,KEY!$E:$F,2,0)&amp;$C35,DEMAND_PLAN!$B:$I,5,0)/VLOOKUP(VLOOKUP(S$3,KEY!$E:$F,2,0),KEY!$B:$C,2,0)</f>
        <v>7299.5</v>
      </c>
      <c r="T35" s="45">
        <f>VLOOKUP(VLOOKUP(T$3,KEY!$E:$F,2,0)&amp;$C35,DEMAND_PLAN!$B:$I,5,0)/VLOOKUP(VLOOKUP(T$3,KEY!$E:$F,2,0),KEY!$B:$C,2,0)</f>
        <v>7299.5</v>
      </c>
      <c r="U35" s="45">
        <f>VLOOKUP(VLOOKUP(U$3,KEY!$E:$F,2,0)&amp;$C35,DEMAND_PLAN!$B:$I,5,0)/VLOOKUP(VLOOKUP(U$3,KEY!$E:$F,2,0),KEY!$B:$C,2,0)</f>
        <v>7299.5</v>
      </c>
      <c r="V35" s="45">
        <f>VLOOKUP(VLOOKUP(V$3,KEY!$E:$F,2,0)&amp;$C35,DEMAND_PLAN!$B:$I,5,0)/VLOOKUP(VLOOKUP(V$3,KEY!$E:$F,2,0),KEY!$B:$C,2,0)</f>
        <v>7299.5</v>
      </c>
      <c r="W35" s="45">
        <f>VLOOKUP(VLOOKUP(W$3,KEY!$E:$F,2,0)&amp;$C35,DEMAND_PLAN!$B:$I,5,0)/VLOOKUP(VLOOKUP(W$3,KEY!$E:$F,2,0),KEY!$B:$C,2,0)</f>
        <v>4930.25</v>
      </c>
      <c r="X35" s="45">
        <f>VLOOKUP(VLOOKUP(X$3,KEY!$E:$F,2,0)&amp;$C35,DEMAND_PLAN!$B:$I,5,0)/VLOOKUP(VLOOKUP(X$3,KEY!$E:$F,2,0),KEY!$B:$C,2,0)</f>
        <v>4930.25</v>
      </c>
      <c r="Y35" s="45">
        <f>VLOOKUP(VLOOKUP(Y$3,KEY!$E:$F,2,0)&amp;$C35,DEMAND_PLAN!$B:$I,5,0)/VLOOKUP(VLOOKUP(Y$3,KEY!$E:$F,2,0),KEY!$B:$C,2,0)</f>
        <v>4930.25</v>
      </c>
      <c r="Z35" s="45">
        <f>VLOOKUP(VLOOKUP(Z$3,KEY!$E:$F,2,0)&amp;$C35,DEMAND_PLAN!$B:$I,5,0)/VLOOKUP(VLOOKUP(Z$3,KEY!$E:$F,2,0),KEY!$B:$C,2,0)</f>
        <v>4930.25</v>
      </c>
      <c r="AA35" s="45">
        <f>VLOOKUP(VLOOKUP(AA$3,KEY!$E:$F,2,0)&amp;$C35,DEMAND_PLAN!$B:$I,5,0)/VLOOKUP(VLOOKUP(AA$3,KEY!$E:$F,2,0),KEY!$B:$C,2,0)</f>
        <v>10398.200000000001</v>
      </c>
      <c r="AB35" s="45">
        <f>VLOOKUP(VLOOKUP(AB$3,KEY!$E:$F,2,0)&amp;$C35,DEMAND_PLAN!$B:$I,5,0)/VLOOKUP(VLOOKUP(AB$3,KEY!$E:$F,2,0),KEY!$B:$C,2,0)</f>
        <v>10398.200000000001</v>
      </c>
      <c r="AC35" s="45">
        <f>VLOOKUP(VLOOKUP(AC$3,KEY!$E:$F,2,0)&amp;$C35,DEMAND_PLAN!$B:$I,5,0)/VLOOKUP(VLOOKUP(AC$3,KEY!$E:$F,2,0),KEY!$B:$C,2,0)</f>
        <v>10398.200000000001</v>
      </c>
      <c r="AD35" s="45">
        <f>VLOOKUP(VLOOKUP(AD$3,KEY!$E:$F,2,0)&amp;$C35,DEMAND_PLAN!$B:$I,5,0)/VLOOKUP(VLOOKUP(AD$3,KEY!$E:$F,2,0),KEY!$B:$C,2,0)</f>
        <v>10398.200000000001</v>
      </c>
      <c r="AE35" s="45">
        <f>VLOOKUP(VLOOKUP(AE$3,KEY!$E:$F,2,0)&amp;$C35,DEMAND_PLAN!$B:$I,5,0)/VLOOKUP(VLOOKUP(AE$3,KEY!$E:$F,2,0),KEY!$B:$C,2,0)</f>
        <v>10398.200000000001</v>
      </c>
      <c r="AF35" s="45">
        <f>VLOOKUP(VLOOKUP(AF$3,KEY!$E:$F,2,0)&amp;$C35,DEMAND_PLAN!$B:$I,5,0)/VLOOKUP(VLOOKUP(AF$3,KEY!$E:$F,2,0),KEY!$B:$C,2,0)</f>
        <v>10063.5</v>
      </c>
      <c r="AG35" s="45">
        <f>VLOOKUP(VLOOKUP(AG$3,KEY!$E:$F,2,0)&amp;$C35,DEMAND_PLAN!$B:$I,5,0)/VLOOKUP(VLOOKUP(AG$3,KEY!$E:$F,2,0),KEY!$B:$C,2,0)</f>
        <v>10063.5</v>
      </c>
      <c r="AH35" s="45">
        <f>VLOOKUP(VLOOKUP(AH$3,KEY!$E:$F,2,0)&amp;$C35,DEMAND_PLAN!$B:$I,5,0)/VLOOKUP(VLOOKUP(AH$3,KEY!$E:$F,2,0),KEY!$B:$C,2,0)</f>
        <v>10063.5</v>
      </c>
      <c r="AI35" s="45">
        <f>VLOOKUP(VLOOKUP(AI$3,KEY!$E:$F,2,0)&amp;$C35,DEMAND_PLAN!$B:$I,5,0)/VLOOKUP(VLOOKUP(AI$3,KEY!$E:$F,2,0),KEY!$B:$C,2,0)</f>
        <v>10063.5</v>
      </c>
      <c r="AJ35" s="45">
        <f>VLOOKUP(VLOOKUP(AJ$3,KEY!$E:$F,2,0)&amp;$C35,DEMAND_PLAN!$B:$I,5,0)/VLOOKUP(VLOOKUP(AJ$3,KEY!$E:$F,2,0),KEY!$B:$C,2,0)</f>
        <v>6599</v>
      </c>
      <c r="AK35" s="45">
        <f>VLOOKUP(VLOOKUP(AK$3,KEY!$E:$F,2,0)&amp;$C35,DEMAND_PLAN!$B:$I,5,0)/VLOOKUP(VLOOKUP(AK$3,KEY!$E:$F,2,0),KEY!$B:$C,2,0)</f>
        <v>6599</v>
      </c>
      <c r="AL35" s="45">
        <f>VLOOKUP(VLOOKUP(AL$3,KEY!$E:$F,2,0)&amp;$C35,DEMAND_PLAN!$B:$I,5,0)/VLOOKUP(VLOOKUP(AL$3,KEY!$E:$F,2,0),KEY!$B:$C,2,0)</f>
        <v>6599</v>
      </c>
      <c r="AM35" s="45">
        <f>VLOOKUP(VLOOKUP(AM$3,KEY!$E:$F,2,0)&amp;$C35,DEMAND_PLAN!$B:$I,5,0)/VLOOKUP(VLOOKUP(AM$3,KEY!$E:$F,2,0),KEY!$B:$C,2,0)</f>
        <v>6599</v>
      </c>
      <c r="AN35" s="45">
        <f>VLOOKUP(VLOOKUP(AN$3,KEY!$E:$F,2,0)&amp;$C35,DEMAND_PLAN!$B:$I,5,0)/VLOOKUP(VLOOKUP(AN$3,KEY!$E:$F,2,0),KEY!$B:$C,2,0)</f>
        <v>11916.2</v>
      </c>
      <c r="AO35" s="45">
        <f>VLOOKUP(VLOOKUP(AO$3,KEY!$E:$F,2,0)&amp;$C35,DEMAND_PLAN!$B:$I,5,0)/VLOOKUP(VLOOKUP(AO$3,KEY!$E:$F,2,0),KEY!$B:$C,2,0)</f>
        <v>11916.2</v>
      </c>
      <c r="AP35" s="45">
        <f>VLOOKUP(VLOOKUP(AP$3,KEY!$E:$F,2,0)&amp;$C35,DEMAND_PLAN!$B:$I,5,0)/VLOOKUP(VLOOKUP(AP$3,KEY!$E:$F,2,0),KEY!$B:$C,2,0)</f>
        <v>11916.2</v>
      </c>
      <c r="AQ35" s="45">
        <f>VLOOKUP(VLOOKUP(AQ$3,KEY!$E:$F,2,0)&amp;$C35,DEMAND_PLAN!$B:$I,5,0)/VLOOKUP(VLOOKUP(AQ$3,KEY!$E:$F,2,0),KEY!$B:$C,2,0)</f>
        <v>11916.2</v>
      </c>
      <c r="AR35" s="45">
        <f>VLOOKUP(VLOOKUP(AR$3,KEY!$E:$F,2,0)&amp;$C35,DEMAND_PLAN!$B:$I,5,0)/VLOOKUP(VLOOKUP(AR$3,KEY!$E:$F,2,0),KEY!$B:$C,2,0)</f>
        <v>11916.2</v>
      </c>
      <c r="AS35" s="45">
        <f>VLOOKUP(VLOOKUP(AS$3,KEY!$E:$F,2,0)&amp;$C35,DEMAND_PLAN!$B:$I,5,0)/VLOOKUP(VLOOKUP(AS$3,KEY!$E:$F,2,0),KEY!$B:$C,2,0)</f>
        <v>11172.5</v>
      </c>
      <c r="AT35" s="45">
        <f>VLOOKUP(VLOOKUP(AT$3,KEY!$E:$F,2,0)&amp;$C35,DEMAND_PLAN!$B:$I,5,0)/VLOOKUP(VLOOKUP(AT$3,KEY!$E:$F,2,0),KEY!$B:$C,2,0)</f>
        <v>11172.5</v>
      </c>
      <c r="AU35" s="45">
        <f>VLOOKUP(VLOOKUP(AU$3,KEY!$E:$F,2,0)&amp;$C35,DEMAND_PLAN!$B:$I,5,0)/VLOOKUP(VLOOKUP(AU$3,KEY!$E:$F,2,0),KEY!$B:$C,2,0)</f>
        <v>11172.5</v>
      </c>
      <c r="AV35" s="45">
        <f>VLOOKUP(VLOOKUP(AV$3,KEY!$E:$F,2,0)&amp;$C35,DEMAND_PLAN!$B:$I,5,0)/VLOOKUP(VLOOKUP(AV$3,KEY!$E:$F,2,0),KEY!$B:$C,2,0)</f>
        <v>11172.5</v>
      </c>
      <c r="AW35" s="45">
        <f>VLOOKUP(VLOOKUP(AW$3,KEY!$E:$F,2,0)&amp;$C35,DEMAND_PLAN!$B:$I,5,0)/VLOOKUP(VLOOKUP(AW$3,KEY!$E:$F,2,0),KEY!$B:$C,2,0)</f>
        <v>9068</v>
      </c>
      <c r="AX35" s="45">
        <f>VLOOKUP(VLOOKUP(AX$3,KEY!$E:$F,2,0)&amp;$C35,DEMAND_PLAN!$B:$I,5,0)/VLOOKUP(VLOOKUP(AX$3,KEY!$E:$F,2,0),KEY!$B:$C,2,0)</f>
        <v>9068</v>
      </c>
      <c r="AY35" s="45">
        <f>VLOOKUP(VLOOKUP(AY$3,KEY!$E:$F,2,0)&amp;$C35,DEMAND_PLAN!$B:$I,5,0)/VLOOKUP(VLOOKUP(AY$3,KEY!$E:$F,2,0),KEY!$B:$C,2,0)</f>
        <v>9068</v>
      </c>
      <c r="AZ35" s="45">
        <f>VLOOKUP(VLOOKUP(AZ$3,KEY!$E:$F,2,0)&amp;$C35,DEMAND_PLAN!$B:$I,5,0)/VLOOKUP(VLOOKUP(AZ$3,KEY!$E:$F,2,0),KEY!$B:$C,2,0)</f>
        <v>9068</v>
      </c>
      <c r="BA35" s="45">
        <f>VLOOKUP(VLOOKUP(BA$3,KEY!$E:$F,2,0)&amp;$C35,DEMAND_PLAN!$B:$I,5,0)/VLOOKUP(VLOOKUP(BA$3,KEY!$E:$F,2,0),KEY!$B:$C,2,0)</f>
        <v>11248.8</v>
      </c>
      <c r="BB35" s="45">
        <f>VLOOKUP(VLOOKUP(BB$3,KEY!$E:$F,2,0)&amp;$C35,DEMAND_PLAN!$B:$I,5,0)/VLOOKUP(VLOOKUP(BB$3,KEY!$E:$F,2,0),KEY!$B:$C,2,0)</f>
        <v>11248.8</v>
      </c>
      <c r="BC35" s="45">
        <f>VLOOKUP(VLOOKUP(BC$3,KEY!$E:$F,2,0)&amp;$C35,DEMAND_PLAN!$B:$I,5,0)/VLOOKUP(VLOOKUP(BC$3,KEY!$E:$F,2,0),KEY!$B:$C,2,0)</f>
        <v>11248.8</v>
      </c>
      <c r="BD35" s="45">
        <f>VLOOKUP(VLOOKUP(BD$3,KEY!$E:$F,2,0)&amp;$C35,DEMAND_PLAN!$B:$I,5,0)/VLOOKUP(VLOOKUP(BD$3,KEY!$E:$F,2,0),KEY!$B:$C,2,0)</f>
        <v>11248.8</v>
      </c>
      <c r="BE35" s="45">
        <f>VLOOKUP(VLOOKUP(BE$3,KEY!$E:$F,2,0)&amp;$C35,DEMAND_PLAN!$B:$I,5,0)/VLOOKUP(VLOOKUP(BE$3,KEY!$E:$F,2,0),KEY!$B:$C,2,0)</f>
        <v>11248.8</v>
      </c>
      <c r="BF35" s="46">
        <f>IF(FF35&gt;ASSUMPTIONS!$D$5,0,(ASSUMPTIONS!$D$5+2-FF35)*AVERAGE(G35:J35))</f>
        <v>0</v>
      </c>
      <c r="BG35" s="46">
        <f>IF(FG35&gt;ASSUMPTIONS!$D$5,0,(ASSUMPTIONS!$D$5+2-FG35)*AVERAGE(H35:K35))</f>
        <v>0</v>
      </c>
      <c r="BH35" s="46">
        <f>IF(FH35&gt;ASSUMPTIONS!$D$5,0,(ASSUMPTIONS!$D$5+2-FH35)*AVERAGE(I35:L35))</f>
        <v>0</v>
      </c>
      <c r="BI35" s="46">
        <f>IF(FI35&gt;ASSUMPTIONS!$D$5,0,(ASSUMPTIONS!$D$5+2-FI35)*AVERAGE(J35:M35))</f>
        <v>0</v>
      </c>
      <c r="BJ35" s="46">
        <f>IF(FJ35&gt;ASSUMPTIONS!$D$5,0,(ASSUMPTIONS!$D$5+2-FJ35)*AVERAGE(K35:N35))</f>
        <v>0</v>
      </c>
      <c r="BK35" s="46">
        <f>IF(FK35&gt;ASSUMPTIONS!$D$5,0,(ASSUMPTIONS!$D$5+2-FK35)*AVERAGE(L35:O35))</f>
        <v>0</v>
      </c>
      <c r="BL35" s="46">
        <f>IF(FL35&gt;ASSUMPTIONS!$D$5,0,(ASSUMPTIONS!$D$5+2-FL35)*AVERAGE(M35:P35))</f>
        <v>0</v>
      </c>
      <c r="BM35" s="46">
        <f>IF(FM35&gt;ASSUMPTIONS!$D$5,0,(ASSUMPTIONS!$D$5+2-FM35)*AVERAGE(N35:Q35))</f>
        <v>0</v>
      </c>
      <c r="BN35" s="46">
        <f>IF(FN35&gt;ASSUMPTIONS!$D$5,0,(ASSUMPTIONS!$D$5+2-FN35)*AVERAGE(O35:R35))</f>
        <v>0</v>
      </c>
      <c r="BO35" s="46">
        <f>IF(FO35&gt;ASSUMPTIONS!$D$5,0,(ASSUMPTIONS!$D$5+2-FO35)*AVERAGE(P35:S35))</f>
        <v>0</v>
      </c>
      <c r="BP35" s="46">
        <f>IF(FP35&gt;ASSUMPTIONS!$D$5,0,(ASSUMPTIONS!$D$5+2-FP35)*AVERAGE(Q35:T35))</f>
        <v>0</v>
      </c>
      <c r="BQ35" s="46">
        <f>IF(FQ35&gt;ASSUMPTIONS!$D$5,0,(ASSUMPTIONS!$D$5+2-FQ35)*AVERAGE(R35:U35))</f>
        <v>0</v>
      </c>
      <c r="BR35" s="46">
        <f>IF(FR35&gt;ASSUMPTIONS!$D$5,0,(ASSUMPTIONS!$D$5+2-FR35)*AVERAGE(S35:V35))</f>
        <v>0</v>
      </c>
      <c r="BS35" s="46">
        <f>IF(FS35&gt;ASSUMPTIONS!$D$5,0,(ASSUMPTIONS!$D$5+2-FS35)*AVERAGE(T35:W35))</f>
        <v>0</v>
      </c>
      <c r="BT35" s="46">
        <f>IF(FT35&gt;ASSUMPTIONS!$D$5,0,(ASSUMPTIONS!$D$5+2-FT35)*AVERAGE(U35:X35))</f>
        <v>0</v>
      </c>
      <c r="BU35" s="46">
        <f>IF(FU35&gt;ASSUMPTIONS!$D$5,0,(ASSUMPTIONS!$D$5+2-FU35)*AVERAGE(V35:Y35))</f>
        <v>0</v>
      </c>
      <c r="BV35" s="46">
        <f>IF(FV35&gt;ASSUMPTIONS!$D$5,0,(ASSUMPTIONS!$D$5+2-FV35)*AVERAGE(W35:Z35))</f>
        <v>0</v>
      </c>
      <c r="BW35" s="46">
        <f>IF(FW35&gt;ASSUMPTIONS!$D$5,0,(ASSUMPTIONS!$D$5+2-FW35)*AVERAGE(X35:AA35))</f>
        <v>0</v>
      </c>
      <c r="BX35" s="46">
        <f>IF(FX35&gt;ASSUMPTIONS!$D$5,0,(ASSUMPTIONS!$D$5+2-FX35)*AVERAGE(Y35:AB35))</f>
        <v>0</v>
      </c>
      <c r="BY35" s="46">
        <f>IF(FY35&gt;ASSUMPTIONS!$D$5,0,(ASSUMPTIONS!$D$5+2-FY35)*AVERAGE(Z35:AC35))</f>
        <v>0</v>
      </c>
      <c r="BZ35" s="46">
        <f>IF(FZ35&gt;ASSUMPTIONS!$D$5,0,(ASSUMPTIONS!$D$5+2-FZ35)*AVERAGE(AA35:AD35))</f>
        <v>35331.091801385723</v>
      </c>
      <c r="CA35" s="46">
        <f>IF(GA35&gt;ASSUMPTIONS!$D$5,0,(ASSUMPTIONS!$D$5+2-GA35)*AVERAGE(AB35:AE35))</f>
        <v>0</v>
      </c>
      <c r="CB35" s="46">
        <f>IF(GB35&gt;ASSUMPTIONS!$D$5,0,(ASSUMPTIONS!$D$5+2-GB35)*AVERAGE(AC35:AF35))</f>
        <v>0</v>
      </c>
      <c r="CC35" s="46">
        <f>IF(GC35&gt;ASSUMPTIONS!$D$5,0,(ASSUMPTIONS!$D$5+2-GC35)*AVERAGE(AD35:AG35))</f>
        <v>24053.149999999998</v>
      </c>
      <c r="CD35" s="46">
        <f>IF(GD35&gt;ASSUMPTIONS!$D$5,0,(ASSUMPTIONS!$D$5+2-GD35)*AVERAGE(AE35:AH35))</f>
        <v>0</v>
      </c>
      <c r="CE35" s="46">
        <f>IF(GE35&gt;ASSUMPTIONS!$D$5,0,(ASSUMPTIONS!$D$5+2-GE35)*AVERAGE(AF35:AI35))</f>
        <v>0</v>
      </c>
      <c r="CF35" s="46">
        <f>IF(GF35&gt;ASSUMPTIONS!$D$5,0,(ASSUMPTIONS!$D$5+2-GF35)*AVERAGE(AG35:AJ35))</f>
        <v>20859.849999999995</v>
      </c>
      <c r="CG35" s="46">
        <f>IF(GG35&gt;ASSUMPTIONS!$D$5,0,(ASSUMPTIONS!$D$5+2-GG35)*AVERAGE(AH35:AK35))</f>
        <v>0</v>
      </c>
      <c r="CH35" s="46">
        <f>IF(GH35&gt;ASSUMPTIONS!$D$5,0,(ASSUMPTIONS!$D$5+2-GH35)*AVERAGE(AI35:AL35))</f>
        <v>0</v>
      </c>
      <c r="CI35" s="46">
        <f>IF(GI35&gt;ASSUMPTIONS!$D$5,0,(ASSUMPTIONS!$D$5+2-GI35)*AVERAGE(AJ35:AM35))</f>
        <v>0</v>
      </c>
      <c r="CJ35" s="46">
        <f>IF(GJ35&gt;ASSUMPTIONS!$D$5,0,(ASSUMPTIONS!$D$5+2-GJ35)*AVERAGE(AK35:AN35))</f>
        <v>27563.25</v>
      </c>
      <c r="CK35" s="46">
        <f>IF(GK35&gt;ASSUMPTIONS!$D$5,0,(ASSUMPTIONS!$D$5+2-GK35)*AVERAGE(AL35:AO35))</f>
        <v>19892</v>
      </c>
      <c r="CL35" s="46">
        <f>IF(GL35&gt;ASSUMPTIONS!$D$5,0,(ASSUMPTIONS!$D$5+2-GL35)*AVERAGE(AM35:AP35))</f>
        <v>0</v>
      </c>
      <c r="CM35" s="46">
        <f>IF(GM35&gt;ASSUMPTIONS!$D$5,0,(ASSUMPTIONS!$D$5+2-GM35)*AVERAGE(AN35:AQ35))</f>
        <v>39784.000000000007</v>
      </c>
      <c r="CN35" s="46">
        <f>IF(GN35&gt;ASSUMPTIONS!$D$5,0,(ASSUMPTIONS!$D$5+2-GN35)*AVERAGE(AO35:AR35))</f>
        <v>0</v>
      </c>
      <c r="CO35" s="46">
        <f>IF(GO35&gt;ASSUMPTIONS!$D$5,0,(ASSUMPTIONS!$D$5+2-GO35)*AVERAGE(AP35:AS35))</f>
        <v>0</v>
      </c>
      <c r="CP35" s="46">
        <f>IF(GP35&gt;ASSUMPTIONS!$D$5,0,(ASSUMPTIONS!$D$5+2-GP35)*AVERAGE(AQ35:AT35))</f>
        <v>26712.9</v>
      </c>
      <c r="CQ35" s="46">
        <f>IF(GQ35&gt;ASSUMPTIONS!$D$5,0,(ASSUMPTIONS!$D$5+2-GQ35)*AVERAGE(AR35:AU35))</f>
        <v>0</v>
      </c>
      <c r="CR35" s="46">
        <f>IF(GR35&gt;ASSUMPTIONS!$D$5,0,(ASSUMPTIONS!$D$5+2-GR35)*AVERAGE(AS35:AV35))</f>
        <v>0</v>
      </c>
      <c r="CS35" s="46">
        <f>IF(GS35&gt;ASSUMPTIONS!$D$5,0,(ASSUMPTIONS!$D$5+2-GS35)*AVERAGE(AT35:AW35))</f>
        <v>26768.849999999973</v>
      </c>
      <c r="CT35" s="46">
        <f>IF(GT35&gt;ASSUMPTIONS!$D$5,0,(ASSUMPTIONS!$D$5+2-GT35)*AVERAGE(AU35:AX35))</f>
        <v>0</v>
      </c>
      <c r="CU35" s="46">
        <f>IF(GU35&gt;ASSUMPTIONS!$D$5,0,(ASSUMPTIONS!$D$5+2-GU35)*AVERAGE(AV35:AY35))</f>
        <v>0</v>
      </c>
      <c r="CV35" s="46">
        <f>IF(GV35&gt;ASSUMPTIONS!$D$5,0,(ASSUMPTIONS!$D$5+2-GV35)*AVERAGE(AW35:AZ35))</f>
        <v>0</v>
      </c>
      <c r="CW35" s="46">
        <f>IF(GW35&gt;ASSUMPTIONS!$D$5,0,(ASSUMPTIONS!$D$5+2-GW35)*AVERAGE(AX35:BA35))</f>
        <v>34358.250000000007</v>
      </c>
      <c r="CX35" s="46">
        <f>IF(GX35&gt;ASSUMPTIONS!$D$5,0,(ASSUMPTIONS!$D$5+2-GX35)*AVERAGE(AY35:BB35))</f>
        <v>0</v>
      </c>
      <c r="CY35" s="46">
        <f>IF(GY35&gt;ASSUMPTIONS!$D$5,0,(ASSUMPTIONS!$D$5+2-GY35)*AVERAGE(AZ35:BC35))</f>
        <v>29039.999999999982</v>
      </c>
      <c r="CZ35" s="46">
        <f>IF(GZ35&gt;ASSUMPTIONS!$D$5,0,(ASSUMPTIONS!$D$5+2-GZ35)*AVERAGE(BA35:BD35))</f>
        <v>0</v>
      </c>
      <c r="DA35" s="46">
        <f>IF(HA35&gt;ASSUMPTIONS!$D$5,0,(ASSUMPTIONS!$D$5+2-HA35)*AVERAGE($BB35:$BE35))</f>
        <v>23588.000000000011</v>
      </c>
      <c r="DB35" s="46">
        <f>IF(HB35&gt;ASSUMPTIONS!$D$5,0,(ASSUMPTIONS!$D$5+2-HB35)*AVERAGE($BB35:$BE35))</f>
        <v>0</v>
      </c>
      <c r="DC35" s="46">
        <f>IF(HC35&gt;ASSUMPTIONS!$D$5,0,(ASSUMPTIONS!$D$5+2-HC35)*AVERAGE($BB35:$BE35))</f>
        <v>22497.599999999999</v>
      </c>
      <c r="DD35" s="46">
        <f>IF(HD35&gt;ASSUMPTIONS!$D$5,0,(ASSUMPTIONS!$D$5+2-HD35)*AVERAGE($BB35:$BE35))</f>
        <v>0</v>
      </c>
      <c r="DE35" s="46">
        <f>IF(HE35&gt;ASSUMPTIONS!$D$5,0,(ASSUMPTIONS!$D$5+2-HE35)*AVERAGE($BB35:$BE35))</f>
        <v>22497.600000000009</v>
      </c>
      <c r="DF35" s="47">
        <f t="shared" si="106"/>
        <v>234968.90819861431</v>
      </c>
      <c r="DG35" s="47">
        <f t="shared" si="0"/>
        <v>224267.15819861431</v>
      </c>
      <c r="DH35" s="47">
        <f t="shared" si="1"/>
        <v>213565.40819861431</v>
      </c>
      <c r="DI35" s="47">
        <f t="shared" si="2"/>
        <v>202863.65819861431</v>
      </c>
      <c r="DJ35" s="47">
        <f t="shared" si="3"/>
        <v>194641.65819861431</v>
      </c>
      <c r="DK35" s="47">
        <f t="shared" si="4"/>
        <v>186419.65819861431</v>
      </c>
      <c r="DL35" s="47">
        <f t="shared" si="5"/>
        <v>178197.65819861431</v>
      </c>
      <c r="DM35" s="47">
        <f t="shared" si="6"/>
        <v>169975.65819861431</v>
      </c>
      <c r="DN35" s="47">
        <f t="shared" si="7"/>
        <v>158508.4581986143</v>
      </c>
      <c r="DO35" s="47">
        <f t="shared" si="8"/>
        <v>147041.25819861429</v>
      </c>
      <c r="DP35" s="47">
        <f t="shared" si="9"/>
        <v>135574.05819861428</v>
      </c>
      <c r="DQ35" s="47">
        <f t="shared" si="10"/>
        <v>124106.85819861428</v>
      </c>
      <c r="DR35" s="47">
        <f t="shared" si="11"/>
        <v>112639.65819861428</v>
      </c>
      <c r="DS35" s="47">
        <f t="shared" si="12"/>
        <v>105340.15819861428</v>
      </c>
      <c r="DT35" s="47">
        <f t="shared" si="13"/>
        <v>98040.658198614285</v>
      </c>
      <c r="DU35" s="47">
        <f t="shared" si="14"/>
        <v>90741.158198614285</v>
      </c>
      <c r="DV35" s="47">
        <f t="shared" si="15"/>
        <v>83441.658198614285</v>
      </c>
      <c r="DW35" s="47">
        <f t="shared" si="16"/>
        <v>78511.408198614285</v>
      </c>
      <c r="DX35" s="47">
        <f t="shared" si="17"/>
        <v>73581.158198614285</v>
      </c>
      <c r="DY35" s="47">
        <f t="shared" si="18"/>
        <v>68650.908198614285</v>
      </c>
      <c r="DZ35" s="47">
        <f t="shared" si="19"/>
        <v>99051.75</v>
      </c>
      <c r="EA35" s="47">
        <f t="shared" si="20"/>
        <v>88653.55</v>
      </c>
      <c r="EB35" s="47">
        <f t="shared" si="21"/>
        <v>78255.350000000006</v>
      </c>
      <c r="EC35" s="47">
        <f t="shared" si="22"/>
        <v>91910.3</v>
      </c>
      <c r="ED35" s="47">
        <f t="shared" si="23"/>
        <v>81512.100000000006</v>
      </c>
      <c r="EE35" s="47">
        <f t="shared" si="24"/>
        <v>71113.900000000009</v>
      </c>
      <c r="EF35" s="47">
        <f t="shared" si="25"/>
        <v>81910.25</v>
      </c>
      <c r="EG35" s="47">
        <f t="shared" si="26"/>
        <v>71846.75</v>
      </c>
      <c r="EH35" s="47">
        <f t="shared" si="27"/>
        <v>61783.25</v>
      </c>
      <c r="EI35" s="47">
        <f t="shared" si="28"/>
        <v>51719.75</v>
      </c>
      <c r="EJ35" s="47">
        <f t="shared" si="29"/>
        <v>72684</v>
      </c>
      <c r="EK35" s="47">
        <f t="shared" si="30"/>
        <v>85977</v>
      </c>
      <c r="EL35" s="47">
        <f t="shared" si="31"/>
        <v>79378</v>
      </c>
      <c r="EM35" s="47">
        <f t="shared" si="32"/>
        <v>112563</v>
      </c>
      <c r="EN35" s="47">
        <f t="shared" si="33"/>
        <v>100646.8</v>
      </c>
      <c r="EO35" s="47">
        <f t="shared" si="34"/>
        <v>88730.6</v>
      </c>
      <c r="EP35" s="47">
        <f t="shared" si="35"/>
        <v>103527.30000000002</v>
      </c>
      <c r="EQ35" s="47">
        <f t="shared" si="36"/>
        <v>91611.10000000002</v>
      </c>
      <c r="ER35" s="47">
        <f t="shared" si="37"/>
        <v>79694.900000000023</v>
      </c>
      <c r="ES35" s="47">
        <f t="shared" si="38"/>
        <v>95291.25</v>
      </c>
      <c r="ET35" s="47">
        <f t="shared" si="39"/>
        <v>84118.75</v>
      </c>
      <c r="EU35" s="47">
        <f t="shared" si="40"/>
        <v>72946.25</v>
      </c>
      <c r="EV35" s="47">
        <f t="shared" si="41"/>
        <v>61773.75</v>
      </c>
      <c r="EW35" s="47">
        <f t="shared" si="42"/>
        <v>87064</v>
      </c>
      <c r="EX35" s="47">
        <f t="shared" si="43"/>
        <v>77996</v>
      </c>
      <c r="EY35" s="47">
        <f t="shared" si="44"/>
        <v>97967.999999999985</v>
      </c>
      <c r="EZ35" s="47">
        <f t="shared" si="45"/>
        <v>88899.999999999985</v>
      </c>
      <c r="FA35" s="47">
        <f t="shared" si="46"/>
        <v>101239.2</v>
      </c>
      <c r="FB35" s="47">
        <f t="shared" si="47"/>
        <v>89990.399999999994</v>
      </c>
      <c r="FC35" s="47">
        <f t="shared" si="48"/>
        <v>101239.19999999998</v>
      </c>
      <c r="FD35" s="47">
        <f t="shared" si="49"/>
        <v>89990.39999999998</v>
      </c>
      <c r="FE35" s="47">
        <f t="shared" si="50"/>
        <v>101239.19999999998</v>
      </c>
      <c r="FF35" s="48">
        <f t="shared" si="54"/>
        <v>24.367707512772562</v>
      </c>
      <c r="FG35" s="48">
        <f t="shared" si="55"/>
        <v>24.833228952888756</v>
      </c>
      <c r="FH35" s="48">
        <f t="shared" si="56"/>
        <v>25.364028890570005</v>
      </c>
      <c r="FI35" s="48">
        <f t="shared" si="57"/>
        <v>25.974873291001497</v>
      </c>
      <c r="FJ35" s="48">
        <f t="shared" si="58"/>
        <v>22.457314403220785</v>
      </c>
      <c r="FK35" s="48">
        <f t="shared" si="59"/>
        <v>19.771413587003465</v>
      </c>
      <c r="FL35" s="48">
        <f t="shared" si="60"/>
        <v>17.494501468539898</v>
      </c>
      <c r="FM35" s="48">
        <f t="shared" si="61"/>
        <v>15.539770667522525</v>
      </c>
      <c r="FN35" s="48">
        <f t="shared" si="62"/>
        <v>14.82276913271019</v>
      </c>
      <c r="FO35" s="48">
        <f t="shared" si="63"/>
        <v>15.204247197183218</v>
      </c>
      <c r="FP35" s="48">
        <f t="shared" si="64"/>
        <v>15.670443732634324</v>
      </c>
      <c r="FQ35" s="48">
        <f t="shared" si="65"/>
        <v>16.253105218666391</v>
      </c>
      <c r="FR35" s="48">
        <f t="shared" si="66"/>
        <v>17.002104006933937</v>
      </c>
      <c r="FS35" s="48">
        <f t="shared" si="67"/>
        <v>16.793873467621754</v>
      </c>
      <c r="FT35" s="48">
        <f t="shared" si="68"/>
        <v>17.226870246507783</v>
      </c>
      <c r="FU35" s="48">
        <f t="shared" si="69"/>
        <v>17.752747605593289</v>
      </c>
      <c r="FV35" s="48">
        <f t="shared" si="70"/>
        <v>18.404981126436649</v>
      </c>
      <c r="FW35" s="48">
        <f t="shared" si="71"/>
        <v>13.250517897508912</v>
      </c>
      <c r="FX35" s="48">
        <f t="shared" si="72"/>
        <v>10.243880914066887</v>
      </c>
      <c r="FY35" s="48">
        <f t="shared" si="73"/>
        <v>8.1474285095843193</v>
      </c>
      <c r="FZ35" s="48">
        <f t="shared" si="74"/>
        <v>6.602191552250801</v>
      </c>
      <c r="GA35" s="48">
        <f t="shared" si="75"/>
        <v>9.5258554365178583</v>
      </c>
      <c r="GB35" s="48">
        <f t="shared" si="76"/>
        <v>8.5950201293806536</v>
      </c>
      <c r="GC35" s="48">
        <f t="shared" si="77"/>
        <v>7.6489587864155961</v>
      </c>
      <c r="GD35" s="48">
        <f t="shared" si="78"/>
        <v>9.0577229623023161</v>
      </c>
      <c r="GE35" s="48">
        <f t="shared" si="79"/>
        <v>8.0997764197346847</v>
      </c>
      <c r="GF35" s="48">
        <f t="shared" si="80"/>
        <v>7.7319778741216929</v>
      </c>
      <c r="GG35" s="48">
        <f t="shared" si="81"/>
        <v>9.8316879219804942</v>
      </c>
      <c r="GH35" s="48">
        <f t="shared" si="82"/>
        <v>9.6243197535205365</v>
      </c>
      <c r="GI35" s="48">
        <f t="shared" si="83"/>
        <v>9.3625170480375814</v>
      </c>
      <c r="GJ35" s="48">
        <f t="shared" si="84"/>
        <v>6.5234350365147638</v>
      </c>
      <c r="GK35" s="48">
        <f t="shared" si="85"/>
        <v>7.8512789491876944</v>
      </c>
      <c r="GL35" s="48">
        <f t="shared" si="86"/>
        <v>8.1210741576854399</v>
      </c>
      <c r="GM35" s="48">
        <f t="shared" si="87"/>
        <v>6.6613517732162935</v>
      </c>
      <c r="GN35" s="48">
        <f t="shared" si="88"/>
        <v>9.4462160755945686</v>
      </c>
      <c r="GO35" s="48">
        <f t="shared" si="89"/>
        <v>8.5800887020977754</v>
      </c>
      <c r="GP35" s="48">
        <f t="shared" si="90"/>
        <v>7.6860628792439591</v>
      </c>
      <c r="GQ35" s="48">
        <f t="shared" si="91"/>
        <v>9.11458234746455</v>
      </c>
      <c r="GR35" s="48">
        <f t="shared" si="92"/>
        <v>8.1996956813604847</v>
      </c>
      <c r="GS35" s="48">
        <f t="shared" si="93"/>
        <v>7.4856371300090432</v>
      </c>
      <c r="GT35" s="48">
        <f t="shared" si="94"/>
        <v>9.415898816728836</v>
      </c>
      <c r="GU35" s="48">
        <f t="shared" si="95"/>
        <v>8.7677354631089344</v>
      </c>
      <c r="GV35" s="48">
        <f t="shared" si="96"/>
        <v>8.0443592853992065</v>
      </c>
      <c r="GW35" s="48">
        <f t="shared" si="97"/>
        <v>6.4259299712894764</v>
      </c>
      <c r="GX35" s="48">
        <f t="shared" si="98"/>
        <v>8.5706410458339892</v>
      </c>
      <c r="GY35" s="48">
        <f t="shared" si="99"/>
        <v>7.2868941290780684</v>
      </c>
      <c r="GZ35" s="48">
        <f t="shared" si="100"/>
        <v>8.7091956475357364</v>
      </c>
      <c r="HA35" s="48">
        <f t="shared" si="101"/>
        <v>7.9030652158452446</v>
      </c>
      <c r="HB35" s="48">
        <f t="shared" si="102"/>
        <v>9</v>
      </c>
      <c r="HC35" s="48">
        <f t="shared" si="103"/>
        <v>8</v>
      </c>
      <c r="HD35" s="48">
        <f t="shared" si="104"/>
        <v>8.9999999999999982</v>
      </c>
      <c r="HE35" s="48">
        <f t="shared" si="105"/>
        <v>7.9999999999999991</v>
      </c>
      <c r="HF35" s="31"/>
    </row>
    <row r="36" spans="1:214" x14ac:dyDescent="0.25">
      <c r="A36" s="29"/>
      <c r="B36" s="13" t="s">
        <v>7</v>
      </c>
      <c r="C36" s="13">
        <v>1803831</v>
      </c>
      <c r="D36" s="13" t="str">
        <f>VLOOKUP(C36,INVENTORY_DATA!$C:$E,2,0)</f>
        <v>PF_4</v>
      </c>
      <c r="E36" s="44">
        <f>VLOOKUP(C36,INVENTORY_DATA!$C:$E,3,0)</f>
        <v>212824.19399538109</v>
      </c>
      <c r="F36" s="45">
        <f>VLOOKUP(VLOOKUP(F$3,KEY!$E:$F,2,0)&amp;$C36,DEMAND_PLAN!$B:$I,5,0)/VLOOKUP(VLOOKUP(F$3,KEY!$E:$F,2,0),KEY!$B:$C,2,0)</f>
        <v>12119</v>
      </c>
      <c r="G36" s="45">
        <f>VLOOKUP(VLOOKUP(G$3,KEY!$E:$F,2,0)&amp;$C36,DEMAND_PLAN!$B:$I,5,0)/VLOOKUP(VLOOKUP(G$3,KEY!$E:$F,2,0),KEY!$B:$C,2,0)</f>
        <v>12119</v>
      </c>
      <c r="H36" s="45">
        <f>VLOOKUP(VLOOKUP(H$3,KEY!$E:$F,2,0)&amp;$C36,DEMAND_PLAN!$B:$I,5,0)/VLOOKUP(VLOOKUP(H$3,KEY!$E:$F,2,0),KEY!$B:$C,2,0)</f>
        <v>12119</v>
      </c>
      <c r="I36" s="45">
        <f>VLOOKUP(VLOOKUP(I$3,KEY!$E:$F,2,0)&amp;$C36,DEMAND_PLAN!$B:$I,5,0)/VLOOKUP(VLOOKUP(I$3,KEY!$E:$F,2,0),KEY!$B:$C,2,0)</f>
        <v>12119</v>
      </c>
      <c r="J36" s="45">
        <f>VLOOKUP(VLOOKUP(J$3,KEY!$E:$F,2,0)&amp;$C36,DEMAND_PLAN!$B:$I,5,0)/VLOOKUP(VLOOKUP(J$3,KEY!$E:$F,2,0),KEY!$B:$C,2,0)</f>
        <v>8152</v>
      </c>
      <c r="K36" s="45">
        <f>VLOOKUP(VLOOKUP(K$3,KEY!$E:$F,2,0)&amp;$C36,DEMAND_PLAN!$B:$I,5,0)/VLOOKUP(VLOOKUP(K$3,KEY!$E:$F,2,0),KEY!$B:$C,2,0)</f>
        <v>8152</v>
      </c>
      <c r="L36" s="45">
        <f>VLOOKUP(VLOOKUP(L$3,KEY!$E:$F,2,0)&amp;$C36,DEMAND_PLAN!$B:$I,5,0)/VLOOKUP(VLOOKUP(L$3,KEY!$E:$F,2,0),KEY!$B:$C,2,0)</f>
        <v>8152</v>
      </c>
      <c r="M36" s="45">
        <f>VLOOKUP(VLOOKUP(M$3,KEY!$E:$F,2,0)&amp;$C36,DEMAND_PLAN!$B:$I,5,0)/VLOOKUP(VLOOKUP(M$3,KEY!$E:$F,2,0),KEY!$B:$C,2,0)</f>
        <v>8152</v>
      </c>
      <c r="N36" s="45">
        <f>VLOOKUP(VLOOKUP(N$3,KEY!$E:$F,2,0)&amp;$C36,DEMAND_PLAN!$B:$I,5,0)/VLOOKUP(VLOOKUP(N$3,KEY!$E:$F,2,0),KEY!$B:$C,2,0)</f>
        <v>4454.2</v>
      </c>
      <c r="O36" s="45">
        <f>VLOOKUP(VLOOKUP(O$3,KEY!$E:$F,2,0)&amp;$C36,DEMAND_PLAN!$B:$I,5,0)/VLOOKUP(VLOOKUP(O$3,KEY!$E:$F,2,0),KEY!$B:$C,2,0)</f>
        <v>4454.2</v>
      </c>
      <c r="P36" s="45">
        <f>VLOOKUP(VLOOKUP(P$3,KEY!$E:$F,2,0)&amp;$C36,DEMAND_PLAN!$B:$I,5,0)/VLOOKUP(VLOOKUP(P$3,KEY!$E:$F,2,0),KEY!$B:$C,2,0)</f>
        <v>4454.2</v>
      </c>
      <c r="Q36" s="45">
        <f>VLOOKUP(VLOOKUP(Q$3,KEY!$E:$F,2,0)&amp;$C36,DEMAND_PLAN!$B:$I,5,0)/VLOOKUP(VLOOKUP(Q$3,KEY!$E:$F,2,0),KEY!$B:$C,2,0)</f>
        <v>4454.2</v>
      </c>
      <c r="R36" s="45">
        <f>VLOOKUP(VLOOKUP(R$3,KEY!$E:$F,2,0)&amp;$C36,DEMAND_PLAN!$B:$I,5,0)/VLOOKUP(VLOOKUP(R$3,KEY!$E:$F,2,0),KEY!$B:$C,2,0)</f>
        <v>4454.2</v>
      </c>
      <c r="S36" s="45">
        <f>VLOOKUP(VLOOKUP(S$3,KEY!$E:$F,2,0)&amp;$C36,DEMAND_PLAN!$B:$I,5,0)/VLOOKUP(VLOOKUP(S$3,KEY!$E:$F,2,0),KEY!$B:$C,2,0)</f>
        <v>7589</v>
      </c>
      <c r="T36" s="45">
        <f>VLOOKUP(VLOOKUP(T$3,KEY!$E:$F,2,0)&amp;$C36,DEMAND_PLAN!$B:$I,5,0)/VLOOKUP(VLOOKUP(T$3,KEY!$E:$F,2,0),KEY!$B:$C,2,0)</f>
        <v>7589</v>
      </c>
      <c r="U36" s="45">
        <f>VLOOKUP(VLOOKUP(U$3,KEY!$E:$F,2,0)&amp;$C36,DEMAND_PLAN!$B:$I,5,0)/VLOOKUP(VLOOKUP(U$3,KEY!$E:$F,2,0),KEY!$B:$C,2,0)</f>
        <v>7589</v>
      </c>
      <c r="V36" s="45">
        <f>VLOOKUP(VLOOKUP(V$3,KEY!$E:$F,2,0)&amp;$C36,DEMAND_PLAN!$B:$I,5,0)/VLOOKUP(VLOOKUP(V$3,KEY!$E:$F,2,0),KEY!$B:$C,2,0)</f>
        <v>7589</v>
      </c>
      <c r="W36" s="45">
        <f>VLOOKUP(VLOOKUP(W$3,KEY!$E:$F,2,0)&amp;$C36,DEMAND_PLAN!$B:$I,5,0)/VLOOKUP(VLOOKUP(W$3,KEY!$E:$F,2,0),KEY!$B:$C,2,0)</f>
        <v>5748</v>
      </c>
      <c r="X36" s="45">
        <f>VLOOKUP(VLOOKUP(X$3,KEY!$E:$F,2,0)&amp;$C36,DEMAND_PLAN!$B:$I,5,0)/VLOOKUP(VLOOKUP(X$3,KEY!$E:$F,2,0),KEY!$B:$C,2,0)</f>
        <v>5748</v>
      </c>
      <c r="Y36" s="45">
        <f>VLOOKUP(VLOOKUP(Y$3,KEY!$E:$F,2,0)&amp;$C36,DEMAND_PLAN!$B:$I,5,0)/VLOOKUP(VLOOKUP(Y$3,KEY!$E:$F,2,0),KEY!$B:$C,2,0)</f>
        <v>5748</v>
      </c>
      <c r="Z36" s="45">
        <f>VLOOKUP(VLOOKUP(Z$3,KEY!$E:$F,2,0)&amp;$C36,DEMAND_PLAN!$B:$I,5,0)/VLOOKUP(VLOOKUP(Z$3,KEY!$E:$F,2,0),KEY!$B:$C,2,0)</f>
        <v>5748</v>
      </c>
      <c r="AA36" s="45">
        <f>VLOOKUP(VLOOKUP(AA$3,KEY!$E:$F,2,0)&amp;$C36,DEMAND_PLAN!$B:$I,5,0)/VLOOKUP(VLOOKUP(AA$3,KEY!$E:$F,2,0),KEY!$B:$C,2,0)</f>
        <v>7561.4</v>
      </c>
      <c r="AB36" s="45">
        <f>VLOOKUP(VLOOKUP(AB$3,KEY!$E:$F,2,0)&amp;$C36,DEMAND_PLAN!$B:$I,5,0)/VLOOKUP(VLOOKUP(AB$3,KEY!$E:$F,2,0),KEY!$B:$C,2,0)</f>
        <v>7561.4</v>
      </c>
      <c r="AC36" s="45">
        <f>VLOOKUP(VLOOKUP(AC$3,KEY!$E:$F,2,0)&amp;$C36,DEMAND_PLAN!$B:$I,5,0)/VLOOKUP(VLOOKUP(AC$3,KEY!$E:$F,2,0),KEY!$B:$C,2,0)</f>
        <v>7561.4</v>
      </c>
      <c r="AD36" s="45">
        <f>VLOOKUP(VLOOKUP(AD$3,KEY!$E:$F,2,0)&amp;$C36,DEMAND_PLAN!$B:$I,5,0)/VLOOKUP(VLOOKUP(AD$3,KEY!$E:$F,2,0),KEY!$B:$C,2,0)</f>
        <v>7561.4</v>
      </c>
      <c r="AE36" s="45">
        <f>VLOOKUP(VLOOKUP(AE$3,KEY!$E:$F,2,0)&amp;$C36,DEMAND_PLAN!$B:$I,5,0)/VLOOKUP(VLOOKUP(AE$3,KEY!$E:$F,2,0),KEY!$B:$C,2,0)</f>
        <v>7561.4</v>
      </c>
      <c r="AF36" s="45">
        <f>VLOOKUP(VLOOKUP(AF$3,KEY!$E:$F,2,0)&amp;$C36,DEMAND_PLAN!$B:$I,5,0)/VLOOKUP(VLOOKUP(AF$3,KEY!$E:$F,2,0),KEY!$B:$C,2,0)</f>
        <v>9094</v>
      </c>
      <c r="AG36" s="45">
        <f>VLOOKUP(VLOOKUP(AG$3,KEY!$E:$F,2,0)&amp;$C36,DEMAND_PLAN!$B:$I,5,0)/VLOOKUP(VLOOKUP(AG$3,KEY!$E:$F,2,0),KEY!$B:$C,2,0)</f>
        <v>9094</v>
      </c>
      <c r="AH36" s="45">
        <f>VLOOKUP(VLOOKUP(AH$3,KEY!$E:$F,2,0)&amp;$C36,DEMAND_PLAN!$B:$I,5,0)/VLOOKUP(VLOOKUP(AH$3,KEY!$E:$F,2,0),KEY!$B:$C,2,0)</f>
        <v>9094</v>
      </c>
      <c r="AI36" s="45">
        <f>VLOOKUP(VLOOKUP(AI$3,KEY!$E:$F,2,0)&amp;$C36,DEMAND_PLAN!$B:$I,5,0)/VLOOKUP(VLOOKUP(AI$3,KEY!$E:$F,2,0),KEY!$B:$C,2,0)</f>
        <v>9094</v>
      </c>
      <c r="AJ36" s="45">
        <f>VLOOKUP(VLOOKUP(AJ$3,KEY!$E:$F,2,0)&amp;$C36,DEMAND_PLAN!$B:$I,5,0)/VLOOKUP(VLOOKUP(AJ$3,KEY!$E:$F,2,0),KEY!$B:$C,2,0)</f>
        <v>4048</v>
      </c>
      <c r="AK36" s="45">
        <f>VLOOKUP(VLOOKUP(AK$3,KEY!$E:$F,2,0)&amp;$C36,DEMAND_PLAN!$B:$I,5,0)/VLOOKUP(VLOOKUP(AK$3,KEY!$E:$F,2,0),KEY!$B:$C,2,0)</f>
        <v>4048</v>
      </c>
      <c r="AL36" s="45">
        <f>VLOOKUP(VLOOKUP(AL$3,KEY!$E:$F,2,0)&amp;$C36,DEMAND_PLAN!$B:$I,5,0)/VLOOKUP(VLOOKUP(AL$3,KEY!$E:$F,2,0),KEY!$B:$C,2,0)</f>
        <v>4048</v>
      </c>
      <c r="AM36" s="45">
        <f>VLOOKUP(VLOOKUP(AM$3,KEY!$E:$F,2,0)&amp;$C36,DEMAND_PLAN!$B:$I,5,0)/VLOOKUP(VLOOKUP(AM$3,KEY!$E:$F,2,0),KEY!$B:$C,2,0)</f>
        <v>4048</v>
      </c>
      <c r="AN36" s="45">
        <f>VLOOKUP(VLOOKUP(AN$3,KEY!$E:$F,2,0)&amp;$C36,DEMAND_PLAN!$B:$I,5,0)/VLOOKUP(VLOOKUP(AN$3,KEY!$E:$F,2,0),KEY!$B:$C,2,0)</f>
        <v>12196.2</v>
      </c>
      <c r="AO36" s="45">
        <f>VLOOKUP(VLOOKUP(AO$3,KEY!$E:$F,2,0)&amp;$C36,DEMAND_PLAN!$B:$I,5,0)/VLOOKUP(VLOOKUP(AO$3,KEY!$E:$F,2,0),KEY!$B:$C,2,0)</f>
        <v>12196.2</v>
      </c>
      <c r="AP36" s="45">
        <f>VLOOKUP(VLOOKUP(AP$3,KEY!$E:$F,2,0)&amp;$C36,DEMAND_PLAN!$B:$I,5,0)/VLOOKUP(VLOOKUP(AP$3,KEY!$E:$F,2,0),KEY!$B:$C,2,0)</f>
        <v>12196.2</v>
      </c>
      <c r="AQ36" s="45">
        <f>VLOOKUP(VLOOKUP(AQ$3,KEY!$E:$F,2,0)&amp;$C36,DEMAND_PLAN!$B:$I,5,0)/VLOOKUP(VLOOKUP(AQ$3,KEY!$E:$F,2,0),KEY!$B:$C,2,0)</f>
        <v>12196.2</v>
      </c>
      <c r="AR36" s="45">
        <f>VLOOKUP(VLOOKUP(AR$3,KEY!$E:$F,2,0)&amp;$C36,DEMAND_PLAN!$B:$I,5,0)/VLOOKUP(VLOOKUP(AR$3,KEY!$E:$F,2,0),KEY!$B:$C,2,0)</f>
        <v>12196.2</v>
      </c>
      <c r="AS36" s="45">
        <f>VLOOKUP(VLOOKUP(AS$3,KEY!$E:$F,2,0)&amp;$C36,DEMAND_PLAN!$B:$I,5,0)/VLOOKUP(VLOOKUP(AS$3,KEY!$E:$F,2,0),KEY!$B:$C,2,0)</f>
        <v>5550</v>
      </c>
      <c r="AT36" s="45">
        <f>VLOOKUP(VLOOKUP(AT$3,KEY!$E:$F,2,0)&amp;$C36,DEMAND_PLAN!$B:$I,5,0)/VLOOKUP(VLOOKUP(AT$3,KEY!$E:$F,2,0),KEY!$B:$C,2,0)</f>
        <v>5550</v>
      </c>
      <c r="AU36" s="45">
        <f>VLOOKUP(VLOOKUP(AU$3,KEY!$E:$F,2,0)&amp;$C36,DEMAND_PLAN!$B:$I,5,0)/VLOOKUP(VLOOKUP(AU$3,KEY!$E:$F,2,0),KEY!$B:$C,2,0)</f>
        <v>5550</v>
      </c>
      <c r="AV36" s="45">
        <f>VLOOKUP(VLOOKUP(AV$3,KEY!$E:$F,2,0)&amp;$C36,DEMAND_PLAN!$B:$I,5,0)/VLOOKUP(VLOOKUP(AV$3,KEY!$E:$F,2,0),KEY!$B:$C,2,0)</f>
        <v>5550</v>
      </c>
      <c r="AW36" s="45">
        <f>VLOOKUP(VLOOKUP(AW$3,KEY!$E:$F,2,0)&amp;$C36,DEMAND_PLAN!$B:$I,5,0)/VLOOKUP(VLOOKUP(AW$3,KEY!$E:$F,2,0),KEY!$B:$C,2,0)</f>
        <v>6964.25</v>
      </c>
      <c r="AX36" s="45">
        <f>VLOOKUP(VLOOKUP(AX$3,KEY!$E:$F,2,0)&amp;$C36,DEMAND_PLAN!$B:$I,5,0)/VLOOKUP(VLOOKUP(AX$3,KEY!$E:$F,2,0),KEY!$B:$C,2,0)</f>
        <v>6964.25</v>
      </c>
      <c r="AY36" s="45">
        <f>VLOOKUP(VLOOKUP(AY$3,KEY!$E:$F,2,0)&amp;$C36,DEMAND_PLAN!$B:$I,5,0)/VLOOKUP(VLOOKUP(AY$3,KEY!$E:$F,2,0),KEY!$B:$C,2,0)</f>
        <v>6964.25</v>
      </c>
      <c r="AZ36" s="45">
        <f>VLOOKUP(VLOOKUP(AZ$3,KEY!$E:$F,2,0)&amp;$C36,DEMAND_PLAN!$B:$I,5,0)/VLOOKUP(VLOOKUP(AZ$3,KEY!$E:$F,2,0),KEY!$B:$C,2,0)</f>
        <v>6964.25</v>
      </c>
      <c r="BA36" s="45">
        <f>VLOOKUP(VLOOKUP(BA$3,KEY!$E:$F,2,0)&amp;$C36,DEMAND_PLAN!$B:$I,5,0)/VLOOKUP(VLOOKUP(BA$3,KEY!$E:$F,2,0),KEY!$B:$C,2,0)</f>
        <v>9699.7999999999993</v>
      </c>
      <c r="BB36" s="45">
        <f>VLOOKUP(VLOOKUP(BB$3,KEY!$E:$F,2,0)&amp;$C36,DEMAND_PLAN!$B:$I,5,0)/VLOOKUP(VLOOKUP(BB$3,KEY!$E:$F,2,0),KEY!$B:$C,2,0)</f>
        <v>9699.7999999999993</v>
      </c>
      <c r="BC36" s="45">
        <f>VLOOKUP(VLOOKUP(BC$3,KEY!$E:$F,2,0)&amp;$C36,DEMAND_PLAN!$B:$I,5,0)/VLOOKUP(VLOOKUP(BC$3,KEY!$E:$F,2,0),KEY!$B:$C,2,0)</f>
        <v>9699.7999999999993</v>
      </c>
      <c r="BD36" s="45">
        <f>VLOOKUP(VLOOKUP(BD$3,KEY!$E:$F,2,0)&amp;$C36,DEMAND_PLAN!$B:$I,5,0)/VLOOKUP(VLOOKUP(BD$3,KEY!$E:$F,2,0),KEY!$B:$C,2,0)</f>
        <v>9699.7999999999993</v>
      </c>
      <c r="BE36" s="45">
        <f>VLOOKUP(VLOOKUP(BE$3,KEY!$E:$F,2,0)&amp;$C36,DEMAND_PLAN!$B:$I,5,0)/VLOOKUP(VLOOKUP(BE$3,KEY!$E:$F,2,0),KEY!$B:$C,2,0)</f>
        <v>9699.7999999999993</v>
      </c>
      <c r="BF36" s="46">
        <f>IF(FF36&gt;ASSUMPTIONS!$D$5,0,(ASSUMPTIONS!$D$5+2-FF36)*AVERAGE(G36:J36))</f>
        <v>0</v>
      </c>
      <c r="BG36" s="46">
        <f>IF(FG36&gt;ASSUMPTIONS!$D$5,0,(ASSUMPTIONS!$D$5+2-FG36)*AVERAGE(H36:K36))</f>
        <v>0</v>
      </c>
      <c r="BH36" s="46">
        <f>IF(FH36&gt;ASSUMPTIONS!$D$5,0,(ASSUMPTIONS!$D$5+2-FH36)*AVERAGE(I36:L36))</f>
        <v>0</v>
      </c>
      <c r="BI36" s="46">
        <f>IF(FI36&gt;ASSUMPTIONS!$D$5,0,(ASSUMPTIONS!$D$5+2-FI36)*AVERAGE(J36:M36))</f>
        <v>0</v>
      </c>
      <c r="BJ36" s="46">
        <f>IF(FJ36&gt;ASSUMPTIONS!$D$5,0,(ASSUMPTIONS!$D$5+2-FJ36)*AVERAGE(K36:N36))</f>
        <v>0</v>
      </c>
      <c r="BK36" s="46">
        <f>IF(FK36&gt;ASSUMPTIONS!$D$5,0,(ASSUMPTIONS!$D$5+2-FK36)*AVERAGE(L36:O36))</f>
        <v>0</v>
      </c>
      <c r="BL36" s="46">
        <f>IF(FL36&gt;ASSUMPTIONS!$D$5,0,(ASSUMPTIONS!$D$5+2-FL36)*AVERAGE(M36:P36))</f>
        <v>0</v>
      </c>
      <c r="BM36" s="46">
        <f>IF(FM36&gt;ASSUMPTIONS!$D$5,0,(ASSUMPTIONS!$D$5+2-FM36)*AVERAGE(N36:Q36))</f>
        <v>0</v>
      </c>
      <c r="BN36" s="46">
        <f>IF(FN36&gt;ASSUMPTIONS!$D$5,0,(ASSUMPTIONS!$D$5+2-FN36)*AVERAGE(O36:R36))</f>
        <v>0</v>
      </c>
      <c r="BO36" s="46">
        <f>IF(FO36&gt;ASSUMPTIONS!$D$5,0,(ASSUMPTIONS!$D$5+2-FO36)*AVERAGE(P36:S36))</f>
        <v>0</v>
      </c>
      <c r="BP36" s="46">
        <f>IF(FP36&gt;ASSUMPTIONS!$D$5,0,(ASSUMPTIONS!$D$5+2-FP36)*AVERAGE(Q36:T36))</f>
        <v>0</v>
      </c>
      <c r="BQ36" s="46">
        <f>IF(FQ36&gt;ASSUMPTIONS!$D$5,0,(ASSUMPTIONS!$D$5+2-FQ36)*AVERAGE(R36:U36))</f>
        <v>0</v>
      </c>
      <c r="BR36" s="46">
        <f>IF(FR36&gt;ASSUMPTIONS!$D$5,0,(ASSUMPTIONS!$D$5+2-FR36)*AVERAGE(S36:V36))</f>
        <v>0</v>
      </c>
      <c r="BS36" s="46">
        <f>IF(FS36&gt;ASSUMPTIONS!$D$5,0,(ASSUMPTIONS!$D$5+2-FS36)*AVERAGE(T36:W36))</f>
        <v>0</v>
      </c>
      <c r="BT36" s="46">
        <f>IF(FT36&gt;ASSUMPTIONS!$D$5,0,(ASSUMPTIONS!$D$5+2-FT36)*AVERAGE(U36:X36))</f>
        <v>0</v>
      </c>
      <c r="BU36" s="46">
        <f>IF(FU36&gt;ASSUMPTIONS!$D$5,0,(ASSUMPTIONS!$D$5+2-FU36)*AVERAGE(V36:Y36))</f>
        <v>0</v>
      </c>
      <c r="BV36" s="46">
        <f>IF(FV36&gt;ASSUMPTIONS!$D$5,0,(ASSUMPTIONS!$D$5+2-FV36)*AVERAGE(W36:Z36))</f>
        <v>0</v>
      </c>
      <c r="BW36" s="46">
        <f>IF(FW36&gt;ASSUMPTIONS!$D$5,0,(ASSUMPTIONS!$D$5+2-FW36)*AVERAGE(X36:AA36))</f>
        <v>0</v>
      </c>
      <c r="BX36" s="46">
        <f>IF(FX36&gt;ASSUMPTIONS!$D$5,0,(ASSUMPTIONS!$D$5+2-FX36)*AVERAGE(Y36:AB36))</f>
        <v>0</v>
      </c>
      <c r="BY36" s="46">
        <f>IF(FY36&gt;ASSUMPTIONS!$D$5,0,(ASSUMPTIONS!$D$5+2-FY36)*AVERAGE(Z36:AC36))</f>
        <v>0</v>
      </c>
      <c r="BZ36" s="46">
        <f>IF(FZ36&gt;ASSUMPTIONS!$D$5,0,(ASSUMPTIONS!$D$5+2-FZ36)*AVERAGE(AA36:AD36))</f>
        <v>0</v>
      </c>
      <c r="CA36" s="46">
        <f>IF(GA36&gt;ASSUMPTIONS!$D$5,0,(ASSUMPTIONS!$D$5+2-GA36)*AVERAGE(AB36:AE36))</f>
        <v>19492.806004618884</v>
      </c>
      <c r="CB36" s="46">
        <f>IF(GB36&gt;ASSUMPTIONS!$D$5,0,(ASSUMPTIONS!$D$5+2-GB36)*AVERAGE(AC36:AF36))</f>
        <v>0</v>
      </c>
      <c r="CC36" s="46">
        <f>IF(GC36&gt;ASSUMPTIONS!$D$5,0,(ASSUMPTIONS!$D$5+2-GC36)*AVERAGE(AD36:AG36))</f>
        <v>22785.800000000017</v>
      </c>
      <c r="CD36" s="46">
        <f>IF(GD36&gt;ASSUMPTIONS!$D$5,0,(ASSUMPTIONS!$D$5+2-GD36)*AVERAGE(AE36:AH36))</f>
        <v>0</v>
      </c>
      <c r="CE36" s="46">
        <f>IF(GE36&gt;ASSUMPTIONS!$D$5,0,(ASSUMPTIONS!$D$5+2-GE36)*AVERAGE(AF36:AI36))</f>
        <v>22785.799999999992</v>
      </c>
      <c r="CF36" s="46">
        <f>IF(GF36&gt;ASSUMPTIONS!$D$5,0,(ASSUMPTIONS!$D$5+2-GF36)*AVERAGE(AG36:AJ36))</f>
        <v>0</v>
      </c>
      <c r="CG36" s="46">
        <f>IF(GG36&gt;ASSUMPTIONS!$D$5,0,(ASSUMPTIONS!$D$5+2-GG36)*AVERAGE(AH36:AK36))</f>
        <v>0</v>
      </c>
      <c r="CH36" s="46">
        <f>IF(GH36&gt;ASSUMPTIONS!$D$5,0,(ASSUMPTIONS!$D$5+2-GH36)*AVERAGE(AI36:AL36))</f>
        <v>0</v>
      </c>
      <c r="CI36" s="46">
        <f>IF(GI36&gt;ASSUMPTIONS!$D$5,0,(ASSUMPTIONS!$D$5+2-GI36)*AVERAGE(AJ36:AM36))</f>
        <v>0</v>
      </c>
      <c r="CJ36" s="46">
        <f>IF(GJ36&gt;ASSUMPTIONS!$D$5,0,(ASSUMPTIONS!$D$5+2-GJ36)*AVERAGE(AK36:AN36))</f>
        <v>13847.899999999996</v>
      </c>
      <c r="CK36" s="46">
        <f>IF(GK36&gt;ASSUMPTIONS!$D$5,0,(ASSUMPTIONS!$D$5+2-GK36)*AVERAGE(AL36:AO36))</f>
        <v>24418.5</v>
      </c>
      <c r="CL36" s="46">
        <f>IF(GL36&gt;ASSUMPTIONS!$D$5,0,(ASSUMPTIONS!$D$5+2-GL36)*AVERAGE(AM36:AP36))</f>
        <v>24418.500000000015</v>
      </c>
      <c r="CM36" s="46">
        <f>IF(GM36&gt;ASSUMPTIONS!$D$5,0,(ASSUMPTIONS!$D$5+2-GM36)*AVERAGE(AN36:AQ36))</f>
        <v>24418.499999999996</v>
      </c>
      <c r="CN36" s="46">
        <f>IF(GN36&gt;ASSUMPTIONS!$D$5,0,(ASSUMPTIONS!$D$5+2-GN36)*AVERAGE(AO36:AR36))</f>
        <v>0</v>
      </c>
      <c r="CO36" s="46">
        <f>IF(GO36&gt;ASSUMPTIONS!$D$5,0,(ASSUMPTIONS!$D$5+2-GO36)*AVERAGE(AP36:AS36))</f>
        <v>0</v>
      </c>
      <c r="CP36" s="46">
        <f>IF(GP36&gt;ASSUMPTIONS!$D$5,0,(ASSUMPTIONS!$D$5+2-GP36)*AVERAGE(AQ36:AT36))</f>
        <v>0</v>
      </c>
      <c r="CQ36" s="46">
        <f>IF(GQ36&gt;ASSUMPTIONS!$D$5,0,(ASSUMPTIONS!$D$5+2-GQ36)*AVERAGE(AR36:AU36))</f>
        <v>0</v>
      </c>
      <c r="CR36" s="46">
        <f>IF(GR36&gt;ASSUMPTIONS!$D$5,0,(ASSUMPTIONS!$D$5+2-GR36)*AVERAGE(AS36:AV36))</f>
        <v>0</v>
      </c>
      <c r="CS36" s="46">
        <f>IF(GS36&gt;ASSUMPTIONS!$D$5,0,(ASSUMPTIONS!$D$5+2-GS36)*AVERAGE(AT36:AW36))</f>
        <v>0</v>
      </c>
      <c r="CT36" s="46">
        <f>IF(GT36&gt;ASSUMPTIONS!$D$5,0,(ASSUMPTIONS!$D$5+2-GT36)*AVERAGE(AU36:AX36))</f>
        <v>0</v>
      </c>
      <c r="CU36" s="46">
        <f>IF(GU36&gt;ASSUMPTIONS!$D$5,0,(ASSUMPTIONS!$D$5+2-GU36)*AVERAGE(AV36:AY36))</f>
        <v>20273.874999999971</v>
      </c>
      <c r="CV36" s="46">
        <f>IF(GV36&gt;ASSUMPTIONS!$D$5,0,(ASSUMPTIONS!$D$5+2-GV36)*AVERAGE(AW36:AZ36))</f>
        <v>0</v>
      </c>
      <c r="CW36" s="46">
        <f>IF(GW36&gt;ASSUMPTIONS!$D$5,0,(ASSUMPTIONS!$D$5+2-GW36)*AVERAGE(AX36:BA36))</f>
        <v>21474.5</v>
      </c>
      <c r="CX36" s="46">
        <f>IF(GX36&gt;ASSUMPTIONS!$D$5,0,(ASSUMPTIONS!$D$5+2-GX36)*AVERAGE(AY36:BB36))</f>
        <v>0</v>
      </c>
      <c r="CY36" s="46">
        <f>IF(GY36&gt;ASSUMPTIONS!$D$5,0,(ASSUMPTIONS!$D$5+2-GY36)*AVERAGE(AZ36:BC36))</f>
        <v>27606.249999999985</v>
      </c>
      <c r="CZ36" s="46">
        <f>IF(GZ36&gt;ASSUMPTIONS!$D$5,0,(ASSUMPTIONS!$D$5+2-GZ36)*AVERAGE(BA36:BD36))</f>
        <v>0</v>
      </c>
      <c r="DA36" s="46">
        <f>IF(HA36&gt;ASSUMPTIONS!$D$5,0,(ASSUMPTIONS!$D$5+2-HA36)*AVERAGE($BB36:$BE36))</f>
        <v>20767.375000000007</v>
      </c>
      <c r="DB36" s="46">
        <f>IF(HB36&gt;ASSUMPTIONS!$D$5,0,(ASSUMPTIONS!$D$5+2-HB36)*AVERAGE($BB36:$BE36))</f>
        <v>0</v>
      </c>
      <c r="DC36" s="46">
        <f>IF(HC36&gt;ASSUMPTIONS!$D$5,0,(ASSUMPTIONS!$D$5+2-HC36)*AVERAGE($BB36:$BE36))</f>
        <v>19399.600000000017</v>
      </c>
      <c r="DD36" s="46">
        <f>IF(HD36&gt;ASSUMPTIONS!$D$5,0,(ASSUMPTIONS!$D$5+2-HD36)*AVERAGE($BB36:$BE36))</f>
        <v>0</v>
      </c>
      <c r="DE36" s="46">
        <f>IF(HE36&gt;ASSUMPTIONS!$D$5,0,(ASSUMPTIONS!$D$5+2-HE36)*AVERAGE($BB36:$BE36))</f>
        <v>19399.599999999999</v>
      </c>
      <c r="DF36" s="47">
        <f t="shared" si="106"/>
        <v>200705.19399538109</v>
      </c>
      <c r="DG36" s="47">
        <f t="shared" ref="DG36" si="107">DF36-G36+BG36</f>
        <v>188586.19399538109</v>
      </c>
      <c r="DH36" s="47">
        <f t="shared" si="1"/>
        <v>176467.19399538109</v>
      </c>
      <c r="DI36" s="47">
        <f t="shared" si="2"/>
        <v>164348.19399538109</v>
      </c>
      <c r="DJ36" s="47">
        <f t="shared" si="3"/>
        <v>156196.19399538109</v>
      </c>
      <c r="DK36" s="47">
        <f t="shared" si="4"/>
        <v>148044.19399538109</v>
      </c>
      <c r="DL36" s="47">
        <f t="shared" si="5"/>
        <v>139892.19399538109</v>
      </c>
      <c r="DM36" s="47">
        <f t="shared" si="6"/>
        <v>131740.19399538109</v>
      </c>
      <c r="DN36" s="47">
        <f t="shared" si="7"/>
        <v>127285.9939953811</v>
      </c>
      <c r="DO36" s="47">
        <f t="shared" si="8"/>
        <v>122831.7939953811</v>
      </c>
      <c r="DP36" s="47">
        <f t="shared" si="9"/>
        <v>118377.5939953811</v>
      </c>
      <c r="DQ36" s="47">
        <f t="shared" si="10"/>
        <v>113923.39399538111</v>
      </c>
      <c r="DR36" s="47">
        <f t="shared" si="11"/>
        <v>109469.19399538111</v>
      </c>
      <c r="DS36" s="47">
        <f t="shared" si="12"/>
        <v>101880.19399538111</v>
      </c>
      <c r="DT36" s="47">
        <f t="shared" si="13"/>
        <v>94291.193995381109</v>
      </c>
      <c r="DU36" s="47">
        <f t="shared" si="14"/>
        <v>86702.193995381109</v>
      </c>
      <c r="DV36" s="47">
        <f t="shared" si="15"/>
        <v>79113.193995381109</v>
      </c>
      <c r="DW36" s="47">
        <f t="shared" si="16"/>
        <v>73365.193995381109</v>
      </c>
      <c r="DX36" s="47">
        <f t="shared" si="17"/>
        <v>67617.193995381109</v>
      </c>
      <c r="DY36" s="47">
        <f t="shared" si="18"/>
        <v>61869.193995381109</v>
      </c>
      <c r="DZ36" s="47">
        <f t="shared" si="19"/>
        <v>56121.193995381109</v>
      </c>
      <c r="EA36" s="47">
        <f t="shared" si="20"/>
        <v>68052.599999999991</v>
      </c>
      <c r="EB36" s="47">
        <f t="shared" si="21"/>
        <v>60491.19999999999</v>
      </c>
      <c r="EC36" s="47">
        <f t="shared" si="22"/>
        <v>75715.600000000006</v>
      </c>
      <c r="ED36" s="47">
        <f t="shared" si="23"/>
        <v>68154.200000000012</v>
      </c>
      <c r="EE36" s="47">
        <f t="shared" si="24"/>
        <v>83378.600000000006</v>
      </c>
      <c r="EF36" s="47">
        <f t="shared" si="25"/>
        <v>74284.600000000006</v>
      </c>
      <c r="EG36" s="47">
        <f t="shared" si="26"/>
        <v>65190.600000000006</v>
      </c>
      <c r="EH36" s="47">
        <f t="shared" si="27"/>
        <v>56096.600000000006</v>
      </c>
      <c r="EI36" s="47">
        <f t="shared" si="28"/>
        <v>47002.600000000006</v>
      </c>
      <c r="EJ36" s="47">
        <f t="shared" si="29"/>
        <v>56802.5</v>
      </c>
      <c r="EK36" s="47">
        <f t="shared" si="30"/>
        <v>77173</v>
      </c>
      <c r="EL36" s="47">
        <f t="shared" si="31"/>
        <v>97543.500000000015</v>
      </c>
      <c r="EM36" s="47">
        <f t="shared" si="32"/>
        <v>117914.00000000001</v>
      </c>
      <c r="EN36" s="47">
        <f t="shared" si="33"/>
        <v>105717.80000000002</v>
      </c>
      <c r="EO36" s="47">
        <f t="shared" si="34"/>
        <v>93521.60000000002</v>
      </c>
      <c r="EP36" s="47">
        <f t="shared" si="35"/>
        <v>81325.400000000023</v>
      </c>
      <c r="EQ36" s="47">
        <f t="shared" si="36"/>
        <v>69129.200000000026</v>
      </c>
      <c r="ER36" s="47">
        <f t="shared" si="37"/>
        <v>56933.000000000029</v>
      </c>
      <c r="ES36" s="47">
        <f t="shared" si="38"/>
        <v>51383.000000000029</v>
      </c>
      <c r="ET36" s="47">
        <f t="shared" si="39"/>
        <v>45833.000000000029</v>
      </c>
      <c r="EU36" s="47">
        <f t="shared" si="40"/>
        <v>60556.875</v>
      </c>
      <c r="EV36" s="47">
        <f t="shared" si="41"/>
        <v>55006.875</v>
      </c>
      <c r="EW36" s="47">
        <f t="shared" si="42"/>
        <v>69517.125</v>
      </c>
      <c r="EX36" s="47">
        <f t="shared" si="43"/>
        <v>62552.875</v>
      </c>
      <c r="EY36" s="47">
        <f t="shared" si="44"/>
        <v>83194.874999999985</v>
      </c>
      <c r="EZ36" s="47">
        <f t="shared" si="45"/>
        <v>76230.624999999985</v>
      </c>
      <c r="FA36" s="47">
        <f t="shared" si="46"/>
        <v>87298.199999999983</v>
      </c>
      <c r="FB36" s="47">
        <f t="shared" si="47"/>
        <v>77598.39999999998</v>
      </c>
      <c r="FC36" s="47">
        <f t="shared" si="48"/>
        <v>87298.2</v>
      </c>
      <c r="FD36" s="47">
        <f t="shared" si="49"/>
        <v>77598.399999999994</v>
      </c>
      <c r="FE36" s="47">
        <f t="shared" si="50"/>
        <v>87298.199999999983</v>
      </c>
      <c r="FF36" s="48">
        <f t="shared" si="54"/>
        <v>19.126396368858533</v>
      </c>
      <c r="FG36" s="48">
        <f t="shared" si="55"/>
        <v>19.802199595025513</v>
      </c>
      <c r="FH36" s="48">
        <f t="shared" si="56"/>
        <v>20.624600847068336</v>
      </c>
      <c r="FI36" s="48">
        <f t="shared" si="57"/>
        <v>21.647104268324473</v>
      </c>
      <c r="FJ36" s="48">
        <f t="shared" si="58"/>
        <v>22.739129303205249</v>
      </c>
      <c r="FK36" s="48">
        <f t="shared" si="59"/>
        <v>24.780852912912867</v>
      </c>
      <c r="FL36" s="48">
        <f t="shared" si="60"/>
        <v>27.524414861606736</v>
      </c>
      <c r="FM36" s="48">
        <f t="shared" si="61"/>
        <v>31.406805710426362</v>
      </c>
      <c r="FN36" s="48">
        <f t="shared" si="62"/>
        <v>29.576622961560123</v>
      </c>
      <c r="FO36" s="48">
        <f t="shared" si="63"/>
        <v>24.300959162141528</v>
      </c>
      <c r="FP36" s="48">
        <f t="shared" si="64"/>
        <v>20.398530954460789</v>
      </c>
      <c r="FQ36" s="48">
        <f t="shared" si="65"/>
        <v>17.394911906217374</v>
      </c>
      <c r="FR36" s="48">
        <f t="shared" si="66"/>
        <v>15.011647647302821</v>
      </c>
      <c r="FS36" s="48">
        <f t="shared" si="67"/>
        <v>15.356015289550218</v>
      </c>
      <c r="FT36" s="48">
        <f t="shared" si="68"/>
        <v>15.277827696690576</v>
      </c>
      <c r="FU36" s="48">
        <f t="shared" si="69"/>
        <v>15.188047194520374</v>
      </c>
      <c r="FV36" s="48">
        <f t="shared" si="70"/>
        <v>15.083889004067695</v>
      </c>
      <c r="FW36" s="48">
        <f t="shared" si="71"/>
        <v>12.757414755719497</v>
      </c>
      <c r="FX36" s="48">
        <f t="shared" si="72"/>
        <v>11.024568199224774</v>
      </c>
      <c r="FY36" s="48">
        <f t="shared" si="73"/>
        <v>9.512762852734733</v>
      </c>
      <c r="FZ36" s="48">
        <f t="shared" si="74"/>
        <v>8.1822405897560131</v>
      </c>
      <c r="GA36" s="48">
        <f t="shared" si="75"/>
        <v>7.4220639028990814</v>
      </c>
      <c r="GB36" s="48">
        <f t="shared" si="76"/>
        <v>8.5659477251700853</v>
      </c>
      <c r="GC36" s="48">
        <f t="shared" si="77"/>
        <v>7.2638543655511105</v>
      </c>
      <c r="GD36" s="48">
        <f t="shared" si="78"/>
        <v>8.6921023780687303</v>
      </c>
      <c r="GE36" s="48">
        <f t="shared" si="79"/>
        <v>7.4944138992742477</v>
      </c>
      <c r="GF36" s="48">
        <f t="shared" si="80"/>
        <v>10.645209064794129</v>
      </c>
      <c r="GG36" s="48">
        <f t="shared" si="81"/>
        <v>11.304915537969869</v>
      </c>
      <c r="GH36" s="48">
        <f t="shared" si="82"/>
        <v>12.278105282983333</v>
      </c>
      <c r="GI36" s="48">
        <f t="shared" si="83"/>
        <v>13.857855731225298</v>
      </c>
      <c r="GJ36" s="48">
        <f t="shared" si="84"/>
        <v>7.7242750675836689</v>
      </c>
      <c r="GK36" s="48">
        <f t="shared" si="85"/>
        <v>6.9935730907031433</v>
      </c>
      <c r="GL36" s="48">
        <f t="shared" si="86"/>
        <v>7.5964032423972467</v>
      </c>
      <c r="GM36" s="48">
        <f t="shared" si="87"/>
        <v>7.9978599891769573</v>
      </c>
      <c r="GN36" s="48">
        <f t="shared" si="88"/>
        <v>9.6680933405486957</v>
      </c>
      <c r="GO36" s="48">
        <f t="shared" si="89"/>
        <v>10.035245594300713</v>
      </c>
      <c r="GP36" s="48">
        <f t="shared" si="90"/>
        <v>10.539901500039447</v>
      </c>
      <c r="GQ36" s="48">
        <f t="shared" si="91"/>
        <v>11.277104089966793</v>
      </c>
      <c r="GR36" s="48">
        <f t="shared" si="92"/>
        <v>12.455711711711716</v>
      </c>
      <c r="GS36" s="48">
        <f t="shared" si="93"/>
        <v>9.6438379368389899</v>
      </c>
      <c r="GT36" s="48">
        <f t="shared" si="94"/>
        <v>8.2119184130091742</v>
      </c>
      <c r="GU36" s="48">
        <f t="shared" si="95"/>
        <v>6.9331669361167094</v>
      </c>
      <c r="GV36" s="48">
        <f t="shared" si="96"/>
        <v>8.6953907455935671</v>
      </c>
      <c r="GW36" s="48">
        <f t="shared" si="97"/>
        <v>7.1921922167325052</v>
      </c>
      <c r="GX36" s="48">
        <f t="shared" si="98"/>
        <v>8.3433649082906012</v>
      </c>
      <c r="GY36" s="48">
        <f t="shared" si="99"/>
        <v>6.9380525820320473</v>
      </c>
      <c r="GZ36" s="48">
        <f t="shared" si="100"/>
        <v>8.5769680818161191</v>
      </c>
      <c r="HA36" s="48">
        <f t="shared" si="101"/>
        <v>7.8589893606053725</v>
      </c>
      <c r="HB36" s="48">
        <f t="shared" si="102"/>
        <v>8.9999999999999982</v>
      </c>
      <c r="HC36" s="48">
        <f t="shared" si="103"/>
        <v>7.9999999999999982</v>
      </c>
      <c r="HD36" s="48">
        <f t="shared" si="104"/>
        <v>9</v>
      </c>
      <c r="HE36" s="48">
        <f t="shared" si="105"/>
        <v>8</v>
      </c>
      <c r="HF36" s="31"/>
    </row>
    <row r="37" spans="1:214" ht="15.75" thickBot="1" x14ac:dyDescent="0.3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4"/>
    </row>
  </sheetData>
  <mergeCells count="4">
    <mergeCell ref="F2:BE2"/>
    <mergeCell ref="BF2:DE2"/>
    <mergeCell ref="DF2:FE2"/>
    <mergeCell ref="FF2:H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4AFC0-232E-4A7C-8260-9509ADD07149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2D374-B4F3-4FE2-A254-6904FAC0B3DD}">
  <sheetPr>
    <tabColor theme="1" tint="0.499984740745262"/>
  </sheetPr>
  <dimension ref="B2:J1202"/>
  <sheetViews>
    <sheetView showGridLines="0" workbookViewId="0"/>
  </sheetViews>
  <sheetFormatPr defaultRowHeight="15" x14ac:dyDescent="0.25"/>
  <cols>
    <col min="1" max="1" width="2.7109375" customWidth="1"/>
    <col min="2" max="2" width="13.140625" bestFit="1" customWidth="1"/>
    <col min="3" max="3" width="8" bestFit="1" customWidth="1"/>
    <col min="4" max="4" width="11.140625" bestFit="1" customWidth="1"/>
    <col min="5" max="5" width="14.85546875" bestFit="1" customWidth="1"/>
    <col min="6" max="6" width="8.42578125" bestFit="1" customWidth="1"/>
    <col min="7" max="7" width="5" bestFit="1" customWidth="1"/>
    <col min="8" max="8" width="6.85546875" bestFit="1" customWidth="1"/>
    <col min="9" max="9" width="15.5703125" bestFit="1" customWidth="1"/>
    <col min="10" max="10" width="10" bestFit="1" customWidth="1"/>
  </cols>
  <sheetData>
    <row r="2" spans="2:10" x14ac:dyDescent="0.25">
      <c r="B2" s="1" t="s">
        <v>71</v>
      </c>
      <c r="C2" s="1" t="s">
        <v>1</v>
      </c>
      <c r="D2" s="1" t="s">
        <v>0</v>
      </c>
      <c r="E2" s="1" t="s">
        <v>2</v>
      </c>
      <c r="F2" s="1" t="s">
        <v>11</v>
      </c>
      <c r="G2" s="2" t="s">
        <v>12</v>
      </c>
      <c r="H2" s="2" t="s">
        <v>13</v>
      </c>
      <c r="I2" s="2" t="s">
        <v>14</v>
      </c>
    </row>
    <row r="3" spans="2:10" x14ac:dyDescent="0.25">
      <c r="B3" t="str">
        <f>H3&amp;C3</f>
        <v>11395072</v>
      </c>
      <c r="C3">
        <v>1395072</v>
      </c>
      <c r="D3" t="str">
        <f>_xlfn.XLOOKUP(C3,INVENTORY_DATA!$C:$C,INVENTORY_DATA!$B:$B,"REVISIT",0)</f>
        <v>W_B</v>
      </c>
      <c r="E3" t="s">
        <v>4</v>
      </c>
      <c r="F3">
        <v>17631</v>
      </c>
      <c r="G3">
        <v>2022</v>
      </c>
      <c r="H3">
        <v>1</v>
      </c>
      <c r="I3">
        <f>VLOOKUP(H3,KEY!$B$2:$C$14,2,0)</f>
        <v>4</v>
      </c>
      <c r="J3" s="24">
        <f>VLOOKUP(C3,INVENTORY_DATA!C:F,4,0)*F3</f>
        <v>147395.16</v>
      </c>
    </row>
    <row r="4" spans="2:10" x14ac:dyDescent="0.25">
      <c r="B4" t="str">
        <f t="shared" ref="B4:B67" si="0">H4&amp;C4</f>
        <v>11039394</v>
      </c>
      <c r="C4">
        <v>1039394</v>
      </c>
      <c r="D4" t="str">
        <f>_xlfn.XLOOKUP(C4,INVENTORY_DATA!$C:$C,INVENTORY_DATA!$B:$B,"REVISIT",0)</f>
        <v>W_C</v>
      </c>
      <c r="E4" t="s">
        <v>6</v>
      </c>
      <c r="F4">
        <v>15438</v>
      </c>
      <c r="G4">
        <v>2022</v>
      </c>
      <c r="H4">
        <f>IF(C3=1431913,H3+1,H3)</f>
        <v>1</v>
      </c>
      <c r="I4">
        <f>VLOOKUP(H4,KEY!$B$2:$C$14,2,0)</f>
        <v>4</v>
      </c>
      <c r="J4" s="24">
        <f>VLOOKUP(C4,INVENTORY_DATA!C:F,4,0)*F4</f>
        <v>138478.86000000002</v>
      </c>
    </row>
    <row r="5" spans="2:10" x14ac:dyDescent="0.25">
      <c r="B5" t="str">
        <f t="shared" si="0"/>
        <v>11975221</v>
      </c>
      <c r="C5">
        <v>1975221</v>
      </c>
      <c r="D5" t="str">
        <f>_xlfn.XLOOKUP(C5,INVENTORY_DATA!$C:$C,INVENTORY_DATA!$B:$B,"REVISIT",0)</f>
        <v>W_A</v>
      </c>
      <c r="E5" t="s">
        <v>8</v>
      </c>
      <c r="F5">
        <v>12725</v>
      </c>
      <c r="G5">
        <v>2022</v>
      </c>
      <c r="H5">
        <f t="shared" ref="H5:H68" si="1">IF(C4=1431913,H4+1,H4)</f>
        <v>1</v>
      </c>
      <c r="I5">
        <f>VLOOKUP(H5,KEY!$B$2:$C$14,2,0)</f>
        <v>4</v>
      </c>
      <c r="J5" s="24">
        <f>VLOOKUP(C5,INVENTORY_DATA!C:F,4,0)*F5</f>
        <v>110071.25</v>
      </c>
    </row>
    <row r="6" spans="2:10" x14ac:dyDescent="0.25">
      <c r="B6" t="str">
        <f t="shared" si="0"/>
        <v>11396615</v>
      </c>
      <c r="C6">
        <v>1396615</v>
      </c>
      <c r="D6" t="str">
        <f>_xlfn.XLOOKUP(C6,INVENTORY_DATA!$C:$C,INVENTORY_DATA!$B:$B,"REVISIT",0)</f>
        <v>W_B</v>
      </c>
      <c r="E6" t="s">
        <v>9</v>
      </c>
      <c r="F6">
        <v>38768</v>
      </c>
      <c r="G6">
        <v>2022</v>
      </c>
      <c r="H6">
        <f t="shared" si="1"/>
        <v>1</v>
      </c>
      <c r="I6">
        <f>VLOOKUP(H6,KEY!$B$2:$C$14,2,0)</f>
        <v>4</v>
      </c>
      <c r="J6" s="24">
        <f>VLOOKUP(C6,INVENTORY_DATA!C:F,4,0)*F6</f>
        <v>305879.51999999996</v>
      </c>
    </row>
    <row r="7" spans="2:10" x14ac:dyDescent="0.25">
      <c r="B7" t="str">
        <f t="shared" si="0"/>
        <v>11026987</v>
      </c>
      <c r="C7">
        <v>1026987</v>
      </c>
      <c r="D7" t="str">
        <f>_xlfn.XLOOKUP(C7,INVENTORY_DATA!$C:$C,INVENTORY_DATA!$B:$B,"REVISIT",0)</f>
        <v>W_C</v>
      </c>
      <c r="E7" t="s">
        <v>10</v>
      </c>
      <c r="F7">
        <v>44662</v>
      </c>
      <c r="G7">
        <v>2022</v>
      </c>
      <c r="H7">
        <f t="shared" si="1"/>
        <v>1</v>
      </c>
      <c r="I7">
        <f>VLOOKUP(H7,KEY!$B$2:$C$14,2,0)</f>
        <v>4</v>
      </c>
      <c r="J7" s="24">
        <f>VLOOKUP(C7,INVENTORY_DATA!C:F,4,0)*F7</f>
        <v>387666.16</v>
      </c>
    </row>
    <row r="8" spans="2:10" x14ac:dyDescent="0.25">
      <c r="B8" t="str">
        <f t="shared" si="0"/>
        <v>11885799</v>
      </c>
      <c r="C8">
        <v>1885799</v>
      </c>
      <c r="D8" t="str">
        <f>_xlfn.XLOOKUP(C8,INVENTORY_DATA!$C:$C,INVENTORY_DATA!$B:$B,"REVISIT",0)</f>
        <v>W_A</v>
      </c>
      <c r="E8" t="s">
        <v>4</v>
      </c>
      <c r="F8">
        <v>37943</v>
      </c>
      <c r="G8">
        <v>2022</v>
      </c>
      <c r="H8">
        <f t="shared" si="1"/>
        <v>1</v>
      </c>
      <c r="I8">
        <f>VLOOKUP(H8,KEY!$B$2:$C$14,2,0)</f>
        <v>4</v>
      </c>
      <c r="J8" s="24">
        <f>VLOOKUP(C8,INVENTORY_DATA!C:F,4,0)*F8</f>
        <v>325171.51</v>
      </c>
    </row>
    <row r="9" spans="2:10" x14ac:dyDescent="0.25">
      <c r="B9" t="str">
        <f t="shared" si="0"/>
        <v>11844486</v>
      </c>
      <c r="C9">
        <v>1844486</v>
      </c>
      <c r="D9" t="str">
        <f>_xlfn.XLOOKUP(C9,INVENTORY_DATA!$C:$C,INVENTORY_DATA!$B:$B,"REVISIT",0)</f>
        <v>W_B</v>
      </c>
      <c r="E9" t="s">
        <v>6</v>
      </c>
      <c r="F9">
        <v>26850</v>
      </c>
      <c r="G9">
        <v>2022</v>
      </c>
      <c r="H9">
        <f t="shared" si="1"/>
        <v>1</v>
      </c>
      <c r="I9">
        <f>VLOOKUP(H9,KEY!$B$2:$C$14,2,0)</f>
        <v>4</v>
      </c>
      <c r="J9" s="24">
        <f>VLOOKUP(C9,INVENTORY_DATA!C:F,4,0)*F9</f>
        <v>258834.00000000003</v>
      </c>
    </row>
    <row r="10" spans="2:10" x14ac:dyDescent="0.25">
      <c r="B10" t="str">
        <f t="shared" si="0"/>
        <v>11633773</v>
      </c>
      <c r="C10">
        <v>1633773</v>
      </c>
      <c r="D10" t="str">
        <f>_xlfn.XLOOKUP(C10,INVENTORY_DATA!$C:$C,INVENTORY_DATA!$B:$B,"REVISIT",0)</f>
        <v>W_C</v>
      </c>
      <c r="E10" t="s">
        <v>8</v>
      </c>
      <c r="F10">
        <v>46241</v>
      </c>
      <c r="G10">
        <v>2022</v>
      </c>
      <c r="H10">
        <f t="shared" si="1"/>
        <v>1</v>
      </c>
      <c r="I10">
        <f>VLOOKUP(H10,KEY!$B$2:$C$14,2,0)</f>
        <v>4</v>
      </c>
      <c r="J10" s="24">
        <f>VLOOKUP(C10,INVENTORY_DATA!C:F,4,0)*F10</f>
        <v>334322.43</v>
      </c>
    </row>
    <row r="11" spans="2:10" x14ac:dyDescent="0.25">
      <c r="B11" t="str">
        <f t="shared" si="0"/>
        <v>11280204</v>
      </c>
      <c r="C11">
        <v>1280204</v>
      </c>
      <c r="D11" t="str">
        <f>_xlfn.XLOOKUP(C11,INVENTORY_DATA!$C:$C,INVENTORY_DATA!$B:$B,"REVISIT",0)</f>
        <v>W_A</v>
      </c>
      <c r="E11" t="s">
        <v>9</v>
      </c>
      <c r="F11">
        <v>49826</v>
      </c>
      <c r="G11">
        <v>2022</v>
      </c>
      <c r="H11">
        <f t="shared" si="1"/>
        <v>1</v>
      </c>
      <c r="I11">
        <f>VLOOKUP(H11,KEY!$B$2:$C$14,2,0)</f>
        <v>4</v>
      </c>
      <c r="J11" s="24">
        <f>VLOOKUP(C11,INVENTORY_DATA!C:F,4,0)*F11</f>
        <v>375189.78</v>
      </c>
    </row>
    <row r="12" spans="2:10" x14ac:dyDescent="0.25">
      <c r="B12" t="str">
        <f t="shared" si="0"/>
        <v>11461444</v>
      </c>
      <c r="C12">
        <v>1461444</v>
      </c>
      <c r="D12" t="str">
        <f>_xlfn.XLOOKUP(C12,INVENTORY_DATA!$C:$C,INVENTORY_DATA!$B:$B,"REVISIT",0)</f>
        <v>W_B</v>
      </c>
      <c r="E12" t="s">
        <v>10</v>
      </c>
      <c r="F12">
        <v>23768</v>
      </c>
      <c r="G12">
        <v>2022</v>
      </c>
      <c r="H12">
        <f t="shared" si="1"/>
        <v>1</v>
      </c>
      <c r="I12">
        <f>VLOOKUP(H12,KEY!$B$2:$C$14,2,0)</f>
        <v>4</v>
      </c>
      <c r="J12" s="24">
        <f>VLOOKUP(C12,INVENTORY_DATA!C:F,4,0)*F12</f>
        <v>170416.56</v>
      </c>
    </row>
    <row r="13" spans="2:10" x14ac:dyDescent="0.25">
      <c r="B13" t="str">
        <f t="shared" si="0"/>
        <v>11118364</v>
      </c>
      <c r="C13">
        <v>1118364</v>
      </c>
      <c r="D13" t="str">
        <f>_xlfn.XLOOKUP(C13,INVENTORY_DATA!$C:$C,INVENTORY_DATA!$B:$B,"REVISIT",0)</f>
        <v>W_C</v>
      </c>
      <c r="E13" t="s">
        <v>4</v>
      </c>
      <c r="F13">
        <v>35654</v>
      </c>
      <c r="G13">
        <v>2022</v>
      </c>
      <c r="H13">
        <f t="shared" si="1"/>
        <v>1</v>
      </c>
      <c r="I13">
        <f>VLOOKUP(H13,KEY!$B$2:$C$14,2,0)</f>
        <v>4</v>
      </c>
      <c r="J13" s="24">
        <f>VLOOKUP(C13,INVENTORY_DATA!C:F,4,0)*F13</f>
        <v>343704.56</v>
      </c>
    </row>
    <row r="14" spans="2:10" x14ac:dyDescent="0.25">
      <c r="B14" t="str">
        <f t="shared" si="0"/>
        <v>11591858</v>
      </c>
      <c r="C14">
        <v>1591858</v>
      </c>
      <c r="D14" t="str">
        <f>_xlfn.XLOOKUP(C14,INVENTORY_DATA!$C:$C,INVENTORY_DATA!$B:$B,"REVISIT",0)</f>
        <v>W_A</v>
      </c>
      <c r="E14" t="s">
        <v>6</v>
      </c>
      <c r="F14">
        <v>29293</v>
      </c>
      <c r="G14">
        <v>2022</v>
      </c>
      <c r="H14">
        <f t="shared" si="1"/>
        <v>1</v>
      </c>
      <c r="I14">
        <f>VLOOKUP(H14,KEY!$B$2:$C$14,2,0)</f>
        <v>4</v>
      </c>
      <c r="J14" s="24">
        <f>VLOOKUP(C14,INVENTORY_DATA!C:F,4,0)*F14</f>
        <v>270667.32</v>
      </c>
    </row>
    <row r="15" spans="2:10" x14ac:dyDescent="0.25">
      <c r="B15" t="str">
        <f t="shared" si="0"/>
        <v>11136253</v>
      </c>
      <c r="C15">
        <v>1136253</v>
      </c>
      <c r="D15" t="str">
        <f>_xlfn.XLOOKUP(C15,INVENTORY_DATA!$C:$C,INVENTORY_DATA!$B:$B,"REVISIT",0)</f>
        <v>W_B</v>
      </c>
      <c r="E15" t="s">
        <v>8</v>
      </c>
      <c r="F15">
        <v>16457</v>
      </c>
      <c r="G15">
        <v>2022</v>
      </c>
      <c r="H15">
        <f t="shared" si="1"/>
        <v>1</v>
      </c>
      <c r="I15">
        <f>VLOOKUP(H15,KEY!$B$2:$C$14,2,0)</f>
        <v>4</v>
      </c>
      <c r="J15" s="24">
        <f>VLOOKUP(C15,INVENTORY_DATA!C:F,4,0)*F15</f>
        <v>161443.17000000001</v>
      </c>
    </row>
    <row r="16" spans="2:10" x14ac:dyDescent="0.25">
      <c r="B16" t="str">
        <f t="shared" si="0"/>
        <v>11740258</v>
      </c>
      <c r="C16">
        <v>1740258</v>
      </c>
      <c r="D16" t="str">
        <f>_xlfn.XLOOKUP(C16,INVENTORY_DATA!$C:$C,INVENTORY_DATA!$B:$B,"REVISIT",0)</f>
        <v>W_C</v>
      </c>
      <c r="E16" t="s">
        <v>9</v>
      </c>
      <c r="F16">
        <v>45191</v>
      </c>
      <c r="G16">
        <v>2022</v>
      </c>
      <c r="H16">
        <f t="shared" si="1"/>
        <v>1</v>
      </c>
      <c r="I16">
        <f>VLOOKUP(H16,KEY!$B$2:$C$14,2,0)</f>
        <v>4</v>
      </c>
      <c r="J16" s="24">
        <f>VLOOKUP(C16,INVENTORY_DATA!C:F,4,0)*F16</f>
        <v>440160.34</v>
      </c>
    </row>
    <row r="17" spans="2:10" x14ac:dyDescent="0.25">
      <c r="B17" t="str">
        <f t="shared" si="0"/>
        <v>11321497</v>
      </c>
      <c r="C17">
        <v>1321497</v>
      </c>
      <c r="D17" t="str">
        <f>_xlfn.XLOOKUP(C17,INVENTORY_DATA!$C:$C,INVENTORY_DATA!$B:$B,"REVISIT",0)</f>
        <v>W_A</v>
      </c>
      <c r="E17" t="s">
        <v>10</v>
      </c>
      <c r="F17">
        <v>33831</v>
      </c>
      <c r="G17">
        <v>2022</v>
      </c>
      <c r="H17">
        <f t="shared" si="1"/>
        <v>1</v>
      </c>
      <c r="I17">
        <f>VLOOKUP(H17,KEY!$B$2:$C$14,2,0)</f>
        <v>4</v>
      </c>
      <c r="J17" s="24">
        <f>VLOOKUP(C17,INVENTORY_DATA!C:F,4,0)*F17</f>
        <v>269633.07</v>
      </c>
    </row>
    <row r="18" spans="2:10" x14ac:dyDescent="0.25">
      <c r="B18" t="str">
        <f t="shared" si="0"/>
        <v>11950549</v>
      </c>
      <c r="C18">
        <v>1950549</v>
      </c>
      <c r="D18" t="str">
        <f>_xlfn.XLOOKUP(C18,INVENTORY_DATA!$C:$C,INVENTORY_DATA!$B:$B,"REVISIT",0)</f>
        <v>W_B</v>
      </c>
      <c r="E18" t="s">
        <v>4</v>
      </c>
      <c r="F18">
        <v>14407</v>
      </c>
      <c r="G18">
        <v>2022</v>
      </c>
      <c r="H18">
        <f t="shared" si="1"/>
        <v>1</v>
      </c>
      <c r="I18">
        <f>VLOOKUP(H18,KEY!$B$2:$C$14,2,0)</f>
        <v>4</v>
      </c>
      <c r="J18" s="24">
        <f>VLOOKUP(C18,INVENTORY_DATA!C:F,4,0)*F18</f>
        <v>113094.95</v>
      </c>
    </row>
    <row r="19" spans="2:10" x14ac:dyDescent="0.25">
      <c r="B19" t="str">
        <f t="shared" si="0"/>
        <v>11493247</v>
      </c>
      <c r="C19">
        <v>1493247</v>
      </c>
      <c r="D19" t="str">
        <f>_xlfn.XLOOKUP(C19,INVENTORY_DATA!$C:$C,INVENTORY_DATA!$B:$B,"REVISIT",0)</f>
        <v>W_C</v>
      </c>
      <c r="E19" t="s">
        <v>6</v>
      </c>
      <c r="F19">
        <v>48076</v>
      </c>
      <c r="G19">
        <v>2022</v>
      </c>
      <c r="H19">
        <f t="shared" si="1"/>
        <v>1</v>
      </c>
      <c r="I19">
        <f>VLOOKUP(H19,KEY!$B$2:$C$14,2,0)</f>
        <v>4</v>
      </c>
      <c r="J19" s="24">
        <f>VLOOKUP(C19,INVENTORY_DATA!C:F,4,0)*F19</f>
        <v>421626.51999999996</v>
      </c>
    </row>
    <row r="20" spans="2:10" x14ac:dyDescent="0.25">
      <c r="B20" t="str">
        <f t="shared" si="0"/>
        <v>11352561</v>
      </c>
      <c r="C20">
        <v>1352561</v>
      </c>
      <c r="D20" t="str">
        <f>_xlfn.XLOOKUP(C20,INVENTORY_DATA!$C:$C,INVENTORY_DATA!$B:$B,"REVISIT",0)</f>
        <v>W_A</v>
      </c>
      <c r="E20" t="s">
        <v>8</v>
      </c>
      <c r="F20">
        <v>43982</v>
      </c>
      <c r="G20">
        <v>2022</v>
      </c>
      <c r="H20">
        <f t="shared" si="1"/>
        <v>1</v>
      </c>
      <c r="I20">
        <f>VLOOKUP(H20,KEY!$B$2:$C$14,2,0)</f>
        <v>4</v>
      </c>
      <c r="J20" s="24">
        <f>VLOOKUP(C20,INVENTORY_DATA!C:F,4,0)*F20</f>
        <v>415190.07999999996</v>
      </c>
    </row>
    <row r="21" spans="2:10" x14ac:dyDescent="0.25">
      <c r="B21" t="str">
        <f t="shared" si="0"/>
        <v>11705422</v>
      </c>
      <c r="C21">
        <v>1705422</v>
      </c>
      <c r="D21" t="str">
        <f>_xlfn.XLOOKUP(C21,INVENTORY_DATA!$C:$C,INVENTORY_DATA!$B:$B,"REVISIT",0)</f>
        <v>W_B</v>
      </c>
      <c r="E21" t="s">
        <v>9</v>
      </c>
      <c r="F21">
        <v>10933</v>
      </c>
      <c r="G21">
        <v>2022</v>
      </c>
      <c r="H21">
        <f t="shared" si="1"/>
        <v>1</v>
      </c>
      <c r="I21">
        <f>VLOOKUP(H21,KEY!$B$2:$C$14,2,0)</f>
        <v>4</v>
      </c>
      <c r="J21" s="24">
        <f>VLOOKUP(C21,INVENTORY_DATA!C:F,4,0)*F21</f>
        <v>91837.2</v>
      </c>
    </row>
    <row r="22" spans="2:10" x14ac:dyDescent="0.25">
      <c r="B22" t="str">
        <f t="shared" si="0"/>
        <v>11022712</v>
      </c>
      <c r="C22">
        <v>1022712</v>
      </c>
      <c r="D22" t="str">
        <f>_xlfn.XLOOKUP(C22,INVENTORY_DATA!$C:$C,INVENTORY_DATA!$B:$B,"REVISIT",0)</f>
        <v>W_C</v>
      </c>
      <c r="E22" t="s">
        <v>10</v>
      </c>
      <c r="F22">
        <v>23761</v>
      </c>
      <c r="G22">
        <v>2022</v>
      </c>
      <c r="H22">
        <f t="shared" si="1"/>
        <v>1</v>
      </c>
      <c r="I22">
        <f>VLOOKUP(H22,KEY!$B$2:$C$14,2,0)</f>
        <v>4</v>
      </c>
      <c r="J22" s="24">
        <f>VLOOKUP(C22,INVENTORY_DATA!C:F,4,0)*F22</f>
        <v>170366.37</v>
      </c>
    </row>
    <row r="23" spans="2:10" x14ac:dyDescent="0.25">
      <c r="B23" t="str">
        <f t="shared" si="0"/>
        <v>11633085</v>
      </c>
      <c r="C23">
        <v>1633085</v>
      </c>
      <c r="D23" t="str">
        <f>_xlfn.XLOOKUP(C23,INVENTORY_DATA!$C:$C,INVENTORY_DATA!$B:$B,"REVISIT",0)</f>
        <v>W_A</v>
      </c>
      <c r="E23" t="s">
        <v>4</v>
      </c>
      <c r="F23">
        <v>18798</v>
      </c>
      <c r="G23">
        <v>2022</v>
      </c>
      <c r="H23">
        <f t="shared" si="1"/>
        <v>1</v>
      </c>
      <c r="I23">
        <f>VLOOKUP(H23,KEY!$B$2:$C$14,2,0)</f>
        <v>4</v>
      </c>
      <c r="J23" s="24">
        <f>VLOOKUP(C23,INVENTORY_DATA!C:F,4,0)*F23</f>
        <v>174445.44</v>
      </c>
    </row>
    <row r="24" spans="2:10" x14ac:dyDescent="0.25">
      <c r="B24" t="str">
        <f t="shared" si="0"/>
        <v>11915675</v>
      </c>
      <c r="C24">
        <v>1915675</v>
      </c>
      <c r="D24" t="str">
        <f>_xlfn.XLOOKUP(C24,INVENTORY_DATA!$C:$C,INVENTORY_DATA!$B:$B,"REVISIT",0)</f>
        <v>W_B</v>
      </c>
      <c r="E24" t="s">
        <v>6</v>
      </c>
      <c r="F24">
        <v>26482</v>
      </c>
      <c r="G24">
        <v>2022</v>
      </c>
      <c r="H24">
        <f t="shared" si="1"/>
        <v>1</v>
      </c>
      <c r="I24">
        <f>VLOOKUP(H24,KEY!$B$2:$C$14,2,0)</f>
        <v>4</v>
      </c>
      <c r="J24" s="24">
        <f>VLOOKUP(C24,INVENTORY_DATA!C:F,4,0)*F24</f>
        <v>217152.4</v>
      </c>
    </row>
    <row r="25" spans="2:10" x14ac:dyDescent="0.25">
      <c r="B25" t="str">
        <f t="shared" si="0"/>
        <v>11759024</v>
      </c>
      <c r="C25">
        <v>1759024</v>
      </c>
      <c r="D25" t="str">
        <f>_xlfn.XLOOKUP(C25,INVENTORY_DATA!$C:$C,INVENTORY_DATA!$B:$B,"REVISIT",0)</f>
        <v>W_C</v>
      </c>
      <c r="E25" t="s">
        <v>8</v>
      </c>
      <c r="F25">
        <v>27289</v>
      </c>
      <c r="G25">
        <v>2022</v>
      </c>
      <c r="H25">
        <f t="shared" si="1"/>
        <v>1</v>
      </c>
      <c r="I25">
        <f>VLOOKUP(H25,KEY!$B$2:$C$14,2,0)</f>
        <v>4</v>
      </c>
      <c r="J25" s="24">
        <f>VLOOKUP(C25,INVENTORY_DATA!C:F,4,0)*F25</f>
        <v>198936.81</v>
      </c>
    </row>
    <row r="26" spans="2:10" x14ac:dyDescent="0.25">
      <c r="B26" t="str">
        <f t="shared" si="0"/>
        <v>11641168</v>
      </c>
      <c r="C26">
        <v>1641168</v>
      </c>
      <c r="D26" t="str">
        <f>_xlfn.XLOOKUP(C26,INVENTORY_DATA!$C:$C,INVENTORY_DATA!$B:$B,"REVISIT",0)</f>
        <v>W_A</v>
      </c>
      <c r="E26" t="s">
        <v>9</v>
      </c>
      <c r="F26">
        <v>47710</v>
      </c>
      <c r="G26">
        <v>2022</v>
      </c>
      <c r="H26">
        <f t="shared" si="1"/>
        <v>1</v>
      </c>
      <c r="I26">
        <f>VLOOKUP(H26,KEY!$B$2:$C$14,2,0)</f>
        <v>4</v>
      </c>
      <c r="J26" s="24">
        <f>VLOOKUP(C26,INVENTORY_DATA!C:F,4,0)*F26</f>
        <v>344943.30000000005</v>
      </c>
    </row>
    <row r="27" spans="2:10" x14ac:dyDescent="0.25">
      <c r="B27" t="str">
        <f t="shared" si="0"/>
        <v>11841568</v>
      </c>
      <c r="C27">
        <v>1841568</v>
      </c>
      <c r="D27" t="str">
        <f>_xlfn.XLOOKUP(C27,INVENTORY_DATA!$C:$C,INVENTORY_DATA!$B:$B,"REVISIT",0)</f>
        <v>W_B</v>
      </c>
      <c r="E27" t="s">
        <v>10</v>
      </c>
      <c r="F27">
        <v>34233</v>
      </c>
      <c r="G27">
        <v>2022</v>
      </c>
      <c r="H27">
        <f t="shared" si="1"/>
        <v>1</v>
      </c>
      <c r="I27">
        <f>VLOOKUP(H27,KEY!$B$2:$C$14,2,0)</f>
        <v>4</v>
      </c>
      <c r="J27" s="24">
        <f>VLOOKUP(C27,INVENTORY_DATA!C:F,4,0)*F27</f>
        <v>280710.59999999998</v>
      </c>
    </row>
    <row r="28" spans="2:10" x14ac:dyDescent="0.25">
      <c r="B28" t="str">
        <f t="shared" si="0"/>
        <v>11661410</v>
      </c>
      <c r="C28">
        <v>1661410</v>
      </c>
      <c r="D28" t="str">
        <f>_xlfn.XLOOKUP(C28,INVENTORY_DATA!$C:$C,INVENTORY_DATA!$B:$B,"REVISIT",0)</f>
        <v>W_C</v>
      </c>
      <c r="E28" t="s">
        <v>4</v>
      </c>
      <c r="F28">
        <v>38408</v>
      </c>
      <c r="G28">
        <v>2022</v>
      </c>
      <c r="H28">
        <f t="shared" si="1"/>
        <v>1</v>
      </c>
      <c r="I28">
        <f>VLOOKUP(H28,KEY!$B$2:$C$14,2,0)</f>
        <v>4</v>
      </c>
      <c r="J28" s="24">
        <f>VLOOKUP(C28,INVENTORY_DATA!C:F,4,0)*F28</f>
        <v>379855.12</v>
      </c>
    </row>
    <row r="29" spans="2:10" x14ac:dyDescent="0.25">
      <c r="B29" t="str">
        <f t="shared" si="0"/>
        <v>11710785</v>
      </c>
      <c r="C29">
        <v>1710785</v>
      </c>
      <c r="D29" t="str">
        <f>_xlfn.XLOOKUP(C29,INVENTORY_DATA!$C:$C,INVENTORY_DATA!$B:$B,"REVISIT",0)</f>
        <v>W_A</v>
      </c>
      <c r="E29" t="s">
        <v>6</v>
      </c>
      <c r="F29">
        <v>32646</v>
      </c>
      <c r="G29">
        <v>2022</v>
      </c>
      <c r="H29">
        <f t="shared" si="1"/>
        <v>1</v>
      </c>
      <c r="I29">
        <f>VLOOKUP(H29,KEY!$B$2:$C$14,2,0)</f>
        <v>4</v>
      </c>
      <c r="J29" s="24">
        <f>VLOOKUP(C29,INVENTORY_DATA!C:F,4,0)*F29</f>
        <v>232439.52</v>
      </c>
    </row>
    <row r="30" spans="2:10" x14ac:dyDescent="0.25">
      <c r="B30" t="str">
        <f t="shared" si="0"/>
        <v>11189716</v>
      </c>
      <c r="C30">
        <v>1189716</v>
      </c>
      <c r="D30" t="str">
        <f>_xlfn.XLOOKUP(C30,INVENTORY_DATA!$C:$C,INVENTORY_DATA!$B:$B,"REVISIT",0)</f>
        <v>W_B</v>
      </c>
      <c r="E30" t="s">
        <v>8</v>
      </c>
      <c r="F30">
        <v>43421</v>
      </c>
      <c r="G30">
        <v>2022</v>
      </c>
      <c r="H30">
        <f t="shared" si="1"/>
        <v>1</v>
      </c>
      <c r="I30">
        <f>VLOOKUP(H30,KEY!$B$2:$C$14,2,0)</f>
        <v>4</v>
      </c>
      <c r="J30" s="24">
        <f>VLOOKUP(C30,INVENTORY_DATA!C:F,4,0)*F30</f>
        <v>416841.6</v>
      </c>
    </row>
    <row r="31" spans="2:10" x14ac:dyDescent="0.25">
      <c r="B31" t="str">
        <f t="shared" si="0"/>
        <v>11202924</v>
      </c>
      <c r="C31">
        <v>1202924</v>
      </c>
      <c r="D31" t="str">
        <f>_xlfn.XLOOKUP(C31,INVENTORY_DATA!$C:$C,INVENTORY_DATA!$B:$B,"REVISIT",0)</f>
        <v>W_C</v>
      </c>
      <c r="E31" t="s">
        <v>9</v>
      </c>
      <c r="F31">
        <v>29018</v>
      </c>
      <c r="G31">
        <v>2022</v>
      </c>
      <c r="H31">
        <f t="shared" si="1"/>
        <v>1</v>
      </c>
      <c r="I31">
        <f>VLOOKUP(H31,KEY!$B$2:$C$14,2,0)</f>
        <v>4</v>
      </c>
      <c r="J31" s="24">
        <f>VLOOKUP(C31,INVENTORY_DATA!C:F,4,0)*F31</f>
        <v>248974.44</v>
      </c>
    </row>
    <row r="32" spans="2:10" x14ac:dyDescent="0.25">
      <c r="B32" t="str">
        <f t="shared" si="0"/>
        <v>11287424</v>
      </c>
      <c r="C32">
        <v>1287424</v>
      </c>
      <c r="D32" t="str">
        <f>_xlfn.XLOOKUP(C32,INVENTORY_DATA!$C:$C,INVENTORY_DATA!$B:$B,"REVISIT",0)</f>
        <v>W_A</v>
      </c>
      <c r="E32" t="s">
        <v>10</v>
      </c>
      <c r="F32">
        <v>35063</v>
      </c>
      <c r="G32">
        <v>2022</v>
      </c>
      <c r="H32">
        <f t="shared" si="1"/>
        <v>1</v>
      </c>
      <c r="I32">
        <f>VLOOKUP(H32,KEY!$B$2:$C$14,2,0)</f>
        <v>4</v>
      </c>
      <c r="J32" s="24">
        <f>VLOOKUP(C32,INVENTORY_DATA!C:F,4,0)*F32</f>
        <v>322228.96999999997</v>
      </c>
    </row>
    <row r="33" spans="2:10" x14ac:dyDescent="0.25">
      <c r="B33" t="str">
        <f t="shared" si="0"/>
        <v>11578653</v>
      </c>
      <c r="C33">
        <v>1578653</v>
      </c>
      <c r="D33" t="str">
        <f>_xlfn.XLOOKUP(C33,INVENTORY_DATA!$C:$C,INVENTORY_DATA!$B:$B,"REVISIT",0)</f>
        <v>W_B</v>
      </c>
      <c r="E33" t="s">
        <v>4</v>
      </c>
      <c r="F33">
        <v>49892</v>
      </c>
      <c r="G33">
        <v>2022</v>
      </c>
      <c r="H33">
        <f t="shared" si="1"/>
        <v>1</v>
      </c>
      <c r="I33">
        <f>VLOOKUP(H33,KEY!$B$2:$C$14,2,0)</f>
        <v>4</v>
      </c>
      <c r="J33" s="24">
        <f>VLOOKUP(C33,INVENTORY_DATA!C:F,4,0)*F33</f>
        <v>437552.83999999997</v>
      </c>
    </row>
    <row r="34" spans="2:10" x14ac:dyDescent="0.25">
      <c r="B34" t="str">
        <f t="shared" si="0"/>
        <v>11705332</v>
      </c>
      <c r="C34">
        <v>1705332</v>
      </c>
      <c r="D34" t="str">
        <f>_xlfn.XLOOKUP(C34,INVENTORY_DATA!$C:$C,INVENTORY_DATA!$B:$B,"REVISIT",0)</f>
        <v>W_C</v>
      </c>
      <c r="E34" t="s">
        <v>6</v>
      </c>
      <c r="F34">
        <v>46053</v>
      </c>
      <c r="G34">
        <v>2022</v>
      </c>
      <c r="H34">
        <f t="shared" si="1"/>
        <v>1</v>
      </c>
      <c r="I34">
        <f>VLOOKUP(H34,KEY!$B$2:$C$14,2,0)</f>
        <v>4</v>
      </c>
      <c r="J34" s="24">
        <f>VLOOKUP(C34,INVENTORY_DATA!C:F,4,0)*F34</f>
        <v>382700.43000000005</v>
      </c>
    </row>
    <row r="35" spans="2:10" x14ac:dyDescent="0.25">
      <c r="B35" t="str">
        <f t="shared" si="0"/>
        <v>11803508</v>
      </c>
      <c r="C35">
        <v>1803508</v>
      </c>
      <c r="D35" t="str">
        <f>_xlfn.XLOOKUP(C35,INVENTORY_DATA!$C:$C,INVENTORY_DATA!$B:$B,"REVISIT",0)</f>
        <v>W_A</v>
      </c>
      <c r="E35" t="s">
        <v>8</v>
      </c>
      <c r="F35">
        <v>36075</v>
      </c>
      <c r="G35">
        <v>2022</v>
      </c>
      <c r="H35">
        <f t="shared" si="1"/>
        <v>1</v>
      </c>
      <c r="I35">
        <f>VLOOKUP(H35,KEY!$B$2:$C$14,2,0)</f>
        <v>4</v>
      </c>
      <c r="J35" s="24">
        <f>VLOOKUP(C35,INVENTORY_DATA!C:F,4,0)*F35</f>
        <v>353535</v>
      </c>
    </row>
    <row r="36" spans="2:10" x14ac:dyDescent="0.25">
      <c r="B36" t="str">
        <f t="shared" si="0"/>
        <v>11700607</v>
      </c>
      <c r="C36">
        <v>1700607</v>
      </c>
      <c r="D36" t="str">
        <f>_xlfn.XLOOKUP(C36,INVENTORY_DATA!$C:$C,INVENTORY_DATA!$B:$B,"REVISIT",0)</f>
        <v>W_B</v>
      </c>
      <c r="E36" t="s">
        <v>9</v>
      </c>
      <c r="F36">
        <v>33553</v>
      </c>
      <c r="G36">
        <v>2022</v>
      </c>
      <c r="H36">
        <f t="shared" si="1"/>
        <v>1</v>
      </c>
      <c r="I36">
        <f>VLOOKUP(H36,KEY!$B$2:$C$14,2,0)</f>
        <v>4</v>
      </c>
      <c r="J36" s="24">
        <f>VLOOKUP(C36,INVENTORY_DATA!C:F,4,0)*F36</f>
        <v>295601.93</v>
      </c>
    </row>
    <row r="37" spans="2:10" x14ac:dyDescent="0.25">
      <c r="B37" t="str">
        <f t="shared" si="0"/>
        <v>11256263</v>
      </c>
      <c r="C37">
        <v>1256263</v>
      </c>
      <c r="D37" t="str">
        <f>_xlfn.XLOOKUP(C37,INVENTORY_DATA!$C:$C,INVENTORY_DATA!$B:$B,"REVISIT",0)</f>
        <v>W_C</v>
      </c>
      <c r="E37" t="s">
        <v>10</v>
      </c>
      <c r="F37">
        <v>45161</v>
      </c>
      <c r="G37">
        <v>2022</v>
      </c>
      <c r="H37">
        <f t="shared" si="1"/>
        <v>1</v>
      </c>
      <c r="I37">
        <f>VLOOKUP(H37,KEY!$B$2:$C$14,2,0)</f>
        <v>4</v>
      </c>
      <c r="J37" s="24">
        <f>VLOOKUP(C37,INVENTORY_DATA!C:F,4,0)*F37</f>
        <v>405545.78</v>
      </c>
    </row>
    <row r="38" spans="2:10" x14ac:dyDescent="0.25">
      <c r="B38" t="str">
        <f t="shared" si="0"/>
        <v>11838070</v>
      </c>
      <c r="C38">
        <v>1838070</v>
      </c>
      <c r="D38" t="str">
        <f>_xlfn.XLOOKUP(C38,INVENTORY_DATA!$C:$C,INVENTORY_DATA!$B:$B,"REVISIT",0)</f>
        <v>W_A</v>
      </c>
      <c r="E38" t="s">
        <v>4</v>
      </c>
      <c r="F38">
        <v>15533</v>
      </c>
      <c r="G38">
        <v>2022</v>
      </c>
      <c r="H38">
        <f t="shared" si="1"/>
        <v>1</v>
      </c>
      <c r="I38">
        <f>VLOOKUP(H38,KEY!$B$2:$C$14,2,0)</f>
        <v>4</v>
      </c>
      <c r="J38" s="24">
        <f>VLOOKUP(C38,INVENTORY_DATA!C:F,4,0)*F38</f>
        <v>132185.82999999999</v>
      </c>
    </row>
    <row r="39" spans="2:10" x14ac:dyDescent="0.25">
      <c r="B39" t="str">
        <f t="shared" si="0"/>
        <v>11834977</v>
      </c>
      <c r="C39">
        <v>1834977</v>
      </c>
      <c r="D39" t="str">
        <f>_xlfn.XLOOKUP(C39,INVENTORY_DATA!$C:$C,INVENTORY_DATA!$B:$B,"REVISIT",0)</f>
        <v>W_B</v>
      </c>
      <c r="E39" t="s">
        <v>6</v>
      </c>
      <c r="F39">
        <v>34440</v>
      </c>
      <c r="G39">
        <v>2022</v>
      </c>
      <c r="H39">
        <f t="shared" si="1"/>
        <v>1</v>
      </c>
      <c r="I39">
        <f>VLOOKUP(H39,KEY!$B$2:$C$14,2,0)</f>
        <v>4</v>
      </c>
      <c r="J39" s="24">
        <f>VLOOKUP(C39,INVENTORY_DATA!C:F,4,0)*F39</f>
        <v>303760.8</v>
      </c>
    </row>
    <row r="40" spans="2:10" x14ac:dyDescent="0.25">
      <c r="B40" t="str">
        <f t="shared" si="0"/>
        <v>11379146</v>
      </c>
      <c r="C40">
        <v>1379146</v>
      </c>
      <c r="D40" t="str">
        <f>_xlfn.XLOOKUP(C40,INVENTORY_DATA!$C:$C,INVENTORY_DATA!$B:$B,"REVISIT",0)</f>
        <v>W_C</v>
      </c>
      <c r="E40" t="s">
        <v>8</v>
      </c>
      <c r="F40">
        <v>43811</v>
      </c>
      <c r="G40">
        <v>2022</v>
      </c>
      <c r="H40">
        <f t="shared" si="1"/>
        <v>1</v>
      </c>
      <c r="I40">
        <f>VLOOKUP(H40,KEY!$B$2:$C$14,2,0)</f>
        <v>4</v>
      </c>
      <c r="J40" s="24">
        <f>VLOOKUP(C40,INVENTORY_DATA!C:F,4,0)*F40</f>
        <v>315001.09000000003</v>
      </c>
    </row>
    <row r="41" spans="2:10" x14ac:dyDescent="0.25">
      <c r="B41" t="str">
        <f t="shared" si="0"/>
        <v>11248060</v>
      </c>
      <c r="C41">
        <v>1248060</v>
      </c>
      <c r="D41" t="str">
        <f>_xlfn.XLOOKUP(C41,INVENTORY_DATA!$C:$C,INVENTORY_DATA!$B:$B,"REVISIT",0)</f>
        <v>W_A</v>
      </c>
      <c r="E41" t="s">
        <v>9</v>
      </c>
      <c r="F41">
        <v>31989</v>
      </c>
      <c r="G41">
        <v>2022</v>
      </c>
      <c r="H41">
        <f t="shared" si="1"/>
        <v>1</v>
      </c>
      <c r="I41">
        <f>VLOOKUP(H41,KEY!$B$2:$C$14,2,0)</f>
        <v>4</v>
      </c>
      <c r="J41" s="24">
        <f>VLOOKUP(C41,INVENTORY_DATA!C:F,4,0)*F41</f>
        <v>287901</v>
      </c>
    </row>
    <row r="42" spans="2:10" x14ac:dyDescent="0.25">
      <c r="B42" t="str">
        <f t="shared" si="0"/>
        <v>11707025</v>
      </c>
      <c r="C42">
        <v>1707025</v>
      </c>
      <c r="D42" t="str">
        <f>_xlfn.XLOOKUP(C42,INVENTORY_DATA!$C:$C,INVENTORY_DATA!$B:$B,"REVISIT",0)</f>
        <v>W_B</v>
      </c>
      <c r="E42" t="s">
        <v>10</v>
      </c>
      <c r="F42">
        <v>14508</v>
      </c>
      <c r="G42">
        <v>2022</v>
      </c>
      <c r="H42">
        <f t="shared" si="1"/>
        <v>1</v>
      </c>
      <c r="I42">
        <f>VLOOKUP(H42,KEY!$B$2:$C$14,2,0)</f>
        <v>4</v>
      </c>
      <c r="J42" s="24">
        <f>VLOOKUP(C42,INVENTORY_DATA!C:F,4,0)*F42</f>
        <v>132458.04</v>
      </c>
    </row>
    <row r="43" spans="2:10" x14ac:dyDescent="0.25">
      <c r="B43" t="str">
        <f t="shared" si="0"/>
        <v>11879235</v>
      </c>
      <c r="C43">
        <v>1879235</v>
      </c>
      <c r="D43" t="str">
        <f>_xlfn.XLOOKUP(C43,INVENTORY_DATA!$C:$C,INVENTORY_DATA!$B:$B,"REVISIT",0)</f>
        <v>W_C</v>
      </c>
      <c r="E43" t="s">
        <v>4</v>
      </c>
      <c r="F43">
        <v>31595</v>
      </c>
      <c r="G43">
        <v>2022</v>
      </c>
      <c r="H43">
        <f t="shared" si="1"/>
        <v>1</v>
      </c>
      <c r="I43">
        <f>VLOOKUP(H43,KEY!$B$2:$C$14,2,0)</f>
        <v>4</v>
      </c>
      <c r="J43" s="24">
        <f>VLOOKUP(C43,INVENTORY_DATA!C:F,4,0)*F43</f>
        <v>235698.7</v>
      </c>
    </row>
    <row r="44" spans="2:10" x14ac:dyDescent="0.25">
      <c r="B44" t="str">
        <f t="shared" si="0"/>
        <v>11544930</v>
      </c>
      <c r="C44">
        <v>1544930</v>
      </c>
      <c r="D44" t="str">
        <f>_xlfn.XLOOKUP(C44,INVENTORY_DATA!$C:$C,INVENTORY_DATA!$B:$B,"REVISIT",0)</f>
        <v>W_A</v>
      </c>
      <c r="E44" t="s">
        <v>6</v>
      </c>
      <c r="F44">
        <v>48753</v>
      </c>
      <c r="G44">
        <v>2022</v>
      </c>
      <c r="H44">
        <f t="shared" si="1"/>
        <v>1</v>
      </c>
      <c r="I44">
        <f>VLOOKUP(H44,KEY!$B$2:$C$14,2,0)</f>
        <v>4</v>
      </c>
      <c r="J44" s="24">
        <f>VLOOKUP(C44,INVENTORY_DATA!C:F,4,0)*F44</f>
        <v>368572.68</v>
      </c>
    </row>
    <row r="45" spans="2:10" x14ac:dyDescent="0.25">
      <c r="B45" t="str">
        <f t="shared" si="0"/>
        <v>11726969</v>
      </c>
      <c r="C45">
        <v>1726969</v>
      </c>
      <c r="D45" t="str">
        <f>_xlfn.XLOOKUP(C45,INVENTORY_DATA!$C:$C,INVENTORY_DATA!$B:$B,"REVISIT",0)</f>
        <v>W_B</v>
      </c>
      <c r="E45" t="s">
        <v>8</v>
      </c>
      <c r="F45">
        <v>43950</v>
      </c>
      <c r="G45">
        <v>2022</v>
      </c>
      <c r="H45">
        <f t="shared" si="1"/>
        <v>1</v>
      </c>
      <c r="I45">
        <f>VLOOKUP(H45,KEY!$B$2:$C$14,2,0)</f>
        <v>4</v>
      </c>
      <c r="J45" s="24">
        <f>VLOOKUP(C45,INVENTORY_DATA!C:F,4,0)*F45</f>
        <v>427194</v>
      </c>
    </row>
    <row r="46" spans="2:10" x14ac:dyDescent="0.25">
      <c r="B46" t="str">
        <f t="shared" si="0"/>
        <v>11117440</v>
      </c>
      <c r="C46">
        <v>1117440</v>
      </c>
      <c r="D46" t="str">
        <f>_xlfn.XLOOKUP(C46,INVENTORY_DATA!$C:$C,INVENTORY_DATA!$B:$B,"REVISIT",0)</f>
        <v>W_C</v>
      </c>
      <c r="E46" t="s">
        <v>9</v>
      </c>
      <c r="F46">
        <v>36430</v>
      </c>
      <c r="G46">
        <v>2022</v>
      </c>
      <c r="H46">
        <f t="shared" si="1"/>
        <v>1</v>
      </c>
      <c r="I46">
        <f>VLOOKUP(H46,KEY!$B$2:$C$14,2,0)</f>
        <v>4</v>
      </c>
      <c r="J46" s="24">
        <f>VLOOKUP(C46,INVENTORY_DATA!C:F,4,0)*F46</f>
        <v>267396.2</v>
      </c>
    </row>
    <row r="47" spans="2:10" x14ac:dyDescent="0.25">
      <c r="B47" t="str">
        <f t="shared" si="0"/>
        <v>11004740</v>
      </c>
      <c r="C47">
        <v>1004740</v>
      </c>
      <c r="D47" t="str">
        <f>_xlfn.XLOOKUP(C47,INVENTORY_DATA!$C:$C,INVENTORY_DATA!$B:$B,"REVISIT",0)</f>
        <v>W_A</v>
      </c>
      <c r="E47" t="s">
        <v>10</v>
      </c>
      <c r="F47">
        <v>21321</v>
      </c>
      <c r="G47">
        <v>2022</v>
      </c>
      <c r="H47">
        <f t="shared" si="1"/>
        <v>1</v>
      </c>
      <c r="I47">
        <f>VLOOKUP(H47,KEY!$B$2:$C$14,2,0)</f>
        <v>4</v>
      </c>
      <c r="J47" s="24">
        <f>VLOOKUP(C47,INVENTORY_DATA!C:F,4,0)*F47</f>
        <v>163105.65</v>
      </c>
    </row>
    <row r="48" spans="2:10" x14ac:dyDescent="0.25">
      <c r="B48" t="str">
        <f t="shared" si="0"/>
        <v>11961719</v>
      </c>
      <c r="C48">
        <v>1961719</v>
      </c>
      <c r="D48" t="str">
        <f>_xlfn.XLOOKUP(C48,INVENTORY_DATA!$C:$C,INVENTORY_DATA!$B:$B,"REVISIT",0)</f>
        <v>W_B</v>
      </c>
      <c r="E48" t="s">
        <v>4</v>
      </c>
      <c r="F48">
        <v>37230</v>
      </c>
      <c r="G48">
        <v>2022</v>
      </c>
      <c r="H48">
        <f t="shared" si="1"/>
        <v>1</v>
      </c>
      <c r="I48">
        <f>VLOOKUP(H48,KEY!$B$2:$C$14,2,0)</f>
        <v>4</v>
      </c>
      <c r="J48" s="24">
        <f>VLOOKUP(C48,INVENTORY_DATA!C:F,4,0)*F48</f>
        <v>368204.7</v>
      </c>
    </row>
    <row r="49" spans="2:10" x14ac:dyDescent="0.25">
      <c r="B49" t="str">
        <f t="shared" si="0"/>
        <v>11825560</v>
      </c>
      <c r="C49">
        <v>1825560</v>
      </c>
      <c r="D49" t="str">
        <f>_xlfn.XLOOKUP(C49,INVENTORY_DATA!$C:$C,INVENTORY_DATA!$B:$B,"REVISIT",0)</f>
        <v>W_C</v>
      </c>
      <c r="E49" t="s">
        <v>6</v>
      </c>
      <c r="F49">
        <v>23654</v>
      </c>
      <c r="G49">
        <v>2022</v>
      </c>
      <c r="H49">
        <f t="shared" si="1"/>
        <v>1</v>
      </c>
      <c r="I49">
        <f>VLOOKUP(H49,KEY!$B$2:$C$14,2,0)</f>
        <v>4</v>
      </c>
      <c r="J49" s="24">
        <f>VLOOKUP(C49,INVENTORY_DATA!C:F,4,0)*F49</f>
        <v>194435.88</v>
      </c>
    </row>
    <row r="50" spans="2:10" x14ac:dyDescent="0.25">
      <c r="B50" t="str">
        <f t="shared" si="0"/>
        <v>11832552</v>
      </c>
      <c r="C50">
        <v>1832552</v>
      </c>
      <c r="D50" t="str">
        <f>_xlfn.XLOOKUP(C50,INVENTORY_DATA!$C:$C,INVENTORY_DATA!$B:$B,"REVISIT",0)</f>
        <v>W_A</v>
      </c>
      <c r="E50" t="s">
        <v>8</v>
      </c>
      <c r="F50">
        <v>28234</v>
      </c>
      <c r="G50">
        <v>2022</v>
      </c>
      <c r="H50">
        <f t="shared" si="1"/>
        <v>1</v>
      </c>
      <c r="I50">
        <f>VLOOKUP(H50,KEY!$B$2:$C$14,2,0)</f>
        <v>4</v>
      </c>
      <c r="J50" s="24">
        <f>VLOOKUP(C50,INVENTORY_DATA!C:F,4,0)*F50</f>
        <v>241400.7</v>
      </c>
    </row>
    <row r="51" spans="2:10" x14ac:dyDescent="0.25">
      <c r="B51" t="str">
        <f t="shared" si="0"/>
        <v>11090594</v>
      </c>
      <c r="C51">
        <v>1090594</v>
      </c>
      <c r="D51" t="str">
        <f>_xlfn.XLOOKUP(C51,INVENTORY_DATA!$C:$C,INVENTORY_DATA!$B:$B,"REVISIT",0)</f>
        <v>W_B</v>
      </c>
      <c r="E51" t="s">
        <v>9</v>
      </c>
      <c r="F51">
        <v>47365</v>
      </c>
      <c r="G51">
        <v>2022</v>
      </c>
      <c r="H51">
        <f t="shared" si="1"/>
        <v>1</v>
      </c>
      <c r="I51">
        <f>VLOOKUP(H51,KEY!$B$2:$C$14,2,0)</f>
        <v>4</v>
      </c>
      <c r="J51" s="24">
        <f>VLOOKUP(C51,INVENTORY_DATA!C:F,4,0)*F51</f>
        <v>387445.7</v>
      </c>
    </row>
    <row r="52" spans="2:10" x14ac:dyDescent="0.25">
      <c r="B52" t="str">
        <f t="shared" si="0"/>
        <v>11543938</v>
      </c>
      <c r="C52">
        <v>1543938</v>
      </c>
      <c r="D52" t="str">
        <f>_xlfn.XLOOKUP(C52,INVENTORY_DATA!$C:$C,INVENTORY_DATA!$B:$B,"REVISIT",0)</f>
        <v>W_C</v>
      </c>
      <c r="E52" t="s">
        <v>10</v>
      </c>
      <c r="F52">
        <v>40319</v>
      </c>
      <c r="G52">
        <v>2022</v>
      </c>
      <c r="H52">
        <f t="shared" si="1"/>
        <v>1</v>
      </c>
      <c r="I52">
        <f>VLOOKUP(H52,KEY!$B$2:$C$14,2,0)</f>
        <v>4</v>
      </c>
      <c r="J52" s="24">
        <f>VLOOKUP(C52,INVENTORY_DATA!C:F,4,0)*F52</f>
        <v>402383.62</v>
      </c>
    </row>
    <row r="53" spans="2:10" x14ac:dyDescent="0.25">
      <c r="B53" t="str">
        <f t="shared" si="0"/>
        <v>11421180</v>
      </c>
      <c r="C53">
        <v>1421180</v>
      </c>
      <c r="D53" t="str">
        <f>_xlfn.XLOOKUP(C53,INVENTORY_DATA!$C:$C,INVENTORY_DATA!$B:$B,"REVISIT",0)</f>
        <v>W_A</v>
      </c>
      <c r="E53" t="s">
        <v>4</v>
      </c>
      <c r="F53">
        <v>43700</v>
      </c>
      <c r="G53">
        <v>2022</v>
      </c>
      <c r="H53">
        <f t="shared" si="1"/>
        <v>1</v>
      </c>
      <c r="I53">
        <f>VLOOKUP(H53,KEY!$B$2:$C$14,2,0)</f>
        <v>4</v>
      </c>
      <c r="J53" s="24">
        <f>VLOOKUP(C53,INVENTORY_DATA!C:F,4,0)*F53</f>
        <v>436563</v>
      </c>
    </row>
    <row r="54" spans="2:10" x14ac:dyDescent="0.25">
      <c r="B54" t="str">
        <f t="shared" si="0"/>
        <v>11908273</v>
      </c>
      <c r="C54">
        <v>1908273</v>
      </c>
      <c r="D54" t="str">
        <f>_xlfn.XLOOKUP(C54,INVENTORY_DATA!$C:$C,INVENTORY_DATA!$B:$B,"REVISIT",0)</f>
        <v>W_B</v>
      </c>
      <c r="E54" t="s">
        <v>6</v>
      </c>
      <c r="F54">
        <v>49634</v>
      </c>
      <c r="G54">
        <v>2022</v>
      </c>
      <c r="H54">
        <f t="shared" si="1"/>
        <v>1</v>
      </c>
      <c r="I54">
        <f>VLOOKUP(H54,KEY!$B$2:$C$14,2,0)</f>
        <v>4</v>
      </c>
      <c r="J54" s="24">
        <f>VLOOKUP(C54,INVENTORY_DATA!C:F,4,0)*F54</f>
        <v>456632.8</v>
      </c>
    </row>
    <row r="55" spans="2:10" x14ac:dyDescent="0.25">
      <c r="B55" t="str">
        <f t="shared" si="0"/>
        <v>11559835</v>
      </c>
      <c r="C55">
        <v>1559835</v>
      </c>
      <c r="D55" t="str">
        <f>_xlfn.XLOOKUP(C55,INVENTORY_DATA!$C:$C,INVENTORY_DATA!$B:$B,"REVISIT",0)</f>
        <v>W_C</v>
      </c>
      <c r="E55" t="s">
        <v>8</v>
      </c>
      <c r="F55">
        <v>16786</v>
      </c>
      <c r="G55">
        <v>2022</v>
      </c>
      <c r="H55">
        <f t="shared" si="1"/>
        <v>1</v>
      </c>
      <c r="I55">
        <f>VLOOKUP(H55,KEY!$B$2:$C$14,2,0)</f>
        <v>4</v>
      </c>
      <c r="J55" s="24">
        <f>VLOOKUP(C55,INVENTORY_DATA!C:F,4,0)*F55</f>
        <v>161649.18000000002</v>
      </c>
    </row>
    <row r="56" spans="2:10" x14ac:dyDescent="0.25">
      <c r="B56" t="str">
        <f t="shared" si="0"/>
        <v>11482803</v>
      </c>
      <c r="C56">
        <v>1482803</v>
      </c>
      <c r="D56" t="str">
        <f>_xlfn.XLOOKUP(C56,INVENTORY_DATA!$C:$C,INVENTORY_DATA!$B:$B,"REVISIT",0)</f>
        <v>W_A</v>
      </c>
      <c r="E56" t="s">
        <v>9</v>
      </c>
      <c r="F56">
        <v>31435</v>
      </c>
      <c r="G56">
        <v>2022</v>
      </c>
      <c r="H56">
        <f t="shared" si="1"/>
        <v>1</v>
      </c>
      <c r="I56">
        <f>VLOOKUP(H56,KEY!$B$2:$C$14,2,0)</f>
        <v>4</v>
      </c>
      <c r="J56" s="24">
        <f>VLOOKUP(C56,INVENTORY_DATA!C:F,4,0)*F56</f>
        <v>248650.85</v>
      </c>
    </row>
    <row r="57" spans="2:10" x14ac:dyDescent="0.25">
      <c r="B57" t="str">
        <f t="shared" si="0"/>
        <v>11771270</v>
      </c>
      <c r="C57">
        <v>1771270</v>
      </c>
      <c r="D57" t="str">
        <f>_xlfn.XLOOKUP(C57,INVENTORY_DATA!$C:$C,INVENTORY_DATA!$B:$B,"REVISIT",0)</f>
        <v>W_B</v>
      </c>
      <c r="E57" t="s">
        <v>10</v>
      </c>
      <c r="F57">
        <v>40460</v>
      </c>
      <c r="G57">
        <v>2022</v>
      </c>
      <c r="H57">
        <f t="shared" si="1"/>
        <v>1</v>
      </c>
      <c r="I57">
        <f>VLOOKUP(H57,KEY!$B$2:$C$14,2,0)</f>
        <v>4</v>
      </c>
      <c r="J57" s="24">
        <f>VLOOKUP(C57,INVENTORY_DATA!C:F,4,0)*F57</f>
        <v>293335</v>
      </c>
    </row>
    <row r="58" spans="2:10" x14ac:dyDescent="0.25">
      <c r="B58" t="str">
        <f t="shared" si="0"/>
        <v>11186743</v>
      </c>
      <c r="C58">
        <v>1186743</v>
      </c>
      <c r="D58" t="str">
        <f>_xlfn.XLOOKUP(C58,INVENTORY_DATA!$C:$C,INVENTORY_DATA!$B:$B,"REVISIT",0)</f>
        <v>W_C</v>
      </c>
      <c r="E58" t="s">
        <v>4</v>
      </c>
      <c r="F58">
        <v>36142</v>
      </c>
      <c r="G58">
        <v>2022</v>
      </c>
      <c r="H58">
        <f t="shared" si="1"/>
        <v>1</v>
      </c>
      <c r="I58">
        <f>VLOOKUP(H58,KEY!$B$2:$C$14,2,0)</f>
        <v>4</v>
      </c>
      <c r="J58" s="24">
        <f>VLOOKUP(C58,INVENTORY_DATA!C:F,4,0)*F58</f>
        <v>354914.44</v>
      </c>
    </row>
    <row r="59" spans="2:10" x14ac:dyDescent="0.25">
      <c r="B59" t="str">
        <f t="shared" si="0"/>
        <v>11010092</v>
      </c>
      <c r="C59">
        <v>1010092</v>
      </c>
      <c r="D59" t="str">
        <f>_xlfn.XLOOKUP(C59,INVENTORY_DATA!$C:$C,INVENTORY_DATA!$B:$B,"REVISIT",0)</f>
        <v>W_A</v>
      </c>
      <c r="E59" t="s">
        <v>6</v>
      </c>
      <c r="F59">
        <v>37646</v>
      </c>
      <c r="G59">
        <v>2022</v>
      </c>
      <c r="H59">
        <f t="shared" si="1"/>
        <v>1</v>
      </c>
      <c r="I59">
        <f>VLOOKUP(H59,KEY!$B$2:$C$14,2,0)</f>
        <v>4</v>
      </c>
      <c r="J59" s="24">
        <f>VLOOKUP(C59,INVENTORY_DATA!C:F,4,0)*F59</f>
        <v>268792.44</v>
      </c>
    </row>
    <row r="60" spans="2:10" x14ac:dyDescent="0.25">
      <c r="B60" t="str">
        <f t="shared" si="0"/>
        <v>11797094</v>
      </c>
      <c r="C60">
        <v>1797094</v>
      </c>
      <c r="D60" t="str">
        <f>_xlfn.XLOOKUP(C60,INVENTORY_DATA!$C:$C,INVENTORY_DATA!$B:$B,"REVISIT",0)</f>
        <v>W_B</v>
      </c>
      <c r="E60" t="s">
        <v>8</v>
      </c>
      <c r="F60">
        <v>43153</v>
      </c>
      <c r="G60">
        <v>2022</v>
      </c>
      <c r="H60">
        <f t="shared" si="1"/>
        <v>1</v>
      </c>
      <c r="I60">
        <f>VLOOKUP(H60,KEY!$B$2:$C$14,2,0)</f>
        <v>4</v>
      </c>
      <c r="J60" s="24">
        <f>VLOOKUP(C60,INVENTORY_DATA!C:F,4,0)*F60</f>
        <v>335730.34</v>
      </c>
    </row>
    <row r="61" spans="2:10" x14ac:dyDescent="0.25">
      <c r="B61" t="str">
        <f t="shared" si="0"/>
        <v>11526326</v>
      </c>
      <c r="C61">
        <v>1526326</v>
      </c>
      <c r="D61" t="str">
        <f>_xlfn.XLOOKUP(C61,INVENTORY_DATA!$C:$C,INVENTORY_DATA!$B:$B,"REVISIT",0)</f>
        <v>W_C</v>
      </c>
      <c r="E61" t="s">
        <v>9</v>
      </c>
      <c r="F61">
        <v>25092</v>
      </c>
      <c r="G61">
        <v>2022</v>
      </c>
      <c r="H61">
        <f t="shared" si="1"/>
        <v>1</v>
      </c>
      <c r="I61">
        <f>VLOOKUP(H61,KEY!$B$2:$C$14,2,0)</f>
        <v>4</v>
      </c>
      <c r="J61" s="24">
        <f>VLOOKUP(C61,INVENTORY_DATA!C:F,4,0)*F61</f>
        <v>244647</v>
      </c>
    </row>
    <row r="62" spans="2:10" x14ac:dyDescent="0.25">
      <c r="B62" t="str">
        <f t="shared" si="0"/>
        <v>11444898</v>
      </c>
      <c r="C62">
        <v>1444898</v>
      </c>
      <c r="D62" t="str">
        <f>_xlfn.XLOOKUP(C62,INVENTORY_DATA!$C:$C,INVENTORY_DATA!$B:$B,"REVISIT",0)</f>
        <v>W_A</v>
      </c>
      <c r="E62" t="s">
        <v>10</v>
      </c>
      <c r="F62">
        <v>44695</v>
      </c>
      <c r="G62">
        <v>2022</v>
      </c>
      <c r="H62">
        <f t="shared" si="1"/>
        <v>1</v>
      </c>
      <c r="I62">
        <f>VLOOKUP(H62,KEY!$B$2:$C$14,2,0)</f>
        <v>4</v>
      </c>
      <c r="J62" s="24">
        <f>VLOOKUP(C62,INVENTORY_DATA!C:F,4,0)*F62</f>
        <v>423708.60000000003</v>
      </c>
    </row>
    <row r="63" spans="2:10" x14ac:dyDescent="0.25">
      <c r="B63" t="str">
        <f t="shared" si="0"/>
        <v>11987197</v>
      </c>
      <c r="C63">
        <v>1987197</v>
      </c>
      <c r="D63" t="str">
        <f>_xlfn.XLOOKUP(C63,INVENTORY_DATA!$C:$C,INVENTORY_DATA!$B:$B,"REVISIT",0)</f>
        <v>W_B</v>
      </c>
      <c r="E63" t="s">
        <v>4</v>
      </c>
      <c r="F63">
        <v>18782</v>
      </c>
      <c r="G63">
        <v>2022</v>
      </c>
      <c r="H63">
        <f t="shared" si="1"/>
        <v>1</v>
      </c>
      <c r="I63">
        <f>VLOOKUP(H63,KEY!$B$2:$C$14,2,0)</f>
        <v>4</v>
      </c>
      <c r="J63" s="24">
        <f>VLOOKUP(C63,INVENTORY_DATA!C:F,4,0)*F63</f>
        <v>146499.6</v>
      </c>
    </row>
    <row r="64" spans="2:10" x14ac:dyDescent="0.25">
      <c r="B64" t="str">
        <f t="shared" si="0"/>
        <v>11596820</v>
      </c>
      <c r="C64">
        <v>1596820</v>
      </c>
      <c r="D64" t="str">
        <f>_xlfn.XLOOKUP(C64,INVENTORY_DATA!$C:$C,INVENTORY_DATA!$B:$B,"REVISIT",0)</f>
        <v>W_C</v>
      </c>
      <c r="E64" t="s">
        <v>6</v>
      </c>
      <c r="F64">
        <v>32635</v>
      </c>
      <c r="G64">
        <v>2022</v>
      </c>
      <c r="H64">
        <f t="shared" si="1"/>
        <v>1</v>
      </c>
      <c r="I64">
        <f>VLOOKUP(H64,KEY!$B$2:$C$14,2,0)</f>
        <v>4</v>
      </c>
      <c r="J64" s="24">
        <f>VLOOKUP(C64,INVENTORY_DATA!C:F,4,0)*F64</f>
        <v>281966.40000000002</v>
      </c>
    </row>
    <row r="65" spans="2:10" x14ac:dyDescent="0.25">
      <c r="B65" t="str">
        <f t="shared" si="0"/>
        <v>11245657</v>
      </c>
      <c r="C65">
        <v>1245657</v>
      </c>
      <c r="D65" t="str">
        <f>_xlfn.XLOOKUP(C65,INVENTORY_DATA!$C:$C,INVENTORY_DATA!$B:$B,"REVISIT",0)</f>
        <v>W_A</v>
      </c>
      <c r="E65" t="s">
        <v>8</v>
      </c>
      <c r="F65">
        <v>39902</v>
      </c>
      <c r="G65">
        <v>2022</v>
      </c>
      <c r="H65">
        <f t="shared" si="1"/>
        <v>1</v>
      </c>
      <c r="I65">
        <f>VLOOKUP(H65,KEY!$B$2:$C$14,2,0)</f>
        <v>4</v>
      </c>
      <c r="J65" s="24">
        <f>VLOOKUP(C65,INVENTORY_DATA!C:F,4,0)*F65</f>
        <v>292481.65999999997</v>
      </c>
    </row>
    <row r="66" spans="2:10" x14ac:dyDescent="0.25">
      <c r="B66" t="str">
        <f t="shared" si="0"/>
        <v>11422920</v>
      </c>
      <c r="C66">
        <v>1422920</v>
      </c>
      <c r="D66" t="str">
        <f>_xlfn.XLOOKUP(C66,INVENTORY_DATA!$C:$C,INVENTORY_DATA!$B:$B,"REVISIT",0)</f>
        <v>W_B</v>
      </c>
      <c r="E66" t="s">
        <v>9</v>
      </c>
      <c r="F66">
        <v>48762</v>
      </c>
      <c r="G66">
        <v>2022</v>
      </c>
      <c r="H66">
        <f t="shared" si="1"/>
        <v>1</v>
      </c>
      <c r="I66">
        <f>VLOOKUP(H66,KEY!$B$2:$C$14,2,0)</f>
        <v>4</v>
      </c>
      <c r="J66" s="24">
        <f>VLOOKUP(C66,INVENTORY_DATA!C:F,4,0)*F66</f>
        <v>380831.22</v>
      </c>
    </row>
    <row r="67" spans="2:10" x14ac:dyDescent="0.25">
      <c r="B67" t="str">
        <f t="shared" si="0"/>
        <v>11709261</v>
      </c>
      <c r="C67">
        <v>1709261</v>
      </c>
      <c r="D67" t="str">
        <f>_xlfn.XLOOKUP(C67,INVENTORY_DATA!$C:$C,INVENTORY_DATA!$B:$B,"REVISIT",0)</f>
        <v>W_C</v>
      </c>
      <c r="E67" t="s">
        <v>10</v>
      </c>
      <c r="F67">
        <v>29726</v>
      </c>
      <c r="G67">
        <v>2022</v>
      </c>
      <c r="H67">
        <f t="shared" si="1"/>
        <v>1</v>
      </c>
      <c r="I67">
        <f>VLOOKUP(H67,KEY!$B$2:$C$14,2,0)</f>
        <v>4</v>
      </c>
      <c r="J67" s="24">
        <f>VLOOKUP(C67,INVENTORY_DATA!C:F,4,0)*F67</f>
        <v>283883.30000000005</v>
      </c>
    </row>
    <row r="68" spans="2:10" x14ac:dyDescent="0.25">
      <c r="B68" t="str">
        <f t="shared" ref="B68:B131" si="2">H68&amp;C68</f>
        <v>11470217</v>
      </c>
      <c r="C68">
        <v>1470217</v>
      </c>
      <c r="D68" t="str">
        <f>_xlfn.XLOOKUP(C68,INVENTORY_DATA!$C:$C,INVENTORY_DATA!$B:$B,"REVISIT",0)</f>
        <v>W_A</v>
      </c>
      <c r="E68" t="s">
        <v>4</v>
      </c>
      <c r="F68">
        <v>43925</v>
      </c>
      <c r="G68">
        <v>2022</v>
      </c>
      <c r="H68">
        <f t="shared" si="1"/>
        <v>1</v>
      </c>
      <c r="I68">
        <f>VLOOKUP(H68,KEY!$B$2:$C$14,2,0)</f>
        <v>4</v>
      </c>
      <c r="J68" s="24">
        <f>VLOOKUP(C68,INVENTORY_DATA!C:F,4,0)*F68</f>
        <v>308792.75</v>
      </c>
    </row>
    <row r="69" spans="2:10" x14ac:dyDescent="0.25">
      <c r="B69" t="str">
        <f t="shared" si="2"/>
        <v>11943544</v>
      </c>
      <c r="C69">
        <v>1943544</v>
      </c>
      <c r="D69" t="str">
        <f>_xlfn.XLOOKUP(C69,INVENTORY_DATA!$C:$C,INVENTORY_DATA!$B:$B,"REVISIT",0)</f>
        <v>W_B</v>
      </c>
      <c r="E69" t="s">
        <v>6</v>
      </c>
      <c r="F69">
        <v>32913</v>
      </c>
      <c r="G69">
        <v>2022</v>
      </c>
      <c r="H69">
        <f t="shared" ref="H69:H132" si="3">IF(C68=1431913,H68+1,H68)</f>
        <v>1</v>
      </c>
      <c r="I69">
        <f>VLOOKUP(H69,KEY!$B$2:$C$14,2,0)</f>
        <v>4</v>
      </c>
      <c r="J69" s="24">
        <f>VLOOKUP(C69,INVENTORY_DATA!C:F,4,0)*F69</f>
        <v>326167.83</v>
      </c>
    </row>
    <row r="70" spans="2:10" x14ac:dyDescent="0.25">
      <c r="B70" t="str">
        <f t="shared" si="2"/>
        <v>11708464</v>
      </c>
      <c r="C70">
        <v>1708464</v>
      </c>
      <c r="D70" t="str">
        <f>_xlfn.XLOOKUP(C70,INVENTORY_DATA!$C:$C,INVENTORY_DATA!$B:$B,"REVISIT",0)</f>
        <v>W_C</v>
      </c>
      <c r="E70" t="s">
        <v>8</v>
      </c>
      <c r="F70">
        <v>19717</v>
      </c>
      <c r="G70">
        <v>2022</v>
      </c>
      <c r="H70">
        <f t="shared" si="3"/>
        <v>1</v>
      </c>
      <c r="I70">
        <f>VLOOKUP(H70,KEY!$B$2:$C$14,2,0)</f>
        <v>4</v>
      </c>
      <c r="J70" s="24">
        <f>VLOOKUP(C70,INVENTORY_DATA!C:F,4,0)*F70</f>
        <v>180804.88999999998</v>
      </c>
    </row>
    <row r="71" spans="2:10" x14ac:dyDescent="0.25">
      <c r="B71" t="str">
        <f t="shared" si="2"/>
        <v>11166815</v>
      </c>
      <c r="C71">
        <v>1166815</v>
      </c>
      <c r="D71" t="str">
        <f>_xlfn.XLOOKUP(C71,INVENTORY_DATA!$C:$C,INVENTORY_DATA!$B:$B,"REVISIT",0)</f>
        <v>W_A</v>
      </c>
      <c r="E71" t="s">
        <v>9</v>
      </c>
      <c r="F71">
        <v>29019</v>
      </c>
      <c r="G71">
        <v>2022</v>
      </c>
      <c r="H71">
        <f t="shared" si="3"/>
        <v>1</v>
      </c>
      <c r="I71">
        <f>VLOOKUP(H71,KEY!$B$2:$C$14,2,0)</f>
        <v>4</v>
      </c>
      <c r="J71" s="24">
        <f>VLOOKUP(C71,INVENTORY_DATA!C:F,4,0)*F71</f>
        <v>210677.94</v>
      </c>
    </row>
    <row r="72" spans="2:10" x14ac:dyDescent="0.25">
      <c r="B72" t="str">
        <f t="shared" si="2"/>
        <v>11148598</v>
      </c>
      <c r="C72">
        <v>1148598</v>
      </c>
      <c r="D72" t="str">
        <f>_xlfn.XLOOKUP(C72,INVENTORY_DATA!$C:$C,INVENTORY_DATA!$B:$B,"REVISIT",0)</f>
        <v>W_B</v>
      </c>
      <c r="E72" t="s">
        <v>10</v>
      </c>
      <c r="F72">
        <v>11536</v>
      </c>
      <c r="G72">
        <v>2022</v>
      </c>
      <c r="H72">
        <f t="shared" si="3"/>
        <v>1</v>
      </c>
      <c r="I72">
        <f>VLOOKUP(H72,KEY!$B$2:$C$14,2,0)</f>
        <v>4</v>
      </c>
      <c r="J72" s="24">
        <f>VLOOKUP(C72,INVENTORY_DATA!C:F,4,0)*F72</f>
        <v>111668.48</v>
      </c>
    </row>
    <row r="73" spans="2:10" x14ac:dyDescent="0.25">
      <c r="B73" t="str">
        <f t="shared" si="2"/>
        <v>11542320</v>
      </c>
      <c r="C73">
        <v>1542320</v>
      </c>
      <c r="D73" t="str">
        <f>_xlfn.XLOOKUP(C73,INVENTORY_DATA!$C:$C,INVENTORY_DATA!$B:$B,"REVISIT",0)</f>
        <v>W_C</v>
      </c>
      <c r="E73" t="s">
        <v>4</v>
      </c>
      <c r="F73">
        <v>34745</v>
      </c>
      <c r="G73">
        <v>2022</v>
      </c>
      <c r="H73">
        <f t="shared" si="3"/>
        <v>1</v>
      </c>
      <c r="I73">
        <f>VLOOKUP(H73,KEY!$B$2:$C$14,2,0)</f>
        <v>4</v>
      </c>
      <c r="J73" s="24">
        <f>VLOOKUP(C73,INVENTORY_DATA!C:F,4,0)*F73</f>
        <v>275875.3</v>
      </c>
    </row>
    <row r="74" spans="2:10" x14ac:dyDescent="0.25">
      <c r="B74" t="str">
        <f t="shared" si="2"/>
        <v>11540951</v>
      </c>
      <c r="C74">
        <v>1540951</v>
      </c>
      <c r="D74" t="str">
        <f>_xlfn.XLOOKUP(C74,INVENTORY_DATA!$C:$C,INVENTORY_DATA!$B:$B,"REVISIT",0)</f>
        <v>W_A</v>
      </c>
      <c r="E74" t="s">
        <v>6</v>
      </c>
      <c r="F74">
        <v>29443</v>
      </c>
      <c r="G74">
        <v>2022</v>
      </c>
      <c r="H74">
        <f t="shared" si="3"/>
        <v>1</v>
      </c>
      <c r="I74">
        <f>VLOOKUP(H74,KEY!$B$2:$C$14,2,0)</f>
        <v>4</v>
      </c>
      <c r="J74" s="24">
        <f>VLOOKUP(C74,INVENTORY_DATA!C:F,4,0)*F74</f>
        <v>290896.84000000003</v>
      </c>
    </row>
    <row r="75" spans="2:10" x14ac:dyDescent="0.25">
      <c r="B75" t="str">
        <f t="shared" si="2"/>
        <v>11338107</v>
      </c>
      <c r="C75">
        <v>1338107</v>
      </c>
      <c r="D75" t="str">
        <f>_xlfn.XLOOKUP(C75,INVENTORY_DATA!$C:$C,INVENTORY_DATA!$B:$B,"REVISIT",0)</f>
        <v>W_B</v>
      </c>
      <c r="E75" t="s">
        <v>8</v>
      </c>
      <c r="F75">
        <v>21955</v>
      </c>
      <c r="G75">
        <v>2022</v>
      </c>
      <c r="H75">
        <f t="shared" si="3"/>
        <v>1</v>
      </c>
      <c r="I75">
        <f>VLOOKUP(H75,KEY!$B$2:$C$14,2,0)</f>
        <v>4</v>
      </c>
      <c r="J75" s="24">
        <f>VLOOKUP(C75,INVENTORY_DATA!C:F,4,0)*F75</f>
        <v>172127.19999999998</v>
      </c>
    </row>
    <row r="76" spans="2:10" x14ac:dyDescent="0.25">
      <c r="B76" t="str">
        <f t="shared" si="2"/>
        <v>11972232</v>
      </c>
      <c r="C76">
        <v>1972232</v>
      </c>
      <c r="D76" t="str">
        <f>_xlfn.XLOOKUP(C76,INVENTORY_DATA!$C:$C,INVENTORY_DATA!$B:$B,"REVISIT",0)</f>
        <v>W_C</v>
      </c>
      <c r="E76" t="s">
        <v>9</v>
      </c>
      <c r="F76">
        <v>45584</v>
      </c>
      <c r="G76">
        <v>2022</v>
      </c>
      <c r="H76">
        <f t="shared" si="3"/>
        <v>1</v>
      </c>
      <c r="I76">
        <f>VLOOKUP(H76,KEY!$B$2:$C$14,2,0)</f>
        <v>4</v>
      </c>
      <c r="J76" s="24">
        <f>VLOOKUP(C76,INVENTORY_DATA!C:F,4,0)*F76</f>
        <v>453104.95999999996</v>
      </c>
    </row>
    <row r="77" spans="2:10" x14ac:dyDescent="0.25">
      <c r="B77" t="str">
        <f t="shared" si="2"/>
        <v>11747756</v>
      </c>
      <c r="C77">
        <v>1747756</v>
      </c>
      <c r="D77" t="str">
        <f>_xlfn.XLOOKUP(C77,INVENTORY_DATA!$C:$C,INVENTORY_DATA!$B:$B,"REVISIT",0)</f>
        <v>W_A</v>
      </c>
      <c r="E77" t="s">
        <v>10</v>
      </c>
      <c r="F77">
        <v>47037</v>
      </c>
      <c r="G77">
        <v>2022</v>
      </c>
      <c r="H77">
        <f t="shared" si="3"/>
        <v>1</v>
      </c>
      <c r="I77">
        <f>VLOOKUP(H77,KEY!$B$2:$C$14,2,0)</f>
        <v>4</v>
      </c>
      <c r="J77" s="24">
        <f>VLOOKUP(C77,INVENTORY_DATA!C:F,4,0)*F77</f>
        <v>381470.06999999995</v>
      </c>
    </row>
    <row r="78" spans="2:10" x14ac:dyDescent="0.25">
      <c r="B78" t="str">
        <f t="shared" si="2"/>
        <v>11411516</v>
      </c>
      <c r="C78">
        <v>1411516</v>
      </c>
      <c r="D78" t="str">
        <f>_xlfn.XLOOKUP(C78,INVENTORY_DATA!$C:$C,INVENTORY_DATA!$B:$B,"REVISIT",0)</f>
        <v>W_B</v>
      </c>
      <c r="E78" t="s">
        <v>4</v>
      </c>
      <c r="F78">
        <v>44709</v>
      </c>
      <c r="G78">
        <v>2022</v>
      </c>
      <c r="H78">
        <f t="shared" si="3"/>
        <v>1</v>
      </c>
      <c r="I78">
        <f>VLOOKUP(H78,KEY!$B$2:$C$14,2,0)</f>
        <v>4</v>
      </c>
      <c r="J78" s="24">
        <f>VLOOKUP(C78,INVENTORY_DATA!C:F,4,0)*F78</f>
        <v>388074.12</v>
      </c>
    </row>
    <row r="79" spans="2:10" x14ac:dyDescent="0.25">
      <c r="B79" t="str">
        <f t="shared" si="2"/>
        <v>11361836</v>
      </c>
      <c r="C79">
        <v>1361836</v>
      </c>
      <c r="D79" t="str">
        <f>_xlfn.XLOOKUP(C79,INVENTORY_DATA!$C:$C,INVENTORY_DATA!$B:$B,"REVISIT",0)</f>
        <v>W_C</v>
      </c>
      <c r="E79" t="s">
        <v>6</v>
      </c>
      <c r="F79">
        <v>36220</v>
      </c>
      <c r="G79">
        <v>2022</v>
      </c>
      <c r="H79">
        <f t="shared" si="3"/>
        <v>1</v>
      </c>
      <c r="I79">
        <f>VLOOKUP(H79,KEY!$B$2:$C$14,2,0)</f>
        <v>4</v>
      </c>
      <c r="J79" s="24">
        <f>VLOOKUP(C79,INVENTORY_DATA!C:F,4,0)*F79</f>
        <v>348436.39999999997</v>
      </c>
    </row>
    <row r="80" spans="2:10" x14ac:dyDescent="0.25">
      <c r="B80" t="str">
        <f t="shared" si="2"/>
        <v>11336891</v>
      </c>
      <c r="C80">
        <v>1336891</v>
      </c>
      <c r="D80" t="str">
        <f>_xlfn.XLOOKUP(C80,INVENTORY_DATA!$C:$C,INVENTORY_DATA!$B:$B,"REVISIT",0)</f>
        <v>W_A</v>
      </c>
      <c r="E80" t="s">
        <v>8</v>
      </c>
      <c r="F80">
        <v>45322</v>
      </c>
      <c r="G80">
        <v>2022</v>
      </c>
      <c r="H80">
        <f t="shared" si="3"/>
        <v>1</v>
      </c>
      <c r="I80">
        <f>VLOOKUP(H80,KEY!$B$2:$C$14,2,0)</f>
        <v>4</v>
      </c>
      <c r="J80" s="24">
        <f>VLOOKUP(C80,INVENTORY_DATA!C:F,4,0)*F80</f>
        <v>339461.78</v>
      </c>
    </row>
    <row r="81" spans="2:10" x14ac:dyDescent="0.25">
      <c r="B81" t="str">
        <f t="shared" si="2"/>
        <v>11814880</v>
      </c>
      <c r="C81">
        <v>1814880</v>
      </c>
      <c r="D81" t="str">
        <f>_xlfn.XLOOKUP(C81,INVENTORY_DATA!$C:$C,INVENTORY_DATA!$B:$B,"REVISIT",0)</f>
        <v>W_B</v>
      </c>
      <c r="E81" t="s">
        <v>9</v>
      </c>
      <c r="F81">
        <v>30180</v>
      </c>
      <c r="G81">
        <v>2022</v>
      </c>
      <c r="H81">
        <f t="shared" si="3"/>
        <v>1</v>
      </c>
      <c r="I81">
        <f>VLOOKUP(H81,KEY!$B$2:$C$14,2,0)</f>
        <v>4</v>
      </c>
      <c r="J81" s="24">
        <f>VLOOKUP(C81,INVENTORY_DATA!C:F,4,0)*F81</f>
        <v>280070.39999999997</v>
      </c>
    </row>
    <row r="82" spans="2:10" x14ac:dyDescent="0.25">
      <c r="B82" t="str">
        <f t="shared" si="2"/>
        <v>11681215</v>
      </c>
      <c r="C82">
        <v>1681215</v>
      </c>
      <c r="D82" t="str">
        <f>_xlfn.XLOOKUP(C82,INVENTORY_DATA!$C:$C,INVENTORY_DATA!$B:$B,"REVISIT",0)</f>
        <v>W_C</v>
      </c>
      <c r="E82" t="s">
        <v>10</v>
      </c>
      <c r="F82">
        <v>48479</v>
      </c>
      <c r="G82">
        <v>2022</v>
      </c>
      <c r="H82">
        <f t="shared" si="3"/>
        <v>1</v>
      </c>
      <c r="I82">
        <f>VLOOKUP(H82,KEY!$B$2:$C$14,2,0)</f>
        <v>4</v>
      </c>
      <c r="J82" s="24">
        <f>VLOOKUP(C82,INVENTORY_DATA!C:F,4,0)*F82</f>
        <v>453763.43999999994</v>
      </c>
    </row>
    <row r="83" spans="2:10" x14ac:dyDescent="0.25">
      <c r="B83" t="str">
        <f t="shared" si="2"/>
        <v>11217963</v>
      </c>
      <c r="C83">
        <v>1217963</v>
      </c>
      <c r="D83" t="str">
        <f>_xlfn.XLOOKUP(C83,INVENTORY_DATA!$C:$C,INVENTORY_DATA!$B:$B,"REVISIT",0)</f>
        <v>W_A</v>
      </c>
      <c r="E83" t="s">
        <v>4</v>
      </c>
      <c r="F83">
        <v>38953</v>
      </c>
      <c r="G83">
        <v>2022</v>
      </c>
      <c r="H83">
        <f t="shared" si="3"/>
        <v>1</v>
      </c>
      <c r="I83">
        <f>VLOOKUP(H83,KEY!$B$2:$C$14,2,0)</f>
        <v>4</v>
      </c>
      <c r="J83" s="24">
        <f>VLOOKUP(C83,INVENTORY_DATA!C:F,4,0)*F83</f>
        <v>349408.41000000003</v>
      </c>
    </row>
    <row r="84" spans="2:10" x14ac:dyDescent="0.25">
      <c r="B84" t="str">
        <f t="shared" si="2"/>
        <v>11441235</v>
      </c>
      <c r="C84">
        <v>1441235</v>
      </c>
      <c r="D84" t="str">
        <f>_xlfn.XLOOKUP(C84,INVENTORY_DATA!$C:$C,INVENTORY_DATA!$B:$B,"REVISIT",0)</f>
        <v>W_B</v>
      </c>
      <c r="E84" t="s">
        <v>6</v>
      </c>
      <c r="F84">
        <v>14506</v>
      </c>
      <c r="G84">
        <v>2022</v>
      </c>
      <c r="H84">
        <f t="shared" si="3"/>
        <v>1</v>
      </c>
      <c r="I84">
        <f>VLOOKUP(H84,KEY!$B$2:$C$14,2,0)</f>
        <v>4</v>
      </c>
      <c r="J84" s="24">
        <f>VLOOKUP(C84,INVENTORY_DATA!C:F,4,0)*F84</f>
        <v>141578.56</v>
      </c>
    </row>
    <row r="85" spans="2:10" x14ac:dyDescent="0.25">
      <c r="B85" t="str">
        <f t="shared" si="2"/>
        <v>11251251</v>
      </c>
      <c r="C85">
        <v>1251251</v>
      </c>
      <c r="D85" t="str">
        <f>_xlfn.XLOOKUP(C85,INVENTORY_DATA!$C:$C,INVENTORY_DATA!$B:$B,"REVISIT",0)</f>
        <v>W_C</v>
      </c>
      <c r="E85" t="s">
        <v>8</v>
      </c>
      <c r="F85">
        <v>33234</v>
      </c>
      <c r="G85">
        <v>2022</v>
      </c>
      <c r="H85">
        <f t="shared" si="3"/>
        <v>1</v>
      </c>
      <c r="I85">
        <f>VLOOKUP(H85,KEY!$B$2:$C$14,2,0)</f>
        <v>4</v>
      </c>
      <c r="J85" s="24">
        <f>VLOOKUP(C85,INVENTORY_DATA!C:F,4,0)*F85</f>
        <v>317717.04000000004</v>
      </c>
    </row>
    <row r="86" spans="2:10" x14ac:dyDescent="0.25">
      <c r="B86" t="str">
        <f t="shared" si="2"/>
        <v>11183992</v>
      </c>
      <c r="C86">
        <v>1183992</v>
      </c>
      <c r="D86" t="str">
        <f>_xlfn.XLOOKUP(C86,INVENTORY_DATA!$C:$C,INVENTORY_DATA!$B:$B,"REVISIT",0)</f>
        <v>W_A</v>
      </c>
      <c r="E86" t="s">
        <v>9</v>
      </c>
      <c r="F86">
        <v>26801</v>
      </c>
      <c r="G86">
        <v>2022</v>
      </c>
      <c r="H86">
        <f t="shared" si="3"/>
        <v>1</v>
      </c>
      <c r="I86">
        <f>VLOOKUP(H86,KEY!$B$2:$C$14,2,0)</f>
        <v>4</v>
      </c>
      <c r="J86" s="24">
        <f>VLOOKUP(C86,INVENTORY_DATA!C:F,4,0)*F86</f>
        <v>190019.09</v>
      </c>
    </row>
    <row r="87" spans="2:10" x14ac:dyDescent="0.25">
      <c r="B87" t="str">
        <f t="shared" si="2"/>
        <v>11725410</v>
      </c>
      <c r="C87">
        <v>1725410</v>
      </c>
      <c r="D87" t="str">
        <f>_xlfn.XLOOKUP(C87,INVENTORY_DATA!$C:$C,INVENTORY_DATA!$B:$B,"REVISIT",0)</f>
        <v>W_B</v>
      </c>
      <c r="E87" t="s">
        <v>10</v>
      </c>
      <c r="F87">
        <v>17362</v>
      </c>
      <c r="G87">
        <v>2022</v>
      </c>
      <c r="H87">
        <f t="shared" si="3"/>
        <v>1</v>
      </c>
      <c r="I87">
        <f>VLOOKUP(H87,KEY!$B$2:$C$14,2,0)</f>
        <v>4</v>
      </c>
      <c r="J87" s="24">
        <f>VLOOKUP(C87,INVENTORY_DATA!C:F,4,0)*F87</f>
        <v>172404.66</v>
      </c>
    </row>
    <row r="88" spans="2:10" x14ac:dyDescent="0.25">
      <c r="B88" t="str">
        <f t="shared" si="2"/>
        <v>11665271</v>
      </c>
      <c r="C88">
        <v>1665271</v>
      </c>
      <c r="D88" t="str">
        <f>_xlfn.XLOOKUP(C88,INVENTORY_DATA!$C:$C,INVENTORY_DATA!$B:$B,"REVISIT",0)</f>
        <v>W_C</v>
      </c>
      <c r="E88" t="s">
        <v>4</v>
      </c>
      <c r="F88">
        <v>36629</v>
      </c>
      <c r="G88">
        <v>2022</v>
      </c>
      <c r="H88">
        <f t="shared" si="3"/>
        <v>1</v>
      </c>
      <c r="I88">
        <f>VLOOKUP(H88,KEY!$B$2:$C$14,2,0)</f>
        <v>4</v>
      </c>
      <c r="J88" s="24">
        <f>VLOOKUP(C88,INVENTORY_DATA!C:F,4,0)*F88</f>
        <v>331858.74</v>
      </c>
    </row>
    <row r="89" spans="2:10" x14ac:dyDescent="0.25">
      <c r="B89" t="str">
        <f t="shared" si="2"/>
        <v>11104927</v>
      </c>
      <c r="C89">
        <v>1104927</v>
      </c>
      <c r="D89" t="str">
        <f>_xlfn.XLOOKUP(C89,INVENTORY_DATA!$C:$C,INVENTORY_DATA!$B:$B,"REVISIT",0)</f>
        <v>W_A</v>
      </c>
      <c r="E89" t="s">
        <v>6</v>
      </c>
      <c r="F89">
        <v>30129</v>
      </c>
      <c r="G89">
        <v>2022</v>
      </c>
      <c r="H89">
        <f t="shared" si="3"/>
        <v>1</v>
      </c>
      <c r="I89">
        <f>VLOOKUP(H89,KEY!$B$2:$C$14,2,0)</f>
        <v>4</v>
      </c>
      <c r="J89" s="24">
        <f>VLOOKUP(C89,INVENTORY_DATA!C:F,4,0)*F89</f>
        <v>224461.05000000002</v>
      </c>
    </row>
    <row r="90" spans="2:10" x14ac:dyDescent="0.25">
      <c r="B90" t="str">
        <f t="shared" si="2"/>
        <v>11404240</v>
      </c>
      <c r="C90">
        <v>1404240</v>
      </c>
      <c r="D90" t="str">
        <f>_xlfn.XLOOKUP(C90,INVENTORY_DATA!$C:$C,INVENTORY_DATA!$B:$B,"REVISIT",0)</f>
        <v>W_B</v>
      </c>
      <c r="E90" t="s">
        <v>8</v>
      </c>
      <c r="F90">
        <v>30513</v>
      </c>
      <c r="G90">
        <v>2022</v>
      </c>
      <c r="H90">
        <f t="shared" si="3"/>
        <v>1</v>
      </c>
      <c r="I90">
        <f>VLOOKUP(H90,KEY!$B$2:$C$14,2,0)</f>
        <v>4</v>
      </c>
      <c r="J90" s="24">
        <f>VLOOKUP(C90,INVENTORY_DATA!C:F,4,0)*F90</f>
        <v>299942.78999999998</v>
      </c>
    </row>
    <row r="91" spans="2:10" x14ac:dyDescent="0.25">
      <c r="B91" t="str">
        <f t="shared" si="2"/>
        <v>11658227</v>
      </c>
      <c r="C91">
        <v>1658227</v>
      </c>
      <c r="D91" t="str">
        <f>_xlfn.XLOOKUP(C91,INVENTORY_DATA!$C:$C,INVENTORY_DATA!$B:$B,"REVISIT",0)</f>
        <v>W_C</v>
      </c>
      <c r="E91" t="s">
        <v>9</v>
      </c>
      <c r="F91">
        <v>20297</v>
      </c>
      <c r="G91">
        <v>2022</v>
      </c>
      <c r="H91">
        <f t="shared" si="3"/>
        <v>1</v>
      </c>
      <c r="I91">
        <f>VLOOKUP(H91,KEY!$B$2:$C$14,2,0)</f>
        <v>4</v>
      </c>
      <c r="J91" s="24">
        <f>VLOOKUP(C91,INVENTORY_DATA!C:F,4,0)*F91</f>
        <v>187138.34000000003</v>
      </c>
    </row>
    <row r="92" spans="2:10" x14ac:dyDescent="0.25">
      <c r="B92" t="str">
        <f t="shared" si="2"/>
        <v>11919447</v>
      </c>
      <c r="C92">
        <v>1919447</v>
      </c>
      <c r="D92" t="str">
        <f>_xlfn.XLOOKUP(C92,INVENTORY_DATA!$C:$C,INVENTORY_DATA!$B:$B,"REVISIT",0)</f>
        <v>W_A</v>
      </c>
      <c r="E92" t="s">
        <v>10</v>
      </c>
      <c r="F92">
        <v>36624</v>
      </c>
      <c r="G92">
        <v>2022</v>
      </c>
      <c r="H92">
        <f t="shared" si="3"/>
        <v>1</v>
      </c>
      <c r="I92">
        <f>VLOOKUP(H92,KEY!$B$2:$C$14,2,0)</f>
        <v>4</v>
      </c>
      <c r="J92" s="24">
        <f>VLOOKUP(C92,INVENTORY_DATA!C:F,4,0)*F92</f>
        <v>345364.32</v>
      </c>
    </row>
    <row r="93" spans="2:10" x14ac:dyDescent="0.25">
      <c r="B93" t="str">
        <f t="shared" si="2"/>
        <v>11602257</v>
      </c>
      <c r="C93">
        <v>1602257</v>
      </c>
      <c r="D93" t="str">
        <f>_xlfn.XLOOKUP(C93,INVENTORY_DATA!$C:$C,INVENTORY_DATA!$B:$B,"REVISIT",0)</f>
        <v>W_B</v>
      </c>
      <c r="E93" t="s">
        <v>4</v>
      </c>
      <c r="F93">
        <v>21550</v>
      </c>
      <c r="G93">
        <v>2022</v>
      </c>
      <c r="H93">
        <f t="shared" si="3"/>
        <v>1</v>
      </c>
      <c r="I93">
        <f>VLOOKUP(H93,KEY!$B$2:$C$14,2,0)</f>
        <v>4</v>
      </c>
      <c r="J93" s="24">
        <f>VLOOKUP(C93,INVENTORY_DATA!C:F,4,0)*F93</f>
        <v>192872.49999999997</v>
      </c>
    </row>
    <row r="94" spans="2:10" x14ac:dyDescent="0.25">
      <c r="B94" t="str">
        <f t="shared" si="2"/>
        <v>11542470</v>
      </c>
      <c r="C94">
        <v>1542470</v>
      </c>
      <c r="D94" t="str">
        <f>_xlfn.XLOOKUP(C94,INVENTORY_DATA!$C:$C,INVENTORY_DATA!$B:$B,"REVISIT",0)</f>
        <v>W_C</v>
      </c>
      <c r="E94" t="s">
        <v>6</v>
      </c>
      <c r="F94">
        <v>38252</v>
      </c>
      <c r="G94">
        <v>2022</v>
      </c>
      <c r="H94">
        <f t="shared" si="3"/>
        <v>1</v>
      </c>
      <c r="I94">
        <f>VLOOKUP(H94,KEY!$B$2:$C$14,2,0)</f>
        <v>4</v>
      </c>
      <c r="J94" s="24">
        <f>VLOOKUP(C94,INVENTORY_DATA!C:F,4,0)*F94</f>
        <v>349623.28</v>
      </c>
    </row>
    <row r="95" spans="2:10" x14ac:dyDescent="0.25">
      <c r="B95" t="str">
        <f t="shared" si="2"/>
        <v>11172141</v>
      </c>
      <c r="C95">
        <v>1172141</v>
      </c>
      <c r="D95" t="str">
        <f>_xlfn.XLOOKUP(C95,INVENTORY_DATA!$C:$C,INVENTORY_DATA!$B:$B,"REVISIT",0)</f>
        <v>W_A</v>
      </c>
      <c r="E95" t="s">
        <v>8</v>
      </c>
      <c r="F95">
        <v>28406</v>
      </c>
      <c r="G95">
        <v>2022</v>
      </c>
      <c r="H95">
        <f t="shared" si="3"/>
        <v>1</v>
      </c>
      <c r="I95">
        <f>VLOOKUP(H95,KEY!$B$2:$C$14,2,0)</f>
        <v>4</v>
      </c>
      <c r="J95" s="24">
        <f>VLOOKUP(C95,INVENTORY_DATA!C:F,4,0)*F95</f>
        <v>261335.19999999998</v>
      </c>
    </row>
    <row r="96" spans="2:10" x14ac:dyDescent="0.25">
      <c r="B96" t="str">
        <f t="shared" si="2"/>
        <v>11686011</v>
      </c>
      <c r="C96">
        <v>1686011</v>
      </c>
      <c r="D96" t="str">
        <f>_xlfn.XLOOKUP(C96,INVENTORY_DATA!$C:$C,INVENTORY_DATA!$B:$B,"REVISIT",0)</f>
        <v>W_B</v>
      </c>
      <c r="E96" t="s">
        <v>9</v>
      </c>
      <c r="F96">
        <v>39653</v>
      </c>
      <c r="G96">
        <v>2022</v>
      </c>
      <c r="H96">
        <f t="shared" si="3"/>
        <v>1</v>
      </c>
      <c r="I96">
        <f>VLOOKUP(H96,KEY!$B$2:$C$14,2,0)</f>
        <v>4</v>
      </c>
      <c r="J96" s="24">
        <f>VLOOKUP(C96,INVENTORY_DATA!C:F,4,0)*F96</f>
        <v>327930.31</v>
      </c>
    </row>
    <row r="97" spans="2:10" x14ac:dyDescent="0.25">
      <c r="B97" t="str">
        <f t="shared" si="2"/>
        <v>11760339</v>
      </c>
      <c r="C97">
        <v>1760339</v>
      </c>
      <c r="D97" t="str">
        <f>_xlfn.XLOOKUP(C97,INVENTORY_DATA!$C:$C,INVENTORY_DATA!$B:$B,"REVISIT",0)</f>
        <v>W_C</v>
      </c>
      <c r="E97" t="s">
        <v>10</v>
      </c>
      <c r="F97">
        <v>30549</v>
      </c>
      <c r="G97">
        <v>2022</v>
      </c>
      <c r="H97">
        <f t="shared" si="3"/>
        <v>1</v>
      </c>
      <c r="I97">
        <f>VLOOKUP(H97,KEY!$B$2:$C$14,2,0)</f>
        <v>4</v>
      </c>
      <c r="J97" s="24">
        <f>VLOOKUP(C97,INVENTORY_DATA!C:F,4,0)*F97</f>
        <v>262415.90999999997</v>
      </c>
    </row>
    <row r="98" spans="2:10" x14ac:dyDescent="0.25">
      <c r="B98" t="str">
        <f t="shared" si="2"/>
        <v>11544715</v>
      </c>
      <c r="C98">
        <v>1544715</v>
      </c>
      <c r="D98" t="str">
        <f>_xlfn.XLOOKUP(C98,INVENTORY_DATA!$C:$C,INVENTORY_DATA!$B:$B,"REVISIT",0)</f>
        <v>W_A</v>
      </c>
      <c r="E98" t="s">
        <v>4</v>
      </c>
      <c r="F98">
        <v>42807</v>
      </c>
      <c r="G98">
        <v>2022</v>
      </c>
      <c r="H98">
        <f t="shared" si="3"/>
        <v>1</v>
      </c>
      <c r="I98">
        <f>VLOOKUP(H98,KEY!$B$2:$C$14,2,0)</f>
        <v>4</v>
      </c>
      <c r="J98" s="24">
        <f>VLOOKUP(C98,INVENTORY_DATA!C:F,4,0)*F98</f>
        <v>410519.13</v>
      </c>
    </row>
    <row r="99" spans="2:10" x14ac:dyDescent="0.25">
      <c r="B99" t="str">
        <f t="shared" si="2"/>
        <v>11715505</v>
      </c>
      <c r="C99">
        <v>1715505</v>
      </c>
      <c r="D99" t="str">
        <f>_xlfn.XLOOKUP(C99,INVENTORY_DATA!$C:$C,INVENTORY_DATA!$B:$B,"REVISIT",0)</f>
        <v>W_B</v>
      </c>
      <c r="E99" t="s">
        <v>6</v>
      </c>
      <c r="F99">
        <v>12213</v>
      </c>
      <c r="G99">
        <v>2022</v>
      </c>
      <c r="H99">
        <f t="shared" si="3"/>
        <v>1</v>
      </c>
      <c r="I99">
        <f>VLOOKUP(H99,KEY!$B$2:$C$14,2,0)</f>
        <v>4</v>
      </c>
      <c r="J99" s="24">
        <f>VLOOKUP(C99,INVENTORY_DATA!C:F,4,0)*F99</f>
        <v>107596.53</v>
      </c>
    </row>
    <row r="100" spans="2:10" x14ac:dyDescent="0.25">
      <c r="B100" t="str">
        <f t="shared" si="2"/>
        <v>11539334</v>
      </c>
      <c r="C100">
        <v>1539334</v>
      </c>
      <c r="D100" t="str">
        <f>_xlfn.XLOOKUP(C100,INVENTORY_DATA!$C:$C,INVENTORY_DATA!$B:$B,"REVISIT",0)</f>
        <v>W_C</v>
      </c>
      <c r="E100" t="s">
        <v>8</v>
      </c>
      <c r="F100">
        <v>48503</v>
      </c>
      <c r="G100">
        <v>2022</v>
      </c>
      <c r="H100">
        <f t="shared" si="3"/>
        <v>1</v>
      </c>
      <c r="I100">
        <f>VLOOKUP(H100,KEY!$B$2:$C$14,2,0)</f>
        <v>4</v>
      </c>
      <c r="J100" s="24">
        <f>VLOOKUP(C100,INVENTORY_DATA!C:F,4,0)*F100</f>
        <v>426826.4</v>
      </c>
    </row>
    <row r="101" spans="2:10" x14ac:dyDescent="0.25">
      <c r="B101" t="str">
        <f t="shared" si="2"/>
        <v>11803831</v>
      </c>
      <c r="C101">
        <v>1803831</v>
      </c>
      <c r="D101" t="str">
        <f>_xlfn.XLOOKUP(C101,INVENTORY_DATA!$C:$C,INVENTORY_DATA!$B:$B,"REVISIT",0)</f>
        <v>W_A</v>
      </c>
      <c r="E101" t="s">
        <v>9</v>
      </c>
      <c r="F101">
        <v>48476</v>
      </c>
      <c r="G101">
        <v>2022</v>
      </c>
      <c r="H101">
        <f t="shared" si="3"/>
        <v>1</v>
      </c>
      <c r="I101">
        <f>VLOOKUP(H101,KEY!$B$2:$C$14,2,0)</f>
        <v>4</v>
      </c>
      <c r="J101" s="24">
        <f>VLOOKUP(C101,INVENTORY_DATA!C:F,4,0)*F101</f>
        <v>445979.19999999995</v>
      </c>
    </row>
    <row r="102" spans="2:10" x14ac:dyDescent="0.25">
      <c r="B102" t="str">
        <f t="shared" si="2"/>
        <v>11431913</v>
      </c>
      <c r="C102">
        <v>1431913</v>
      </c>
      <c r="D102" t="str">
        <f>_xlfn.XLOOKUP(C102,INVENTORY_DATA!$C:$C,INVENTORY_DATA!$B:$B,"REVISIT",0)</f>
        <v>W_B</v>
      </c>
      <c r="E102" t="s">
        <v>10</v>
      </c>
      <c r="F102">
        <v>21688</v>
      </c>
      <c r="G102">
        <v>2022</v>
      </c>
      <c r="H102">
        <f t="shared" si="3"/>
        <v>1</v>
      </c>
      <c r="I102">
        <f>VLOOKUP(H102,KEY!$B$2:$C$14,2,0)</f>
        <v>4</v>
      </c>
      <c r="J102" s="24">
        <f>VLOOKUP(C102,INVENTORY_DATA!C:F,4,0)*F102</f>
        <v>206252.88</v>
      </c>
    </row>
    <row r="103" spans="2:10" x14ac:dyDescent="0.25">
      <c r="B103" t="str">
        <f t="shared" si="2"/>
        <v>21395072</v>
      </c>
      <c r="C103">
        <v>1395072</v>
      </c>
      <c r="D103" t="str">
        <f>_xlfn.XLOOKUP(C103,INVENTORY_DATA!$C:$C,INVENTORY_DATA!$B:$B,"REVISIT",0)</f>
        <v>W_B</v>
      </c>
      <c r="E103" t="s">
        <v>4</v>
      </c>
      <c r="F103">
        <v>31687</v>
      </c>
      <c r="G103">
        <v>2022</v>
      </c>
      <c r="H103">
        <f t="shared" si="3"/>
        <v>2</v>
      </c>
      <c r="I103">
        <f>VLOOKUP(H103,KEY!$B$2:$C$14,2,0)</f>
        <v>4</v>
      </c>
      <c r="J103" s="24">
        <f>VLOOKUP(C103,INVENTORY_DATA!C:F,4,0)*F103</f>
        <v>264903.32</v>
      </c>
    </row>
    <row r="104" spans="2:10" x14ac:dyDescent="0.25">
      <c r="B104" t="str">
        <f t="shared" si="2"/>
        <v>21039394</v>
      </c>
      <c r="C104">
        <v>1039394</v>
      </c>
      <c r="D104" t="str">
        <f>_xlfn.XLOOKUP(C104,INVENTORY_DATA!$C:$C,INVENTORY_DATA!$B:$B,"REVISIT",0)</f>
        <v>W_C</v>
      </c>
      <c r="E104" t="s">
        <v>6</v>
      </c>
      <c r="F104">
        <v>19333</v>
      </c>
      <c r="G104">
        <v>2022</v>
      </c>
      <c r="H104">
        <f t="shared" si="3"/>
        <v>2</v>
      </c>
      <c r="I104">
        <f>VLOOKUP(H104,KEY!$B$2:$C$14,2,0)</f>
        <v>4</v>
      </c>
      <c r="J104" s="24">
        <f>VLOOKUP(C104,INVENTORY_DATA!C:F,4,0)*F104</f>
        <v>173417.01</v>
      </c>
    </row>
    <row r="105" spans="2:10" x14ac:dyDescent="0.25">
      <c r="B105" t="str">
        <f t="shared" si="2"/>
        <v>21975221</v>
      </c>
      <c r="C105">
        <v>1975221</v>
      </c>
      <c r="D105" t="str">
        <f>_xlfn.XLOOKUP(C105,INVENTORY_DATA!$C:$C,INVENTORY_DATA!$B:$B,"REVISIT",0)</f>
        <v>W_A</v>
      </c>
      <c r="E105" t="s">
        <v>8</v>
      </c>
      <c r="F105">
        <v>31403</v>
      </c>
      <c r="G105">
        <v>2022</v>
      </c>
      <c r="H105">
        <f t="shared" si="3"/>
        <v>2</v>
      </c>
      <c r="I105">
        <f>VLOOKUP(H105,KEY!$B$2:$C$14,2,0)</f>
        <v>4</v>
      </c>
      <c r="J105" s="24">
        <f>VLOOKUP(C105,INVENTORY_DATA!C:F,4,0)*F105</f>
        <v>271635.95</v>
      </c>
    </row>
    <row r="106" spans="2:10" x14ac:dyDescent="0.25">
      <c r="B106" t="str">
        <f t="shared" si="2"/>
        <v>21396615</v>
      </c>
      <c r="C106">
        <v>1396615</v>
      </c>
      <c r="D106" t="str">
        <f>_xlfn.XLOOKUP(C106,INVENTORY_DATA!$C:$C,INVENTORY_DATA!$B:$B,"REVISIT",0)</f>
        <v>W_B</v>
      </c>
      <c r="E106" t="s">
        <v>9</v>
      </c>
      <c r="F106">
        <v>48274</v>
      </c>
      <c r="G106">
        <v>2022</v>
      </c>
      <c r="H106">
        <f t="shared" si="3"/>
        <v>2</v>
      </c>
      <c r="I106">
        <f>VLOOKUP(H106,KEY!$B$2:$C$14,2,0)</f>
        <v>4</v>
      </c>
      <c r="J106" s="24">
        <f>VLOOKUP(C106,INVENTORY_DATA!C:F,4,0)*F106</f>
        <v>380881.86</v>
      </c>
    </row>
    <row r="107" spans="2:10" x14ac:dyDescent="0.25">
      <c r="B107" t="str">
        <f t="shared" si="2"/>
        <v>21026987</v>
      </c>
      <c r="C107">
        <v>1026987</v>
      </c>
      <c r="D107" t="str">
        <f>_xlfn.XLOOKUP(C107,INVENTORY_DATA!$C:$C,INVENTORY_DATA!$B:$B,"REVISIT",0)</f>
        <v>W_C</v>
      </c>
      <c r="E107" t="s">
        <v>10</v>
      </c>
      <c r="F107">
        <v>17006</v>
      </c>
      <c r="G107">
        <v>2022</v>
      </c>
      <c r="H107">
        <f t="shared" si="3"/>
        <v>2</v>
      </c>
      <c r="I107">
        <f>VLOOKUP(H107,KEY!$B$2:$C$14,2,0)</f>
        <v>4</v>
      </c>
      <c r="J107" s="24">
        <f>VLOOKUP(C107,INVENTORY_DATA!C:F,4,0)*F107</f>
        <v>147612.07999999999</v>
      </c>
    </row>
    <row r="108" spans="2:10" x14ac:dyDescent="0.25">
      <c r="B108" t="str">
        <f t="shared" si="2"/>
        <v>21885799</v>
      </c>
      <c r="C108">
        <v>1885799</v>
      </c>
      <c r="D108" t="str">
        <f>_xlfn.XLOOKUP(C108,INVENTORY_DATA!$C:$C,INVENTORY_DATA!$B:$B,"REVISIT",0)</f>
        <v>W_A</v>
      </c>
      <c r="E108" t="s">
        <v>4</v>
      </c>
      <c r="F108">
        <v>19630</v>
      </c>
      <c r="G108">
        <v>2022</v>
      </c>
      <c r="H108">
        <f t="shared" si="3"/>
        <v>2</v>
      </c>
      <c r="I108">
        <f>VLOOKUP(H108,KEY!$B$2:$C$14,2,0)</f>
        <v>4</v>
      </c>
      <c r="J108" s="24">
        <f>VLOOKUP(C108,INVENTORY_DATA!C:F,4,0)*F108</f>
        <v>168229.1</v>
      </c>
    </row>
    <row r="109" spans="2:10" x14ac:dyDescent="0.25">
      <c r="B109" t="str">
        <f t="shared" si="2"/>
        <v>21844486</v>
      </c>
      <c r="C109">
        <v>1844486</v>
      </c>
      <c r="D109" t="str">
        <f>_xlfn.XLOOKUP(C109,INVENTORY_DATA!$C:$C,INVENTORY_DATA!$B:$B,"REVISIT",0)</f>
        <v>W_B</v>
      </c>
      <c r="E109" t="s">
        <v>6</v>
      </c>
      <c r="F109">
        <v>30881</v>
      </c>
      <c r="G109">
        <v>2022</v>
      </c>
      <c r="H109">
        <f t="shared" si="3"/>
        <v>2</v>
      </c>
      <c r="I109">
        <f>VLOOKUP(H109,KEY!$B$2:$C$14,2,0)</f>
        <v>4</v>
      </c>
      <c r="J109" s="24">
        <f>VLOOKUP(C109,INVENTORY_DATA!C:F,4,0)*F109</f>
        <v>297692.84000000003</v>
      </c>
    </row>
    <row r="110" spans="2:10" x14ac:dyDescent="0.25">
      <c r="B110" t="str">
        <f t="shared" si="2"/>
        <v>21633773</v>
      </c>
      <c r="C110">
        <v>1633773</v>
      </c>
      <c r="D110" t="str">
        <f>_xlfn.XLOOKUP(C110,INVENTORY_DATA!$C:$C,INVENTORY_DATA!$B:$B,"REVISIT",0)</f>
        <v>W_C</v>
      </c>
      <c r="E110" t="s">
        <v>8</v>
      </c>
      <c r="F110">
        <v>47465</v>
      </c>
      <c r="G110">
        <v>2022</v>
      </c>
      <c r="H110">
        <f t="shared" si="3"/>
        <v>2</v>
      </c>
      <c r="I110">
        <f>VLOOKUP(H110,KEY!$B$2:$C$14,2,0)</f>
        <v>4</v>
      </c>
      <c r="J110" s="24">
        <f>VLOOKUP(C110,INVENTORY_DATA!C:F,4,0)*F110</f>
        <v>343171.95</v>
      </c>
    </row>
    <row r="111" spans="2:10" x14ac:dyDescent="0.25">
      <c r="B111" t="str">
        <f t="shared" si="2"/>
        <v>21280204</v>
      </c>
      <c r="C111">
        <v>1280204</v>
      </c>
      <c r="D111" t="str">
        <f>_xlfn.XLOOKUP(C111,INVENTORY_DATA!$C:$C,INVENTORY_DATA!$B:$B,"REVISIT",0)</f>
        <v>W_A</v>
      </c>
      <c r="E111" t="s">
        <v>9</v>
      </c>
      <c r="F111">
        <v>16903</v>
      </c>
      <c r="G111">
        <v>2022</v>
      </c>
      <c r="H111">
        <f t="shared" si="3"/>
        <v>2</v>
      </c>
      <c r="I111">
        <f>VLOOKUP(H111,KEY!$B$2:$C$14,2,0)</f>
        <v>4</v>
      </c>
      <c r="J111" s="24">
        <f>VLOOKUP(C111,INVENTORY_DATA!C:F,4,0)*F111</f>
        <v>127279.59000000001</v>
      </c>
    </row>
    <row r="112" spans="2:10" x14ac:dyDescent="0.25">
      <c r="B112" t="str">
        <f t="shared" si="2"/>
        <v>21461444</v>
      </c>
      <c r="C112">
        <v>1461444</v>
      </c>
      <c r="D112" t="str">
        <f>_xlfn.XLOOKUP(C112,INVENTORY_DATA!$C:$C,INVENTORY_DATA!$B:$B,"REVISIT",0)</f>
        <v>W_B</v>
      </c>
      <c r="E112" t="s">
        <v>10</v>
      </c>
      <c r="F112">
        <v>32642</v>
      </c>
      <c r="G112">
        <v>2022</v>
      </c>
      <c r="H112">
        <f t="shared" si="3"/>
        <v>2</v>
      </c>
      <c r="I112">
        <f>VLOOKUP(H112,KEY!$B$2:$C$14,2,0)</f>
        <v>4</v>
      </c>
      <c r="J112" s="24">
        <f>VLOOKUP(C112,INVENTORY_DATA!C:F,4,0)*F112</f>
        <v>234043.13999999998</v>
      </c>
    </row>
    <row r="113" spans="2:10" x14ac:dyDescent="0.25">
      <c r="B113" t="str">
        <f t="shared" si="2"/>
        <v>21118364</v>
      </c>
      <c r="C113">
        <v>1118364</v>
      </c>
      <c r="D113" t="str">
        <f>_xlfn.XLOOKUP(C113,INVENTORY_DATA!$C:$C,INVENTORY_DATA!$B:$B,"REVISIT",0)</f>
        <v>W_C</v>
      </c>
      <c r="E113" t="s">
        <v>4</v>
      </c>
      <c r="F113">
        <v>25357</v>
      </c>
      <c r="G113">
        <v>2022</v>
      </c>
      <c r="H113">
        <f t="shared" si="3"/>
        <v>2</v>
      </c>
      <c r="I113">
        <f>VLOOKUP(H113,KEY!$B$2:$C$14,2,0)</f>
        <v>4</v>
      </c>
      <c r="J113" s="24">
        <f>VLOOKUP(C113,INVENTORY_DATA!C:F,4,0)*F113</f>
        <v>244441.48</v>
      </c>
    </row>
    <row r="114" spans="2:10" x14ac:dyDescent="0.25">
      <c r="B114" t="str">
        <f t="shared" si="2"/>
        <v>21591858</v>
      </c>
      <c r="C114">
        <v>1591858</v>
      </c>
      <c r="D114" t="str">
        <f>_xlfn.XLOOKUP(C114,INVENTORY_DATA!$C:$C,INVENTORY_DATA!$B:$B,"REVISIT",0)</f>
        <v>W_A</v>
      </c>
      <c r="E114" t="s">
        <v>6</v>
      </c>
      <c r="F114">
        <v>45920</v>
      </c>
      <c r="G114">
        <v>2022</v>
      </c>
      <c r="H114">
        <f t="shared" si="3"/>
        <v>2</v>
      </c>
      <c r="I114">
        <f>VLOOKUP(H114,KEY!$B$2:$C$14,2,0)</f>
        <v>4</v>
      </c>
      <c r="J114" s="24">
        <f>VLOOKUP(C114,INVENTORY_DATA!C:F,4,0)*F114</f>
        <v>424300.79999999999</v>
      </c>
    </row>
    <row r="115" spans="2:10" x14ac:dyDescent="0.25">
      <c r="B115" t="str">
        <f t="shared" si="2"/>
        <v>21136253</v>
      </c>
      <c r="C115">
        <v>1136253</v>
      </c>
      <c r="D115" t="str">
        <f>_xlfn.XLOOKUP(C115,INVENTORY_DATA!$C:$C,INVENTORY_DATA!$B:$B,"REVISIT",0)</f>
        <v>W_B</v>
      </c>
      <c r="E115" t="s">
        <v>8</v>
      </c>
      <c r="F115">
        <v>48389</v>
      </c>
      <c r="G115">
        <v>2022</v>
      </c>
      <c r="H115">
        <f t="shared" si="3"/>
        <v>2</v>
      </c>
      <c r="I115">
        <f>VLOOKUP(H115,KEY!$B$2:$C$14,2,0)</f>
        <v>4</v>
      </c>
      <c r="J115" s="24">
        <f>VLOOKUP(C115,INVENTORY_DATA!C:F,4,0)*F115</f>
        <v>474696.09</v>
      </c>
    </row>
    <row r="116" spans="2:10" x14ac:dyDescent="0.25">
      <c r="B116" t="str">
        <f t="shared" si="2"/>
        <v>21740258</v>
      </c>
      <c r="C116">
        <v>1740258</v>
      </c>
      <c r="D116" t="str">
        <f>_xlfn.XLOOKUP(C116,INVENTORY_DATA!$C:$C,INVENTORY_DATA!$B:$B,"REVISIT",0)</f>
        <v>W_C</v>
      </c>
      <c r="E116" t="s">
        <v>9</v>
      </c>
      <c r="F116">
        <v>24909</v>
      </c>
      <c r="G116">
        <v>2022</v>
      </c>
      <c r="H116">
        <f t="shared" si="3"/>
        <v>2</v>
      </c>
      <c r="I116">
        <f>VLOOKUP(H116,KEY!$B$2:$C$14,2,0)</f>
        <v>4</v>
      </c>
      <c r="J116" s="24">
        <f>VLOOKUP(C116,INVENTORY_DATA!C:F,4,0)*F116</f>
        <v>242613.66</v>
      </c>
    </row>
    <row r="117" spans="2:10" x14ac:dyDescent="0.25">
      <c r="B117" t="str">
        <f t="shared" si="2"/>
        <v>21321497</v>
      </c>
      <c r="C117">
        <v>1321497</v>
      </c>
      <c r="D117" t="str">
        <f>_xlfn.XLOOKUP(C117,INVENTORY_DATA!$C:$C,INVENTORY_DATA!$B:$B,"REVISIT",0)</f>
        <v>W_A</v>
      </c>
      <c r="E117" t="s">
        <v>10</v>
      </c>
      <c r="F117">
        <v>16502</v>
      </c>
      <c r="G117">
        <v>2022</v>
      </c>
      <c r="H117">
        <f t="shared" si="3"/>
        <v>2</v>
      </c>
      <c r="I117">
        <f>VLOOKUP(H117,KEY!$B$2:$C$14,2,0)</f>
        <v>4</v>
      </c>
      <c r="J117" s="24">
        <f>VLOOKUP(C117,INVENTORY_DATA!C:F,4,0)*F117</f>
        <v>131520.94</v>
      </c>
    </row>
    <row r="118" spans="2:10" x14ac:dyDescent="0.25">
      <c r="B118" t="str">
        <f t="shared" si="2"/>
        <v>21950549</v>
      </c>
      <c r="C118">
        <v>1950549</v>
      </c>
      <c r="D118" t="str">
        <f>_xlfn.XLOOKUP(C118,INVENTORY_DATA!$C:$C,INVENTORY_DATA!$B:$B,"REVISIT",0)</f>
        <v>W_B</v>
      </c>
      <c r="E118" t="s">
        <v>4</v>
      </c>
      <c r="F118">
        <v>42043</v>
      </c>
      <c r="G118">
        <v>2022</v>
      </c>
      <c r="H118">
        <f t="shared" si="3"/>
        <v>2</v>
      </c>
      <c r="I118">
        <f>VLOOKUP(H118,KEY!$B$2:$C$14,2,0)</f>
        <v>4</v>
      </c>
      <c r="J118" s="24">
        <f>VLOOKUP(C118,INVENTORY_DATA!C:F,4,0)*F118</f>
        <v>330037.55</v>
      </c>
    </row>
    <row r="119" spans="2:10" x14ac:dyDescent="0.25">
      <c r="B119" t="str">
        <f t="shared" si="2"/>
        <v>21493247</v>
      </c>
      <c r="C119">
        <v>1493247</v>
      </c>
      <c r="D119" t="str">
        <f>_xlfn.XLOOKUP(C119,INVENTORY_DATA!$C:$C,INVENTORY_DATA!$B:$B,"REVISIT",0)</f>
        <v>W_C</v>
      </c>
      <c r="E119" t="s">
        <v>6</v>
      </c>
      <c r="F119">
        <v>25544</v>
      </c>
      <c r="G119">
        <v>2022</v>
      </c>
      <c r="H119">
        <f t="shared" si="3"/>
        <v>2</v>
      </c>
      <c r="I119">
        <f>VLOOKUP(H119,KEY!$B$2:$C$14,2,0)</f>
        <v>4</v>
      </c>
      <c r="J119" s="24">
        <f>VLOOKUP(C119,INVENTORY_DATA!C:F,4,0)*F119</f>
        <v>224020.87999999998</v>
      </c>
    </row>
    <row r="120" spans="2:10" x14ac:dyDescent="0.25">
      <c r="B120" t="str">
        <f t="shared" si="2"/>
        <v>21352561</v>
      </c>
      <c r="C120">
        <v>1352561</v>
      </c>
      <c r="D120" t="str">
        <f>_xlfn.XLOOKUP(C120,INVENTORY_DATA!$C:$C,INVENTORY_DATA!$B:$B,"REVISIT",0)</f>
        <v>W_A</v>
      </c>
      <c r="E120" t="s">
        <v>8</v>
      </c>
      <c r="F120">
        <v>14087</v>
      </c>
      <c r="G120">
        <v>2022</v>
      </c>
      <c r="H120">
        <f t="shared" si="3"/>
        <v>2</v>
      </c>
      <c r="I120">
        <f>VLOOKUP(H120,KEY!$B$2:$C$14,2,0)</f>
        <v>4</v>
      </c>
      <c r="J120" s="24">
        <f>VLOOKUP(C120,INVENTORY_DATA!C:F,4,0)*F120</f>
        <v>132981.28</v>
      </c>
    </row>
    <row r="121" spans="2:10" x14ac:dyDescent="0.25">
      <c r="B121" t="str">
        <f t="shared" si="2"/>
        <v>21705422</v>
      </c>
      <c r="C121">
        <v>1705422</v>
      </c>
      <c r="D121" t="str">
        <f>_xlfn.XLOOKUP(C121,INVENTORY_DATA!$C:$C,INVENTORY_DATA!$B:$B,"REVISIT",0)</f>
        <v>W_B</v>
      </c>
      <c r="E121" t="s">
        <v>9</v>
      </c>
      <c r="F121">
        <v>31395</v>
      </c>
      <c r="G121">
        <v>2022</v>
      </c>
      <c r="H121">
        <f t="shared" si="3"/>
        <v>2</v>
      </c>
      <c r="I121">
        <f>VLOOKUP(H121,KEY!$B$2:$C$14,2,0)</f>
        <v>4</v>
      </c>
      <c r="J121" s="24">
        <f>VLOOKUP(C121,INVENTORY_DATA!C:F,4,0)*F121</f>
        <v>263718</v>
      </c>
    </row>
    <row r="122" spans="2:10" x14ac:dyDescent="0.25">
      <c r="B122" t="str">
        <f t="shared" si="2"/>
        <v>21022712</v>
      </c>
      <c r="C122">
        <v>1022712</v>
      </c>
      <c r="D122" t="str">
        <f>_xlfn.XLOOKUP(C122,INVENTORY_DATA!$C:$C,INVENTORY_DATA!$B:$B,"REVISIT",0)</f>
        <v>W_C</v>
      </c>
      <c r="E122" t="s">
        <v>10</v>
      </c>
      <c r="F122">
        <v>38970</v>
      </c>
      <c r="G122">
        <v>2022</v>
      </c>
      <c r="H122">
        <f t="shared" si="3"/>
        <v>2</v>
      </c>
      <c r="I122">
        <f>VLOOKUP(H122,KEY!$B$2:$C$14,2,0)</f>
        <v>4</v>
      </c>
      <c r="J122" s="24">
        <f>VLOOKUP(C122,INVENTORY_DATA!C:F,4,0)*F122</f>
        <v>279414.90000000002</v>
      </c>
    </row>
    <row r="123" spans="2:10" x14ac:dyDescent="0.25">
      <c r="B123" t="str">
        <f t="shared" si="2"/>
        <v>21633085</v>
      </c>
      <c r="C123">
        <v>1633085</v>
      </c>
      <c r="D123" t="str">
        <f>_xlfn.XLOOKUP(C123,INVENTORY_DATA!$C:$C,INVENTORY_DATA!$B:$B,"REVISIT",0)</f>
        <v>W_A</v>
      </c>
      <c r="E123" t="s">
        <v>4</v>
      </c>
      <c r="F123">
        <v>15273</v>
      </c>
      <c r="G123">
        <v>2022</v>
      </c>
      <c r="H123">
        <f t="shared" si="3"/>
        <v>2</v>
      </c>
      <c r="I123">
        <f>VLOOKUP(H123,KEY!$B$2:$C$14,2,0)</f>
        <v>4</v>
      </c>
      <c r="J123" s="24">
        <f>VLOOKUP(C123,INVENTORY_DATA!C:F,4,0)*F123</f>
        <v>141733.44</v>
      </c>
    </row>
    <row r="124" spans="2:10" x14ac:dyDescent="0.25">
      <c r="B124" t="str">
        <f t="shared" si="2"/>
        <v>21915675</v>
      </c>
      <c r="C124">
        <v>1915675</v>
      </c>
      <c r="D124" t="str">
        <f>_xlfn.XLOOKUP(C124,INVENTORY_DATA!$C:$C,INVENTORY_DATA!$B:$B,"REVISIT",0)</f>
        <v>W_B</v>
      </c>
      <c r="E124" t="s">
        <v>6</v>
      </c>
      <c r="F124">
        <v>21774</v>
      </c>
      <c r="G124">
        <v>2022</v>
      </c>
      <c r="H124">
        <f t="shared" si="3"/>
        <v>2</v>
      </c>
      <c r="I124">
        <f>VLOOKUP(H124,KEY!$B$2:$C$14,2,0)</f>
        <v>4</v>
      </c>
      <c r="J124" s="24">
        <f>VLOOKUP(C124,INVENTORY_DATA!C:F,4,0)*F124</f>
        <v>178546.8</v>
      </c>
    </row>
    <row r="125" spans="2:10" x14ac:dyDescent="0.25">
      <c r="B125" t="str">
        <f t="shared" si="2"/>
        <v>21759024</v>
      </c>
      <c r="C125">
        <v>1759024</v>
      </c>
      <c r="D125" t="str">
        <f>_xlfn.XLOOKUP(C125,INVENTORY_DATA!$C:$C,INVENTORY_DATA!$B:$B,"REVISIT",0)</f>
        <v>W_C</v>
      </c>
      <c r="E125" t="s">
        <v>8</v>
      </c>
      <c r="F125">
        <v>22232</v>
      </c>
      <c r="G125">
        <v>2022</v>
      </c>
      <c r="H125">
        <f t="shared" si="3"/>
        <v>2</v>
      </c>
      <c r="I125">
        <f>VLOOKUP(H125,KEY!$B$2:$C$14,2,0)</f>
        <v>4</v>
      </c>
      <c r="J125" s="24">
        <f>VLOOKUP(C125,INVENTORY_DATA!C:F,4,0)*F125</f>
        <v>162071.28</v>
      </c>
    </row>
    <row r="126" spans="2:10" x14ac:dyDescent="0.25">
      <c r="B126" t="str">
        <f t="shared" si="2"/>
        <v>21641168</v>
      </c>
      <c r="C126">
        <v>1641168</v>
      </c>
      <c r="D126" t="str">
        <f>_xlfn.XLOOKUP(C126,INVENTORY_DATA!$C:$C,INVENTORY_DATA!$B:$B,"REVISIT",0)</f>
        <v>W_A</v>
      </c>
      <c r="E126" t="s">
        <v>9</v>
      </c>
      <c r="F126">
        <v>31751</v>
      </c>
      <c r="G126">
        <v>2022</v>
      </c>
      <c r="H126">
        <f t="shared" si="3"/>
        <v>2</v>
      </c>
      <c r="I126">
        <f>VLOOKUP(H126,KEY!$B$2:$C$14,2,0)</f>
        <v>4</v>
      </c>
      <c r="J126" s="24">
        <f>VLOOKUP(C126,INVENTORY_DATA!C:F,4,0)*F126</f>
        <v>229559.73</v>
      </c>
    </row>
    <row r="127" spans="2:10" x14ac:dyDescent="0.25">
      <c r="B127" t="str">
        <f t="shared" si="2"/>
        <v>21841568</v>
      </c>
      <c r="C127">
        <v>1841568</v>
      </c>
      <c r="D127" t="str">
        <f>_xlfn.XLOOKUP(C127,INVENTORY_DATA!$C:$C,INVENTORY_DATA!$B:$B,"REVISIT",0)</f>
        <v>W_B</v>
      </c>
      <c r="E127" t="s">
        <v>10</v>
      </c>
      <c r="F127">
        <v>25352</v>
      </c>
      <c r="G127">
        <v>2022</v>
      </c>
      <c r="H127">
        <f t="shared" si="3"/>
        <v>2</v>
      </c>
      <c r="I127">
        <f>VLOOKUP(H127,KEY!$B$2:$C$14,2,0)</f>
        <v>4</v>
      </c>
      <c r="J127" s="24">
        <f>VLOOKUP(C127,INVENTORY_DATA!C:F,4,0)*F127</f>
        <v>207886.4</v>
      </c>
    </row>
    <row r="128" spans="2:10" x14ac:dyDescent="0.25">
      <c r="B128" t="str">
        <f t="shared" si="2"/>
        <v>21661410</v>
      </c>
      <c r="C128">
        <v>1661410</v>
      </c>
      <c r="D128" t="str">
        <f>_xlfn.XLOOKUP(C128,INVENTORY_DATA!$C:$C,INVENTORY_DATA!$B:$B,"REVISIT",0)</f>
        <v>W_C</v>
      </c>
      <c r="E128" t="s">
        <v>4</v>
      </c>
      <c r="F128">
        <v>21554</v>
      </c>
      <c r="G128">
        <v>2022</v>
      </c>
      <c r="H128">
        <f t="shared" si="3"/>
        <v>2</v>
      </c>
      <c r="I128">
        <f>VLOOKUP(H128,KEY!$B$2:$C$14,2,0)</f>
        <v>4</v>
      </c>
      <c r="J128" s="24">
        <f>VLOOKUP(C128,INVENTORY_DATA!C:F,4,0)*F128</f>
        <v>213169.06000000003</v>
      </c>
    </row>
    <row r="129" spans="2:10" x14ac:dyDescent="0.25">
      <c r="B129" t="str">
        <f t="shared" si="2"/>
        <v>21710785</v>
      </c>
      <c r="C129">
        <v>1710785</v>
      </c>
      <c r="D129" t="str">
        <f>_xlfn.XLOOKUP(C129,INVENTORY_DATA!$C:$C,INVENTORY_DATA!$B:$B,"REVISIT",0)</f>
        <v>W_A</v>
      </c>
      <c r="E129" t="s">
        <v>6</v>
      </c>
      <c r="F129">
        <v>33874</v>
      </c>
      <c r="G129">
        <v>2022</v>
      </c>
      <c r="H129">
        <f t="shared" si="3"/>
        <v>2</v>
      </c>
      <c r="I129">
        <f>VLOOKUP(H129,KEY!$B$2:$C$14,2,0)</f>
        <v>4</v>
      </c>
      <c r="J129" s="24">
        <f>VLOOKUP(C129,INVENTORY_DATA!C:F,4,0)*F129</f>
        <v>241182.88</v>
      </c>
    </row>
    <row r="130" spans="2:10" x14ac:dyDescent="0.25">
      <c r="B130" t="str">
        <f t="shared" si="2"/>
        <v>21189716</v>
      </c>
      <c r="C130">
        <v>1189716</v>
      </c>
      <c r="D130" t="str">
        <f>_xlfn.XLOOKUP(C130,INVENTORY_DATA!$C:$C,INVENTORY_DATA!$B:$B,"REVISIT",0)</f>
        <v>W_B</v>
      </c>
      <c r="E130" t="s">
        <v>8</v>
      </c>
      <c r="F130">
        <v>27833</v>
      </c>
      <c r="G130">
        <v>2022</v>
      </c>
      <c r="H130">
        <f t="shared" si="3"/>
        <v>2</v>
      </c>
      <c r="I130">
        <f>VLOOKUP(H130,KEY!$B$2:$C$14,2,0)</f>
        <v>4</v>
      </c>
      <c r="J130" s="24">
        <f>VLOOKUP(C130,INVENTORY_DATA!C:F,4,0)*F130</f>
        <v>267196.79999999999</v>
      </c>
    </row>
    <row r="131" spans="2:10" x14ac:dyDescent="0.25">
      <c r="B131" t="str">
        <f t="shared" si="2"/>
        <v>21202924</v>
      </c>
      <c r="C131">
        <v>1202924</v>
      </c>
      <c r="D131" t="str">
        <f>_xlfn.XLOOKUP(C131,INVENTORY_DATA!$C:$C,INVENTORY_DATA!$B:$B,"REVISIT",0)</f>
        <v>W_C</v>
      </c>
      <c r="E131" t="s">
        <v>9</v>
      </c>
      <c r="F131">
        <v>49846</v>
      </c>
      <c r="G131">
        <v>2022</v>
      </c>
      <c r="H131">
        <f t="shared" si="3"/>
        <v>2</v>
      </c>
      <c r="I131">
        <f>VLOOKUP(H131,KEY!$B$2:$C$14,2,0)</f>
        <v>4</v>
      </c>
      <c r="J131" s="24">
        <f>VLOOKUP(C131,INVENTORY_DATA!C:F,4,0)*F131</f>
        <v>427678.68</v>
      </c>
    </row>
    <row r="132" spans="2:10" x14ac:dyDescent="0.25">
      <c r="B132" t="str">
        <f t="shared" ref="B132:B195" si="4">H132&amp;C132</f>
        <v>21287424</v>
      </c>
      <c r="C132">
        <v>1287424</v>
      </c>
      <c r="D132" t="str">
        <f>_xlfn.XLOOKUP(C132,INVENTORY_DATA!$C:$C,INVENTORY_DATA!$B:$B,"REVISIT",0)</f>
        <v>W_A</v>
      </c>
      <c r="E132" t="s">
        <v>10</v>
      </c>
      <c r="F132">
        <v>44835</v>
      </c>
      <c r="G132">
        <v>2022</v>
      </c>
      <c r="H132">
        <f t="shared" si="3"/>
        <v>2</v>
      </c>
      <c r="I132">
        <f>VLOOKUP(H132,KEY!$B$2:$C$14,2,0)</f>
        <v>4</v>
      </c>
      <c r="J132" s="24">
        <f>VLOOKUP(C132,INVENTORY_DATA!C:F,4,0)*F132</f>
        <v>412033.64999999997</v>
      </c>
    </row>
    <row r="133" spans="2:10" x14ac:dyDescent="0.25">
      <c r="B133" t="str">
        <f t="shared" si="4"/>
        <v>21578653</v>
      </c>
      <c r="C133">
        <v>1578653</v>
      </c>
      <c r="D133" t="str">
        <f>_xlfn.XLOOKUP(C133,INVENTORY_DATA!$C:$C,INVENTORY_DATA!$B:$B,"REVISIT",0)</f>
        <v>W_B</v>
      </c>
      <c r="E133" t="s">
        <v>4</v>
      </c>
      <c r="F133">
        <v>35473</v>
      </c>
      <c r="G133">
        <v>2022</v>
      </c>
      <c r="H133">
        <f t="shared" ref="H133:H196" si="5">IF(C132=1431913,H132+1,H132)</f>
        <v>2</v>
      </c>
      <c r="I133">
        <f>VLOOKUP(H133,KEY!$B$2:$C$14,2,0)</f>
        <v>4</v>
      </c>
      <c r="J133" s="24">
        <f>VLOOKUP(C133,INVENTORY_DATA!C:F,4,0)*F133</f>
        <v>311098.20999999996</v>
      </c>
    </row>
    <row r="134" spans="2:10" x14ac:dyDescent="0.25">
      <c r="B134" t="str">
        <f t="shared" si="4"/>
        <v>21705332</v>
      </c>
      <c r="C134">
        <v>1705332</v>
      </c>
      <c r="D134" t="str">
        <f>_xlfn.XLOOKUP(C134,INVENTORY_DATA!$C:$C,INVENTORY_DATA!$B:$B,"REVISIT",0)</f>
        <v>W_C</v>
      </c>
      <c r="E134" t="s">
        <v>6</v>
      </c>
      <c r="F134">
        <v>15654</v>
      </c>
      <c r="G134">
        <v>2022</v>
      </c>
      <c r="H134">
        <f t="shared" si="5"/>
        <v>2</v>
      </c>
      <c r="I134">
        <f>VLOOKUP(H134,KEY!$B$2:$C$14,2,0)</f>
        <v>4</v>
      </c>
      <c r="J134" s="24">
        <f>VLOOKUP(C134,INVENTORY_DATA!C:F,4,0)*F134</f>
        <v>130084.74</v>
      </c>
    </row>
    <row r="135" spans="2:10" x14ac:dyDescent="0.25">
      <c r="B135" t="str">
        <f t="shared" si="4"/>
        <v>21803508</v>
      </c>
      <c r="C135">
        <v>1803508</v>
      </c>
      <c r="D135" t="str">
        <f>_xlfn.XLOOKUP(C135,INVENTORY_DATA!$C:$C,INVENTORY_DATA!$B:$B,"REVISIT",0)</f>
        <v>W_A</v>
      </c>
      <c r="E135" t="s">
        <v>8</v>
      </c>
      <c r="F135">
        <v>41160</v>
      </c>
      <c r="G135">
        <v>2022</v>
      </c>
      <c r="H135">
        <f t="shared" si="5"/>
        <v>2</v>
      </c>
      <c r="I135">
        <f>VLOOKUP(H135,KEY!$B$2:$C$14,2,0)</f>
        <v>4</v>
      </c>
      <c r="J135" s="24">
        <f>VLOOKUP(C135,INVENTORY_DATA!C:F,4,0)*F135</f>
        <v>403368.00000000006</v>
      </c>
    </row>
    <row r="136" spans="2:10" x14ac:dyDescent="0.25">
      <c r="B136" t="str">
        <f t="shared" si="4"/>
        <v>21700607</v>
      </c>
      <c r="C136">
        <v>1700607</v>
      </c>
      <c r="D136" t="str">
        <f>_xlfn.XLOOKUP(C136,INVENTORY_DATA!$C:$C,INVENTORY_DATA!$B:$B,"REVISIT",0)</f>
        <v>W_B</v>
      </c>
      <c r="E136" t="s">
        <v>9</v>
      </c>
      <c r="F136">
        <v>23576</v>
      </c>
      <c r="G136">
        <v>2022</v>
      </c>
      <c r="H136">
        <f t="shared" si="5"/>
        <v>2</v>
      </c>
      <c r="I136">
        <f>VLOOKUP(H136,KEY!$B$2:$C$14,2,0)</f>
        <v>4</v>
      </c>
      <c r="J136" s="24">
        <f>VLOOKUP(C136,INVENTORY_DATA!C:F,4,0)*F136</f>
        <v>207704.56</v>
      </c>
    </row>
    <row r="137" spans="2:10" x14ac:dyDescent="0.25">
      <c r="B137" t="str">
        <f t="shared" si="4"/>
        <v>21256263</v>
      </c>
      <c r="C137">
        <v>1256263</v>
      </c>
      <c r="D137" t="str">
        <f>_xlfn.XLOOKUP(C137,INVENTORY_DATA!$C:$C,INVENTORY_DATA!$B:$B,"REVISIT",0)</f>
        <v>W_C</v>
      </c>
      <c r="E137" t="s">
        <v>10</v>
      </c>
      <c r="F137">
        <v>39296</v>
      </c>
      <c r="G137">
        <v>2022</v>
      </c>
      <c r="H137">
        <f t="shared" si="5"/>
        <v>2</v>
      </c>
      <c r="I137">
        <f>VLOOKUP(H137,KEY!$B$2:$C$14,2,0)</f>
        <v>4</v>
      </c>
      <c r="J137" s="24">
        <f>VLOOKUP(C137,INVENTORY_DATA!C:F,4,0)*F137</f>
        <v>352878.08000000002</v>
      </c>
    </row>
    <row r="138" spans="2:10" x14ac:dyDescent="0.25">
      <c r="B138" t="str">
        <f t="shared" si="4"/>
        <v>21838070</v>
      </c>
      <c r="C138">
        <v>1838070</v>
      </c>
      <c r="D138" t="str">
        <f>_xlfn.XLOOKUP(C138,INVENTORY_DATA!$C:$C,INVENTORY_DATA!$B:$B,"REVISIT",0)</f>
        <v>W_A</v>
      </c>
      <c r="E138" t="s">
        <v>4</v>
      </c>
      <c r="F138">
        <v>23013</v>
      </c>
      <c r="G138">
        <v>2022</v>
      </c>
      <c r="H138">
        <f t="shared" si="5"/>
        <v>2</v>
      </c>
      <c r="I138">
        <f>VLOOKUP(H138,KEY!$B$2:$C$14,2,0)</f>
        <v>4</v>
      </c>
      <c r="J138" s="24">
        <f>VLOOKUP(C138,INVENTORY_DATA!C:F,4,0)*F138</f>
        <v>195840.63</v>
      </c>
    </row>
    <row r="139" spans="2:10" x14ac:dyDescent="0.25">
      <c r="B139" t="str">
        <f t="shared" si="4"/>
        <v>21834977</v>
      </c>
      <c r="C139">
        <v>1834977</v>
      </c>
      <c r="D139" t="str">
        <f>_xlfn.XLOOKUP(C139,INVENTORY_DATA!$C:$C,INVENTORY_DATA!$B:$B,"REVISIT",0)</f>
        <v>W_B</v>
      </c>
      <c r="E139" t="s">
        <v>6</v>
      </c>
      <c r="F139">
        <v>19601</v>
      </c>
      <c r="G139">
        <v>2022</v>
      </c>
      <c r="H139">
        <f t="shared" si="5"/>
        <v>2</v>
      </c>
      <c r="I139">
        <f>VLOOKUP(H139,KEY!$B$2:$C$14,2,0)</f>
        <v>4</v>
      </c>
      <c r="J139" s="24">
        <f>VLOOKUP(C139,INVENTORY_DATA!C:F,4,0)*F139</f>
        <v>172880.82</v>
      </c>
    </row>
    <row r="140" spans="2:10" x14ac:dyDescent="0.25">
      <c r="B140" t="str">
        <f t="shared" si="4"/>
        <v>21379146</v>
      </c>
      <c r="C140">
        <v>1379146</v>
      </c>
      <c r="D140" t="str">
        <f>_xlfn.XLOOKUP(C140,INVENTORY_DATA!$C:$C,INVENTORY_DATA!$B:$B,"REVISIT",0)</f>
        <v>W_C</v>
      </c>
      <c r="E140" t="s">
        <v>8</v>
      </c>
      <c r="F140">
        <v>13308</v>
      </c>
      <c r="G140">
        <v>2022</v>
      </c>
      <c r="H140">
        <f t="shared" si="5"/>
        <v>2</v>
      </c>
      <c r="I140">
        <f>VLOOKUP(H140,KEY!$B$2:$C$14,2,0)</f>
        <v>4</v>
      </c>
      <c r="J140" s="24">
        <f>VLOOKUP(C140,INVENTORY_DATA!C:F,4,0)*F140</f>
        <v>95684.52</v>
      </c>
    </row>
    <row r="141" spans="2:10" x14ac:dyDescent="0.25">
      <c r="B141" t="str">
        <f t="shared" si="4"/>
        <v>21248060</v>
      </c>
      <c r="C141">
        <v>1248060</v>
      </c>
      <c r="D141" t="str">
        <f>_xlfn.XLOOKUP(C141,INVENTORY_DATA!$C:$C,INVENTORY_DATA!$B:$B,"REVISIT",0)</f>
        <v>W_A</v>
      </c>
      <c r="E141" t="s">
        <v>9</v>
      </c>
      <c r="F141">
        <v>41919</v>
      </c>
      <c r="G141">
        <v>2022</v>
      </c>
      <c r="H141">
        <f t="shared" si="5"/>
        <v>2</v>
      </c>
      <c r="I141">
        <f>VLOOKUP(H141,KEY!$B$2:$C$14,2,0)</f>
        <v>4</v>
      </c>
      <c r="J141" s="24">
        <f>VLOOKUP(C141,INVENTORY_DATA!C:F,4,0)*F141</f>
        <v>377271</v>
      </c>
    </row>
    <row r="142" spans="2:10" x14ac:dyDescent="0.25">
      <c r="B142" t="str">
        <f t="shared" si="4"/>
        <v>21707025</v>
      </c>
      <c r="C142">
        <v>1707025</v>
      </c>
      <c r="D142" t="str">
        <f>_xlfn.XLOOKUP(C142,INVENTORY_DATA!$C:$C,INVENTORY_DATA!$B:$B,"REVISIT",0)</f>
        <v>W_B</v>
      </c>
      <c r="E142" t="s">
        <v>10</v>
      </c>
      <c r="F142">
        <v>49505</v>
      </c>
      <c r="G142">
        <v>2022</v>
      </c>
      <c r="H142">
        <f t="shared" si="5"/>
        <v>2</v>
      </c>
      <c r="I142">
        <f>VLOOKUP(H142,KEY!$B$2:$C$14,2,0)</f>
        <v>4</v>
      </c>
      <c r="J142" s="24">
        <f>VLOOKUP(C142,INVENTORY_DATA!C:F,4,0)*F142</f>
        <v>451980.65</v>
      </c>
    </row>
    <row r="143" spans="2:10" x14ac:dyDescent="0.25">
      <c r="B143" t="str">
        <f t="shared" si="4"/>
        <v>21879235</v>
      </c>
      <c r="C143">
        <v>1879235</v>
      </c>
      <c r="D143" t="str">
        <f>_xlfn.XLOOKUP(C143,INVENTORY_DATA!$C:$C,INVENTORY_DATA!$B:$B,"REVISIT",0)</f>
        <v>W_C</v>
      </c>
      <c r="E143" t="s">
        <v>4</v>
      </c>
      <c r="F143">
        <v>34545</v>
      </c>
      <c r="G143">
        <v>2022</v>
      </c>
      <c r="H143">
        <f t="shared" si="5"/>
        <v>2</v>
      </c>
      <c r="I143">
        <f>VLOOKUP(H143,KEY!$B$2:$C$14,2,0)</f>
        <v>4</v>
      </c>
      <c r="J143" s="24">
        <f>VLOOKUP(C143,INVENTORY_DATA!C:F,4,0)*F143</f>
        <v>257705.7</v>
      </c>
    </row>
    <row r="144" spans="2:10" x14ac:dyDescent="0.25">
      <c r="B144" t="str">
        <f t="shared" si="4"/>
        <v>21544930</v>
      </c>
      <c r="C144">
        <v>1544930</v>
      </c>
      <c r="D144" t="str">
        <f>_xlfn.XLOOKUP(C144,INVENTORY_DATA!$C:$C,INVENTORY_DATA!$B:$B,"REVISIT",0)</f>
        <v>W_A</v>
      </c>
      <c r="E144" t="s">
        <v>6</v>
      </c>
      <c r="F144">
        <v>42061</v>
      </c>
      <c r="G144">
        <v>2022</v>
      </c>
      <c r="H144">
        <f t="shared" si="5"/>
        <v>2</v>
      </c>
      <c r="I144">
        <f>VLOOKUP(H144,KEY!$B$2:$C$14,2,0)</f>
        <v>4</v>
      </c>
      <c r="J144" s="24">
        <f>VLOOKUP(C144,INVENTORY_DATA!C:F,4,0)*F144</f>
        <v>317981.15999999997</v>
      </c>
    </row>
    <row r="145" spans="2:10" x14ac:dyDescent="0.25">
      <c r="B145" t="str">
        <f t="shared" si="4"/>
        <v>21726969</v>
      </c>
      <c r="C145">
        <v>1726969</v>
      </c>
      <c r="D145" t="str">
        <f>_xlfn.XLOOKUP(C145,INVENTORY_DATA!$C:$C,INVENTORY_DATA!$B:$B,"REVISIT",0)</f>
        <v>W_B</v>
      </c>
      <c r="E145" t="s">
        <v>8</v>
      </c>
      <c r="F145">
        <v>32302</v>
      </c>
      <c r="G145">
        <v>2022</v>
      </c>
      <c r="H145">
        <f t="shared" si="5"/>
        <v>2</v>
      </c>
      <c r="I145">
        <f>VLOOKUP(H145,KEY!$B$2:$C$14,2,0)</f>
        <v>4</v>
      </c>
      <c r="J145" s="24">
        <f>VLOOKUP(C145,INVENTORY_DATA!C:F,4,0)*F145</f>
        <v>313975.44</v>
      </c>
    </row>
    <row r="146" spans="2:10" x14ac:dyDescent="0.25">
      <c r="B146" t="str">
        <f t="shared" si="4"/>
        <v>21117440</v>
      </c>
      <c r="C146">
        <v>1117440</v>
      </c>
      <c r="D146" t="str">
        <f>_xlfn.XLOOKUP(C146,INVENTORY_DATA!$C:$C,INVENTORY_DATA!$B:$B,"REVISIT",0)</f>
        <v>W_C</v>
      </c>
      <c r="E146" t="s">
        <v>9</v>
      </c>
      <c r="F146">
        <v>24984</v>
      </c>
      <c r="G146">
        <v>2022</v>
      </c>
      <c r="H146">
        <f t="shared" si="5"/>
        <v>2</v>
      </c>
      <c r="I146">
        <f>VLOOKUP(H146,KEY!$B$2:$C$14,2,0)</f>
        <v>4</v>
      </c>
      <c r="J146" s="24">
        <f>VLOOKUP(C146,INVENTORY_DATA!C:F,4,0)*F146</f>
        <v>183382.56</v>
      </c>
    </row>
    <row r="147" spans="2:10" x14ac:dyDescent="0.25">
      <c r="B147" t="str">
        <f t="shared" si="4"/>
        <v>21004740</v>
      </c>
      <c r="C147">
        <v>1004740</v>
      </c>
      <c r="D147" t="str">
        <f>_xlfn.XLOOKUP(C147,INVENTORY_DATA!$C:$C,INVENTORY_DATA!$B:$B,"REVISIT",0)</f>
        <v>W_A</v>
      </c>
      <c r="E147" t="s">
        <v>10</v>
      </c>
      <c r="F147">
        <v>43719</v>
      </c>
      <c r="G147">
        <v>2022</v>
      </c>
      <c r="H147">
        <f t="shared" si="5"/>
        <v>2</v>
      </c>
      <c r="I147">
        <f>VLOOKUP(H147,KEY!$B$2:$C$14,2,0)</f>
        <v>4</v>
      </c>
      <c r="J147" s="24">
        <f>VLOOKUP(C147,INVENTORY_DATA!C:F,4,0)*F147</f>
        <v>334450.35000000003</v>
      </c>
    </row>
    <row r="148" spans="2:10" x14ac:dyDescent="0.25">
      <c r="B148" t="str">
        <f t="shared" si="4"/>
        <v>21961719</v>
      </c>
      <c r="C148">
        <v>1961719</v>
      </c>
      <c r="D148" t="str">
        <f>_xlfn.XLOOKUP(C148,INVENTORY_DATA!$C:$C,INVENTORY_DATA!$B:$B,"REVISIT",0)</f>
        <v>W_B</v>
      </c>
      <c r="E148" t="s">
        <v>4</v>
      </c>
      <c r="F148">
        <v>27520</v>
      </c>
      <c r="G148">
        <v>2022</v>
      </c>
      <c r="H148">
        <f t="shared" si="5"/>
        <v>2</v>
      </c>
      <c r="I148">
        <f>VLOOKUP(H148,KEY!$B$2:$C$14,2,0)</f>
        <v>4</v>
      </c>
      <c r="J148" s="24">
        <f>VLOOKUP(C148,INVENTORY_DATA!C:F,4,0)*F148</f>
        <v>272172.79999999999</v>
      </c>
    </row>
    <row r="149" spans="2:10" x14ac:dyDescent="0.25">
      <c r="B149" t="str">
        <f t="shared" si="4"/>
        <v>21825560</v>
      </c>
      <c r="C149">
        <v>1825560</v>
      </c>
      <c r="D149" t="str">
        <f>_xlfn.XLOOKUP(C149,INVENTORY_DATA!$C:$C,INVENTORY_DATA!$B:$B,"REVISIT",0)</f>
        <v>W_C</v>
      </c>
      <c r="E149" t="s">
        <v>6</v>
      </c>
      <c r="F149">
        <v>43620</v>
      </c>
      <c r="G149">
        <v>2022</v>
      </c>
      <c r="H149">
        <f t="shared" si="5"/>
        <v>2</v>
      </c>
      <c r="I149">
        <f>VLOOKUP(H149,KEY!$B$2:$C$14,2,0)</f>
        <v>4</v>
      </c>
      <c r="J149" s="24">
        <f>VLOOKUP(C149,INVENTORY_DATA!C:F,4,0)*F149</f>
        <v>358556.4</v>
      </c>
    </row>
    <row r="150" spans="2:10" x14ac:dyDescent="0.25">
      <c r="B150" t="str">
        <f t="shared" si="4"/>
        <v>21832552</v>
      </c>
      <c r="C150">
        <v>1832552</v>
      </c>
      <c r="D150" t="str">
        <f>_xlfn.XLOOKUP(C150,INVENTORY_DATA!$C:$C,INVENTORY_DATA!$B:$B,"REVISIT",0)</f>
        <v>W_A</v>
      </c>
      <c r="E150" t="s">
        <v>8</v>
      </c>
      <c r="F150">
        <v>24879</v>
      </c>
      <c r="G150">
        <v>2022</v>
      </c>
      <c r="H150">
        <f t="shared" si="5"/>
        <v>2</v>
      </c>
      <c r="I150">
        <f>VLOOKUP(H150,KEY!$B$2:$C$14,2,0)</f>
        <v>4</v>
      </c>
      <c r="J150" s="24">
        <f>VLOOKUP(C150,INVENTORY_DATA!C:F,4,0)*F150</f>
        <v>212715.45</v>
      </c>
    </row>
    <row r="151" spans="2:10" x14ac:dyDescent="0.25">
      <c r="B151" t="str">
        <f t="shared" si="4"/>
        <v>21090594</v>
      </c>
      <c r="C151">
        <v>1090594</v>
      </c>
      <c r="D151" t="str">
        <f>_xlfn.XLOOKUP(C151,INVENTORY_DATA!$C:$C,INVENTORY_DATA!$B:$B,"REVISIT",0)</f>
        <v>W_B</v>
      </c>
      <c r="E151" t="s">
        <v>9</v>
      </c>
      <c r="F151">
        <v>24361</v>
      </c>
      <c r="G151">
        <v>2022</v>
      </c>
      <c r="H151">
        <f t="shared" si="5"/>
        <v>2</v>
      </c>
      <c r="I151">
        <f>VLOOKUP(H151,KEY!$B$2:$C$14,2,0)</f>
        <v>4</v>
      </c>
      <c r="J151" s="24">
        <f>VLOOKUP(C151,INVENTORY_DATA!C:F,4,0)*F151</f>
        <v>199272.97999999998</v>
      </c>
    </row>
    <row r="152" spans="2:10" x14ac:dyDescent="0.25">
      <c r="B152" t="str">
        <f t="shared" si="4"/>
        <v>21543938</v>
      </c>
      <c r="C152">
        <v>1543938</v>
      </c>
      <c r="D152" t="str">
        <f>_xlfn.XLOOKUP(C152,INVENTORY_DATA!$C:$C,INVENTORY_DATA!$B:$B,"REVISIT",0)</f>
        <v>W_C</v>
      </c>
      <c r="E152" t="s">
        <v>10</v>
      </c>
      <c r="F152">
        <v>28881</v>
      </c>
      <c r="G152">
        <v>2022</v>
      </c>
      <c r="H152">
        <f t="shared" si="5"/>
        <v>2</v>
      </c>
      <c r="I152">
        <f>VLOOKUP(H152,KEY!$B$2:$C$14,2,0)</f>
        <v>4</v>
      </c>
      <c r="J152" s="24">
        <f>VLOOKUP(C152,INVENTORY_DATA!C:F,4,0)*F152</f>
        <v>288232.38</v>
      </c>
    </row>
    <row r="153" spans="2:10" x14ac:dyDescent="0.25">
      <c r="B153" t="str">
        <f t="shared" si="4"/>
        <v>21421180</v>
      </c>
      <c r="C153">
        <v>1421180</v>
      </c>
      <c r="D153" t="str">
        <f>_xlfn.XLOOKUP(C153,INVENTORY_DATA!$C:$C,INVENTORY_DATA!$B:$B,"REVISIT",0)</f>
        <v>W_A</v>
      </c>
      <c r="E153" t="s">
        <v>4</v>
      </c>
      <c r="F153">
        <v>20466</v>
      </c>
      <c r="G153">
        <v>2022</v>
      </c>
      <c r="H153">
        <f t="shared" si="5"/>
        <v>2</v>
      </c>
      <c r="I153">
        <f>VLOOKUP(H153,KEY!$B$2:$C$14,2,0)</f>
        <v>4</v>
      </c>
      <c r="J153" s="24">
        <f>VLOOKUP(C153,INVENTORY_DATA!C:F,4,0)*F153</f>
        <v>204455.34</v>
      </c>
    </row>
    <row r="154" spans="2:10" x14ac:dyDescent="0.25">
      <c r="B154" t="str">
        <f t="shared" si="4"/>
        <v>21908273</v>
      </c>
      <c r="C154">
        <v>1908273</v>
      </c>
      <c r="D154" t="str">
        <f>_xlfn.XLOOKUP(C154,INVENTORY_DATA!$C:$C,INVENTORY_DATA!$B:$B,"REVISIT",0)</f>
        <v>W_B</v>
      </c>
      <c r="E154" t="s">
        <v>6</v>
      </c>
      <c r="F154">
        <v>44340</v>
      </c>
      <c r="G154">
        <v>2022</v>
      </c>
      <c r="H154">
        <f t="shared" si="5"/>
        <v>2</v>
      </c>
      <c r="I154">
        <f>VLOOKUP(H154,KEY!$B$2:$C$14,2,0)</f>
        <v>4</v>
      </c>
      <c r="J154" s="24">
        <f>VLOOKUP(C154,INVENTORY_DATA!C:F,4,0)*F154</f>
        <v>407927.99999999994</v>
      </c>
    </row>
    <row r="155" spans="2:10" x14ac:dyDescent="0.25">
      <c r="B155" t="str">
        <f t="shared" si="4"/>
        <v>21559835</v>
      </c>
      <c r="C155">
        <v>1559835</v>
      </c>
      <c r="D155" t="str">
        <f>_xlfn.XLOOKUP(C155,INVENTORY_DATA!$C:$C,INVENTORY_DATA!$B:$B,"REVISIT",0)</f>
        <v>W_C</v>
      </c>
      <c r="E155" t="s">
        <v>8</v>
      </c>
      <c r="F155">
        <v>31997</v>
      </c>
      <c r="G155">
        <v>2022</v>
      </c>
      <c r="H155">
        <f t="shared" si="5"/>
        <v>2</v>
      </c>
      <c r="I155">
        <f>VLOOKUP(H155,KEY!$B$2:$C$14,2,0)</f>
        <v>4</v>
      </c>
      <c r="J155" s="24">
        <f>VLOOKUP(C155,INVENTORY_DATA!C:F,4,0)*F155</f>
        <v>308131.11000000004</v>
      </c>
    </row>
    <row r="156" spans="2:10" x14ac:dyDescent="0.25">
      <c r="B156" t="str">
        <f t="shared" si="4"/>
        <v>21482803</v>
      </c>
      <c r="C156">
        <v>1482803</v>
      </c>
      <c r="D156" t="str">
        <f>_xlfn.XLOOKUP(C156,INVENTORY_DATA!$C:$C,INVENTORY_DATA!$B:$B,"REVISIT",0)</f>
        <v>W_A</v>
      </c>
      <c r="E156" t="s">
        <v>9</v>
      </c>
      <c r="F156">
        <v>33746</v>
      </c>
      <c r="G156">
        <v>2022</v>
      </c>
      <c r="H156">
        <f t="shared" si="5"/>
        <v>2</v>
      </c>
      <c r="I156">
        <f>VLOOKUP(H156,KEY!$B$2:$C$14,2,0)</f>
        <v>4</v>
      </c>
      <c r="J156" s="24">
        <f>VLOOKUP(C156,INVENTORY_DATA!C:F,4,0)*F156</f>
        <v>266930.86</v>
      </c>
    </row>
    <row r="157" spans="2:10" x14ac:dyDescent="0.25">
      <c r="B157" t="str">
        <f t="shared" si="4"/>
        <v>21771270</v>
      </c>
      <c r="C157">
        <v>1771270</v>
      </c>
      <c r="D157" t="str">
        <f>_xlfn.XLOOKUP(C157,INVENTORY_DATA!$C:$C,INVENTORY_DATA!$B:$B,"REVISIT",0)</f>
        <v>W_B</v>
      </c>
      <c r="E157" t="s">
        <v>10</v>
      </c>
      <c r="F157">
        <v>31594</v>
      </c>
      <c r="G157">
        <v>2022</v>
      </c>
      <c r="H157">
        <f t="shared" si="5"/>
        <v>2</v>
      </c>
      <c r="I157">
        <f>VLOOKUP(H157,KEY!$B$2:$C$14,2,0)</f>
        <v>4</v>
      </c>
      <c r="J157" s="24">
        <f>VLOOKUP(C157,INVENTORY_DATA!C:F,4,0)*F157</f>
        <v>229056.5</v>
      </c>
    </row>
    <row r="158" spans="2:10" x14ac:dyDescent="0.25">
      <c r="B158" t="str">
        <f t="shared" si="4"/>
        <v>21186743</v>
      </c>
      <c r="C158">
        <v>1186743</v>
      </c>
      <c r="D158" t="str">
        <f>_xlfn.XLOOKUP(C158,INVENTORY_DATA!$C:$C,INVENTORY_DATA!$B:$B,"REVISIT",0)</f>
        <v>W_C</v>
      </c>
      <c r="E158" t="s">
        <v>4</v>
      </c>
      <c r="F158">
        <v>44422</v>
      </c>
      <c r="G158">
        <v>2022</v>
      </c>
      <c r="H158">
        <f t="shared" si="5"/>
        <v>2</v>
      </c>
      <c r="I158">
        <f>VLOOKUP(H158,KEY!$B$2:$C$14,2,0)</f>
        <v>4</v>
      </c>
      <c r="J158" s="24">
        <f>VLOOKUP(C158,INVENTORY_DATA!C:F,4,0)*F158</f>
        <v>436224.04000000004</v>
      </c>
    </row>
    <row r="159" spans="2:10" x14ac:dyDescent="0.25">
      <c r="B159" t="str">
        <f t="shared" si="4"/>
        <v>21010092</v>
      </c>
      <c r="C159">
        <v>1010092</v>
      </c>
      <c r="D159" t="str">
        <f>_xlfn.XLOOKUP(C159,INVENTORY_DATA!$C:$C,INVENTORY_DATA!$B:$B,"REVISIT",0)</f>
        <v>W_A</v>
      </c>
      <c r="E159" t="s">
        <v>6</v>
      </c>
      <c r="F159">
        <v>48049</v>
      </c>
      <c r="G159">
        <v>2022</v>
      </c>
      <c r="H159">
        <f t="shared" si="5"/>
        <v>2</v>
      </c>
      <c r="I159">
        <f>VLOOKUP(H159,KEY!$B$2:$C$14,2,0)</f>
        <v>4</v>
      </c>
      <c r="J159" s="24">
        <f>VLOOKUP(C159,INVENTORY_DATA!C:F,4,0)*F159</f>
        <v>343069.86</v>
      </c>
    </row>
    <row r="160" spans="2:10" x14ac:dyDescent="0.25">
      <c r="B160" t="str">
        <f t="shared" si="4"/>
        <v>21797094</v>
      </c>
      <c r="C160">
        <v>1797094</v>
      </c>
      <c r="D160" t="str">
        <f>_xlfn.XLOOKUP(C160,INVENTORY_DATA!$C:$C,INVENTORY_DATA!$B:$B,"REVISIT",0)</f>
        <v>W_B</v>
      </c>
      <c r="E160" t="s">
        <v>8</v>
      </c>
      <c r="F160">
        <v>22892</v>
      </c>
      <c r="G160">
        <v>2022</v>
      </c>
      <c r="H160">
        <f t="shared" si="5"/>
        <v>2</v>
      </c>
      <c r="I160">
        <f>VLOOKUP(H160,KEY!$B$2:$C$14,2,0)</f>
        <v>4</v>
      </c>
      <c r="J160" s="24">
        <f>VLOOKUP(C160,INVENTORY_DATA!C:F,4,0)*F160</f>
        <v>178099.76</v>
      </c>
    </row>
    <row r="161" spans="2:10" x14ac:dyDescent="0.25">
      <c r="B161" t="str">
        <f t="shared" si="4"/>
        <v>21526326</v>
      </c>
      <c r="C161">
        <v>1526326</v>
      </c>
      <c r="D161" t="str">
        <f>_xlfn.XLOOKUP(C161,INVENTORY_DATA!$C:$C,INVENTORY_DATA!$B:$B,"REVISIT",0)</f>
        <v>W_C</v>
      </c>
      <c r="E161" t="s">
        <v>9</v>
      </c>
      <c r="F161">
        <v>44012</v>
      </c>
      <c r="G161">
        <v>2022</v>
      </c>
      <c r="H161">
        <f t="shared" si="5"/>
        <v>2</v>
      </c>
      <c r="I161">
        <f>VLOOKUP(H161,KEY!$B$2:$C$14,2,0)</f>
        <v>4</v>
      </c>
      <c r="J161" s="24">
        <f>VLOOKUP(C161,INVENTORY_DATA!C:F,4,0)*F161</f>
        <v>429117</v>
      </c>
    </row>
    <row r="162" spans="2:10" x14ac:dyDescent="0.25">
      <c r="B162" t="str">
        <f t="shared" si="4"/>
        <v>21444898</v>
      </c>
      <c r="C162">
        <v>1444898</v>
      </c>
      <c r="D162" t="str">
        <f>_xlfn.XLOOKUP(C162,INVENTORY_DATA!$C:$C,INVENTORY_DATA!$B:$B,"REVISIT",0)</f>
        <v>W_A</v>
      </c>
      <c r="E162" t="s">
        <v>10</v>
      </c>
      <c r="F162">
        <v>32020</v>
      </c>
      <c r="G162">
        <v>2022</v>
      </c>
      <c r="H162">
        <f t="shared" si="5"/>
        <v>2</v>
      </c>
      <c r="I162">
        <f>VLOOKUP(H162,KEY!$B$2:$C$14,2,0)</f>
        <v>4</v>
      </c>
      <c r="J162" s="24">
        <f>VLOOKUP(C162,INVENTORY_DATA!C:F,4,0)*F162</f>
        <v>303549.60000000003</v>
      </c>
    </row>
    <row r="163" spans="2:10" x14ac:dyDescent="0.25">
      <c r="B163" t="str">
        <f t="shared" si="4"/>
        <v>21987197</v>
      </c>
      <c r="C163">
        <v>1987197</v>
      </c>
      <c r="D163" t="str">
        <f>_xlfn.XLOOKUP(C163,INVENTORY_DATA!$C:$C,INVENTORY_DATA!$B:$B,"REVISIT",0)</f>
        <v>W_B</v>
      </c>
      <c r="E163" t="s">
        <v>4</v>
      </c>
      <c r="F163">
        <v>42871</v>
      </c>
      <c r="G163">
        <v>2022</v>
      </c>
      <c r="H163">
        <f t="shared" si="5"/>
        <v>2</v>
      </c>
      <c r="I163">
        <f>VLOOKUP(H163,KEY!$B$2:$C$14,2,0)</f>
        <v>4</v>
      </c>
      <c r="J163" s="24">
        <f>VLOOKUP(C163,INVENTORY_DATA!C:F,4,0)*F163</f>
        <v>334393.8</v>
      </c>
    </row>
    <row r="164" spans="2:10" x14ac:dyDescent="0.25">
      <c r="B164" t="str">
        <f t="shared" si="4"/>
        <v>21596820</v>
      </c>
      <c r="C164">
        <v>1596820</v>
      </c>
      <c r="D164" t="str">
        <f>_xlfn.XLOOKUP(C164,INVENTORY_DATA!$C:$C,INVENTORY_DATA!$B:$B,"REVISIT",0)</f>
        <v>W_C</v>
      </c>
      <c r="E164" t="s">
        <v>6</v>
      </c>
      <c r="F164">
        <v>42080</v>
      </c>
      <c r="G164">
        <v>2022</v>
      </c>
      <c r="H164">
        <f t="shared" si="5"/>
        <v>2</v>
      </c>
      <c r="I164">
        <f>VLOOKUP(H164,KEY!$B$2:$C$14,2,0)</f>
        <v>4</v>
      </c>
      <c r="J164" s="24">
        <f>VLOOKUP(C164,INVENTORY_DATA!C:F,4,0)*F164</f>
        <v>363571.20000000001</v>
      </c>
    </row>
    <row r="165" spans="2:10" x14ac:dyDescent="0.25">
      <c r="B165" t="str">
        <f t="shared" si="4"/>
        <v>21245657</v>
      </c>
      <c r="C165">
        <v>1245657</v>
      </c>
      <c r="D165" t="str">
        <f>_xlfn.XLOOKUP(C165,INVENTORY_DATA!$C:$C,INVENTORY_DATA!$B:$B,"REVISIT",0)</f>
        <v>W_A</v>
      </c>
      <c r="E165" t="s">
        <v>8</v>
      </c>
      <c r="F165">
        <v>22173</v>
      </c>
      <c r="G165">
        <v>2022</v>
      </c>
      <c r="H165">
        <f t="shared" si="5"/>
        <v>2</v>
      </c>
      <c r="I165">
        <f>VLOOKUP(H165,KEY!$B$2:$C$14,2,0)</f>
        <v>4</v>
      </c>
      <c r="J165" s="24">
        <f>VLOOKUP(C165,INVENTORY_DATA!C:F,4,0)*F165</f>
        <v>162528.09</v>
      </c>
    </row>
    <row r="166" spans="2:10" x14ac:dyDescent="0.25">
      <c r="B166" t="str">
        <f t="shared" si="4"/>
        <v>21422920</v>
      </c>
      <c r="C166">
        <v>1422920</v>
      </c>
      <c r="D166" t="str">
        <f>_xlfn.XLOOKUP(C166,INVENTORY_DATA!$C:$C,INVENTORY_DATA!$B:$B,"REVISIT",0)</f>
        <v>W_B</v>
      </c>
      <c r="E166" t="s">
        <v>9</v>
      </c>
      <c r="F166">
        <v>32268</v>
      </c>
      <c r="G166">
        <v>2022</v>
      </c>
      <c r="H166">
        <f t="shared" si="5"/>
        <v>2</v>
      </c>
      <c r="I166">
        <f>VLOOKUP(H166,KEY!$B$2:$C$14,2,0)</f>
        <v>4</v>
      </c>
      <c r="J166" s="24">
        <f>VLOOKUP(C166,INVENTORY_DATA!C:F,4,0)*F166</f>
        <v>252013.08</v>
      </c>
    </row>
    <row r="167" spans="2:10" x14ac:dyDescent="0.25">
      <c r="B167" t="str">
        <f t="shared" si="4"/>
        <v>21709261</v>
      </c>
      <c r="C167">
        <v>1709261</v>
      </c>
      <c r="D167" t="str">
        <f>_xlfn.XLOOKUP(C167,INVENTORY_DATA!$C:$C,INVENTORY_DATA!$B:$B,"REVISIT",0)</f>
        <v>W_C</v>
      </c>
      <c r="E167" t="s">
        <v>10</v>
      </c>
      <c r="F167">
        <v>30968</v>
      </c>
      <c r="G167">
        <v>2022</v>
      </c>
      <c r="H167">
        <f t="shared" si="5"/>
        <v>2</v>
      </c>
      <c r="I167">
        <f>VLOOKUP(H167,KEY!$B$2:$C$14,2,0)</f>
        <v>4</v>
      </c>
      <c r="J167" s="24">
        <f>VLOOKUP(C167,INVENTORY_DATA!C:F,4,0)*F167</f>
        <v>295744.40000000002</v>
      </c>
    </row>
    <row r="168" spans="2:10" x14ac:dyDescent="0.25">
      <c r="B168" t="str">
        <f t="shared" si="4"/>
        <v>21470217</v>
      </c>
      <c r="C168">
        <v>1470217</v>
      </c>
      <c r="D168" t="str">
        <f>_xlfn.XLOOKUP(C168,INVENTORY_DATA!$C:$C,INVENTORY_DATA!$B:$B,"REVISIT",0)</f>
        <v>W_A</v>
      </c>
      <c r="E168" t="s">
        <v>4</v>
      </c>
      <c r="F168">
        <v>14676</v>
      </c>
      <c r="G168">
        <v>2022</v>
      </c>
      <c r="H168">
        <f t="shared" si="5"/>
        <v>2</v>
      </c>
      <c r="I168">
        <f>VLOOKUP(H168,KEY!$B$2:$C$14,2,0)</f>
        <v>4</v>
      </c>
      <c r="J168" s="24">
        <f>VLOOKUP(C168,INVENTORY_DATA!C:F,4,0)*F168</f>
        <v>103172.28</v>
      </c>
    </row>
    <row r="169" spans="2:10" x14ac:dyDescent="0.25">
      <c r="B169" t="str">
        <f t="shared" si="4"/>
        <v>21943544</v>
      </c>
      <c r="C169">
        <v>1943544</v>
      </c>
      <c r="D169" t="str">
        <f>_xlfn.XLOOKUP(C169,INVENTORY_DATA!$C:$C,INVENTORY_DATA!$B:$B,"REVISIT",0)</f>
        <v>W_B</v>
      </c>
      <c r="E169" t="s">
        <v>6</v>
      </c>
      <c r="F169">
        <v>48847</v>
      </c>
      <c r="G169">
        <v>2022</v>
      </c>
      <c r="H169">
        <f t="shared" si="5"/>
        <v>2</v>
      </c>
      <c r="I169">
        <f>VLOOKUP(H169,KEY!$B$2:$C$14,2,0)</f>
        <v>4</v>
      </c>
      <c r="J169" s="24">
        <f>VLOOKUP(C169,INVENTORY_DATA!C:F,4,0)*F169</f>
        <v>484073.77</v>
      </c>
    </row>
    <row r="170" spans="2:10" x14ac:dyDescent="0.25">
      <c r="B170" t="str">
        <f t="shared" si="4"/>
        <v>21708464</v>
      </c>
      <c r="C170">
        <v>1708464</v>
      </c>
      <c r="D170" t="str">
        <f>_xlfn.XLOOKUP(C170,INVENTORY_DATA!$C:$C,INVENTORY_DATA!$B:$B,"REVISIT",0)</f>
        <v>W_C</v>
      </c>
      <c r="E170" t="s">
        <v>8</v>
      </c>
      <c r="F170">
        <v>17943</v>
      </c>
      <c r="G170">
        <v>2022</v>
      </c>
      <c r="H170">
        <f t="shared" si="5"/>
        <v>2</v>
      </c>
      <c r="I170">
        <f>VLOOKUP(H170,KEY!$B$2:$C$14,2,0)</f>
        <v>4</v>
      </c>
      <c r="J170" s="24">
        <f>VLOOKUP(C170,INVENTORY_DATA!C:F,4,0)*F170</f>
        <v>164537.31</v>
      </c>
    </row>
    <row r="171" spans="2:10" x14ac:dyDescent="0.25">
      <c r="B171" t="str">
        <f t="shared" si="4"/>
        <v>21166815</v>
      </c>
      <c r="C171">
        <v>1166815</v>
      </c>
      <c r="D171" t="str">
        <f>_xlfn.XLOOKUP(C171,INVENTORY_DATA!$C:$C,INVENTORY_DATA!$B:$B,"REVISIT",0)</f>
        <v>W_A</v>
      </c>
      <c r="E171" t="s">
        <v>9</v>
      </c>
      <c r="F171">
        <v>42562</v>
      </c>
      <c r="G171">
        <v>2022</v>
      </c>
      <c r="H171">
        <f t="shared" si="5"/>
        <v>2</v>
      </c>
      <c r="I171">
        <f>VLOOKUP(H171,KEY!$B$2:$C$14,2,0)</f>
        <v>4</v>
      </c>
      <c r="J171" s="24">
        <f>VLOOKUP(C171,INVENTORY_DATA!C:F,4,0)*F171</f>
        <v>309000.12</v>
      </c>
    </row>
    <row r="172" spans="2:10" x14ac:dyDescent="0.25">
      <c r="B172" t="str">
        <f t="shared" si="4"/>
        <v>21148598</v>
      </c>
      <c r="C172">
        <v>1148598</v>
      </c>
      <c r="D172" t="str">
        <f>_xlfn.XLOOKUP(C172,INVENTORY_DATA!$C:$C,INVENTORY_DATA!$B:$B,"REVISIT",0)</f>
        <v>W_B</v>
      </c>
      <c r="E172" t="s">
        <v>10</v>
      </c>
      <c r="F172">
        <v>38556</v>
      </c>
      <c r="G172">
        <v>2022</v>
      </c>
      <c r="H172">
        <f t="shared" si="5"/>
        <v>2</v>
      </c>
      <c r="I172">
        <f>VLOOKUP(H172,KEY!$B$2:$C$14,2,0)</f>
        <v>4</v>
      </c>
      <c r="J172" s="24">
        <f>VLOOKUP(C172,INVENTORY_DATA!C:F,4,0)*F172</f>
        <v>373222.08</v>
      </c>
    </row>
    <row r="173" spans="2:10" x14ac:dyDescent="0.25">
      <c r="B173" t="str">
        <f t="shared" si="4"/>
        <v>21542320</v>
      </c>
      <c r="C173">
        <v>1542320</v>
      </c>
      <c r="D173" t="str">
        <f>_xlfn.XLOOKUP(C173,INVENTORY_DATA!$C:$C,INVENTORY_DATA!$B:$B,"REVISIT",0)</f>
        <v>W_C</v>
      </c>
      <c r="E173" t="s">
        <v>4</v>
      </c>
      <c r="F173">
        <v>16696</v>
      </c>
      <c r="G173">
        <v>2022</v>
      </c>
      <c r="H173">
        <f t="shared" si="5"/>
        <v>2</v>
      </c>
      <c r="I173">
        <f>VLOOKUP(H173,KEY!$B$2:$C$14,2,0)</f>
        <v>4</v>
      </c>
      <c r="J173" s="24">
        <f>VLOOKUP(C173,INVENTORY_DATA!C:F,4,0)*F173</f>
        <v>132566.24000000002</v>
      </c>
    </row>
    <row r="174" spans="2:10" x14ac:dyDescent="0.25">
      <c r="B174" t="str">
        <f t="shared" si="4"/>
        <v>21540951</v>
      </c>
      <c r="C174">
        <v>1540951</v>
      </c>
      <c r="D174" t="str">
        <f>_xlfn.XLOOKUP(C174,INVENTORY_DATA!$C:$C,INVENTORY_DATA!$B:$B,"REVISIT",0)</f>
        <v>W_A</v>
      </c>
      <c r="E174" t="s">
        <v>6</v>
      </c>
      <c r="F174">
        <v>48078</v>
      </c>
      <c r="G174">
        <v>2022</v>
      </c>
      <c r="H174">
        <f t="shared" si="5"/>
        <v>2</v>
      </c>
      <c r="I174">
        <f>VLOOKUP(H174,KEY!$B$2:$C$14,2,0)</f>
        <v>4</v>
      </c>
      <c r="J174" s="24">
        <f>VLOOKUP(C174,INVENTORY_DATA!C:F,4,0)*F174</f>
        <v>475010.64</v>
      </c>
    </row>
    <row r="175" spans="2:10" x14ac:dyDescent="0.25">
      <c r="B175" t="str">
        <f t="shared" si="4"/>
        <v>21338107</v>
      </c>
      <c r="C175">
        <v>1338107</v>
      </c>
      <c r="D175" t="str">
        <f>_xlfn.XLOOKUP(C175,INVENTORY_DATA!$C:$C,INVENTORY_DATA!$B:$B,"REVISIT",0)</f>
        <v>W_B</v>
      </c>
      <c r="E175" t="s">
        <v>8</v>
      </c>
      <c r="F175">
        <v>14010</v>
      </c>
      <c r="G175">
        <v>2022</v>
      </c>
      <c r="H175">
        <f t="shared" si="5"/>
        <v>2</v>
      </c>
      <c r="I175">
        <f>VLOOKUP(H175,KEY!$B$2:$C$14,2,0)</f>
        <v>4</v>
      </c>
      <c r="J175" s="24">
        <f>VLOOKUP(C175,INVENTORY_DATA!C:F,4,0)*F175</f>
        <v>109838.39999999999</v>
      </c>
    </row>
    <row r="176" spans="2:10" x14ac:dyDescent="0.25">
      <c r="B176" t="str">
        <f t="shared" si="4"/>
        <v>21972232</v>
      </c>
      <c r="C176">
        <v>1972232</v>
      </c>
      <c r="D176" t="str">
        <f>_xlfn.XLOOKUP(C176,INVENTORY_DATA!$C:$C,INVENTORY_DATA!$B:$B,"REVISIT",0)</f>
        <v>W_C</v>
      </c>
      <c r="E176" t="s">
        <v>9</v>
      </c>
      <c r="F176">
        <v>40652</v>
      </c>
      <c r="G176">
        <v>2022</v>
      </c>
      <c r="H176">
        <f t="shared" si="5"/>
        <v>2</v>
      </c>
      <c r="I176">
        <f>VLOOKUP(H176,KEY!$B$2:$C$14,2,0)</f>
        <v>4</v>
      </c>
      <c r="J176" s="24">
        <f>VLOOKUP(C176,INVENTORY_DATA!C:F,4,0)*F176</f>
        <v>404080.88</v>
      </c>
    </row>
    <row r="177" spans="2:10" x14ac:dyDescent="0.25">
      <c r="B177" t="str">
        <f t="shared" si="4"/>
        <v>21747756</v>
      </c>
      <c r="C177">
        <v>1747756</v>
      </c>
      <c r="D177" t="str">
        <f>_xlfn.XLOOKUP(C177,INVENTORY_DATA!$C:$C,INVENTORY_DATA!$B:$B,"REVISIT",0)</f>
        <v>W_A</v>
      </c>
      <c r="E177" t="s">
        <v>10</v>
      </c>
      <c r="F177">
        <v>42820</v>
      </c>
      <c r="G177">
        <v>2022</v>
      </c>
      <c r="H177">
        <f t="shared" si="5"/>
        <v>2</v>
      </c>
      <c r="I177">
        <f>VLOOKUP(H177,KEY!$B$2:$C$14,2,0)</f>
        <v>4</v>
      </c>
      <c r="J177" s="24">
        <f>VLOOKUP(C177,INVENTORY_DATA!C:F,4,0)*F177</f>
        <v>347270.19999999995</v>
      </c>
    </row>
    <row r="178" spans="2:10" x14ac:dyDescent="0.25">
      <c r="B178" t="str">
        <f t="shared" si="4"/>
        <v>21411516</v>
      </c>
      <c r="C178">
        <v>1411516</v>
      </c>
      <c r="D178" t="str">
        <f>_xlfn.XLOOKUP(C178,INVENTORY_DATA!$C:$C,INVENTORY_DATA!$B:$B,"REVISIT",0)</f>
        <v>W_B</v>
      </c>
      <c r="E178" t="s">
        <v>4</v>
      </c>
      <c r="F178">
        <v>45793</v>
      </c>
      <c r="G178">
        <v>2022</v>
      </c>
      <c r="H178">
        <f t="shared" si="5"/>
        <v>2</v>
      </c>
      <c r="I178">
        <f>VLOOKUP(H178,KEY!$B$2:$C$14,2,0)</f>
        <v>4</v>
      </c>
      <c r="J178" s="24">
        <f>VLOOKUP(C178,INVENTORY_DATA!C:F,4,0)*F178</f>
        <v>397483.24</v>
      </c>
    </row>
    <row r="179" spans="2:10" x14ac:dyDescent="0.25">
      <c r="B179" t="str">
        <f t="shared" si="4"/>
        <v>21361836</v>
      </c>
      <c r="C179">
        <v>1361836</v>
      </c>
      <c r="D179" t="str">
        <f>_xlfn.XLOOKUP(C179,INVENTORY_DATA!$C:$C,INVENTORY_DATA!$B:$B,"REVISIT",0)</f>
        <v>W_C</v>
      </c>
      <c r="E179" t="s">
        <v>6</v>
      </c>
      <c r="F179">
        <v>31715</v>
      </c>
      <c r="G179">
        <v>2022</v>
      </c>
      <c r="H179">
        <f t="shared" si="5"/>
        <v>2</v>
      </c>
      <c r="I179">
        <f>VLOOKUP(H179,KEY!$B$2:$C$14,2,0)</f>
        <v>4</v>
      </c>
      <c r="J179" s="24">
        <f>VLOOKUP(C179,INVENTORY_DATA!C:F,4,0)*F179</f>
        <v>305098.3</v>
      </c>
    </row>
    <row r="180" spans="2:10" x14ac:dyDescent="0.25">
      <c r="B180" t="str">
        <f t="shared" si="4"/>
        <v>21336891</v>
      </c>
      <c r="C180">
        <v>1336891</v>
      </c>
      <c r="D180" t="str">
        <f>_xlfn.XLOOKUP(C180,INVENTORY_DATA!$C:$C,INVENTORY_DATA!$B:$B,"REVISIT",0)</f>
        <v>W_A</v>
      </c>
      <c r="E180" t="s">
        <v>8</v>
      </c>
      <c r="F180">
        <v>41569</v>
      </c>
      <c r="G180">
        <v>2022</v>
      </c>
      <c r="H180">
        <f t="shared" si="5"/>
        <v>2</v>
      </c>
      <c r="I180">
        <f>VLOOKUP(H180,KEY!$B$2:$C$14,2,0)</f>
        <v>4</v>
      </c>
      <c r="J180" s="24">
        <f>VLOOKUP(C180,INVENTORY_DATA!C:F,4,0)*F180</f>
        <v>311351.81</v>
      </c>
    </row>
    <row r="181" spans="2:10" x14ac:dyDescent="0.25">
      <c r="B181" t="str">
        <f t="shared" si="4"/>
        <v>21814880</v>
      </c>
      <c r="C181">
        <v>1814880</v>
      </c>
      <c r="D181" t="str">
        <f>_xlfn.XLOOKUP(C181,INVENTORY_DATA!$C:$C,INVENTORY_DATA!$B:$B,"REVISIT",0)</f>
        <v>W_B</v>
      </c>
      <c r="E181" t="s">
        <v>9</v>
      </c>
      <c r="F181">
        <v>16278</v>
      </c>
      <c r="G181">
        <v>2022</v>
      </c>
      <c r="H181">
        <f t="shared" si="5"/>
        <v>2</v>
      </c>
      <c r="I181">
        <f>VLOOKUP(H181,KEY!$B$2:$C$14,2,0)</f>
        <v>4</v>
      </c>
      <c r="J181" s="24">
        <f>VLOOKUP(C181,INVENTORY_DATA!C:F,4,0)*F181</f>
        <v>151059.84</v>
      </c>
    </row>
    <row r="182" spans="2:10" x14ac:dyDescent="0.25">
      <c r="B182" t="str">
        <f t="shared" si="4"/>
        <v>21681215</v>
      </c>
      <c r="C182">
        <v>1681215</v>
      </c>
      <c r="D182" t="str">
        <f>_xlfn.XLOOKUP(C182,INVENTORY_DATA!$C:$C,INVENTORY_DATA!$B:$B,"REVISIT",0)</f>
        <v>W_C</v>
      </c>
      <c r="E182" t="s">
        <v>10</v>
      </c>
      <c r="F182">
        <v>29646</v>
      </c>
      <c r="G182">
        <v>2022</v>
      </c>
      <c r="H182">
        <f t="shared" si="5"/>
        <v>2</v>
      </c>
      <c r="I182">
        <f>VLOOKUP(H182,KEY!$B$2:$C$14,2,0)</f>
        <v>4</v>
      </c>
      <c r="J182" s="24">
        <f>VLOOKUP(C182,INVENTORY_DATA!C:F,4,0)*F182</f>
        <v>277486.56</v>
      </c>
    </row>
    <row r="183" spans="2:10" x14ac:dyDescent="0.25">
      <c r="B183" t="str">
        <f t="shared" si="4"/>
        <v>21217963</v>
      </c>
      <c r="C183">
        <v>1217963</v>
      </c>
      <c r="D183" t="str">
        <f>_xlfn.XLOOKUP(C183,INVENTORY_DATA!$C:$C,INVENTORY_DATA!$B:$B,"REVISIT",0)</f>
        <v>W_A</v>
      </c>
      <c r="E183" t="s">
        <v>4</v>
      </c>
      <c r="F183">
        <v>38630</v>
      </c>
      <c r="G183">
        <v>2022</v>
      </c>
      <c r="H183">
        <f t="shared" si="5"/>
        <v>2</v>
      </c>
      <c r="I183">
        <f>VLOOKUP(H183,KEY!$B$2:$C$14,2,0)</f>
        <v>4</v>
      </c>
      <c r="J183" s="24">
        <f>VLOOKUP(C183,INVENTORY_DATA!C:F,4,0)*F183</f>
        <v>346511.10000000003</v>
      </c>
    </row>
    <row r="184" spans="2:10" x14ac:dyDescent="0.25">
      <c r="B184" t="str">
        <f t="shared" si="4"/>
        <v>21441235</v>
      </c>
      <c r="C184">
        <v>1441235</v>
      </c>
      <c r="D184" t="str">
        <f>_xlfn.XLOOKUP(C184,INVENTORY_DATA!$C:$C,INVENTORY_DATA!$B:$B,"REVISIT",0)</f>
        <v>W_B</v>
      </c>
      <c r="E184" t="s">
        <v>6</v>
      </c>
      <c r="F184">
        <v>20967</v>
      </c>
      <c r="G184">
        <v>2022</v>
      </c>
      <c r="H184">
        <f t="shared" si="5"/>
        <v>2</v>
      </c>
      <c r="I184">
        <f>VLOOKUP(H184,KEY!$B$2:$C$14,2,0)</f>
        <v>4</v>
      </c>
      <c r="J184" s="24">
        <f>VLOOKUP(C184,INVENTORY_DATA!C:F,4,0)*F184</f>
        <v>204637.91999999998</v>
      </c>
    </row>
    <row r="185" spans="2:10" x14ac:dyDescent="0.25">
      <c r="B185" t="str">
        <f t="shared" si="4"/>
        <v>21251251</v>
      </c>
      <c r="C185">
        <v>1251251</v>
      </c>
      <c r="D185" t="str">
        <f>_xlfn.XLOOKUP(C185,INVENTORY_DATA!$C:$C,INVENTORY_DATA!$B:$B,"REVISIT",0)</f>
        <v>W_C</v>
      </c>
      <c r="E185" t="s">
        <v>8</v>
      </c>
      <c r="F185">
        <v>28856</v>
      </c>
      <c r="G185">
        <v>2022</v>
      </c>
      <c r="H185">
        <f t="shared" si="5"/>
        <v>2</v>
      </c>
      <c r="I185">
        <f>VLOOKUP(H185,KEY!$B$2:$C$14,2,0)</f>
        <v>4</v>
      </c>
      <c r="J185" s="24">
        <f>VLOOKUP(C185,INVENTORY_DATA!C:F,4,0)*F185</f>
        <v>275863.36</v>
      </c>
    </row>
    <row r="186" spans="2:10" x14ac:dyDescent="0.25">
      <c r="B186" t="str">
        <f t="shared" si="4"/>
        <v>21183992</v>
      </c>
      <c r="C186">
        <v>1183992</v>
      </c>
      <c r="D186" t="str">
        <f>_xlfn.XLOOKUP(C186,INVENTORY_DATA!$C:$C,INVENTORY_DATA!$B:$B,"REVISIT",0)</f>
        <v>W_A</v>
      </c>
      <c r="E186" t="s">
        <v>9</v>
      </c>
      <c r="F186">
        <v>45538</v>
      </c>
      <c r="G186">
        <v>2022</v>
      </c>
      <c r="H186">
        <f t="shared" si="5"/>
        <v>2</v>
      </c>
      <c r="I186">
        <f>VLOOKUP(H186,KEY!$B$2:$C$14,2,0)</f>
        <v>4</v>
      </c>
      <c r="J186" s="24">
        <f>VLOOKUP(C186,INVENTORY_DATA!C:F,4,0)*F186</f>
        <v>322864.42</v>
      </c>
    </row>
    <row r="187" spans="2:10" x14ac:dyDescent="0.25">
      <c r="B187" t="str">
        <f t="shared" si="4"/>
        <v>21725410</v>
      </c>
      <c r="C187">
        <v>1725410</v>
      </c>
      <c r="D187" t="str">
        <f>_xlfn.XLOOKUP(C187,INVENTORY_DATA!$C:$C,INVENTORY_DATA!$B:$B,"REVISIT",0)</f>
        <v>W_B</v>
      </c>
      <c r="E187" t="s">
        <v>10</v>
      </c>
      <c r="F187">
        <v>44510</v>
      </c>
      <c r="G187">
        <v>2022</v>
      </c>
      <c r="H187">
        <f t="shared" si="5"/>
        <v>2</v>
      </c>
      <c r="I187">
        <f>VLOOKUP(H187,KEY!$B$2:$C$14,2,0)</f>
        <v>4</v>
      </c>
      <c r="J187" s="24">
        <f>VLOOKUP(C187,INVENTORY_DATA!C:F,4,0)*F187</f>
        <v>441984.3</v>
      </c>
    </row>
    <row r="188" spans="2:10" x14ac:dyDescent="0.25">
      <c r="B188" t="str">
        <f t="shared" si="4"/>
        <v>21665271</v>
      </c>
      <c r="C188">
        <v>1665271</v>
      </c>
      <c r="D188" t="str">
        <f>_xlfn.XLOOKUP(C188,INVENTORY_DATA!$C:$C,INVENTORY_DATA!$B:$B,"REVISIT",0)</f>
        <v>W_C</v>
      </c>
      <c r="E188" t="s">
        <v>4</v>
      </c>
      <c r="F188">
        <v>11526</v>
      </c>
      <c r="G188">
        <v>2022</v>
      </c>
      <c r="H188">
        <f t="shared" si="5"/>
        <v>2</v>
      </c>
      <c r="I188">
        <f>VLOOKUP(H188,KEY!$B$2:$C$14,2,0)</f>
        <v>4</v>
      </c>
      <c r="J188" s="24">
        <f>VLOOKUP(C188,INVENTORY_DATA!C:F,4,0)*F188</f>
        <v>104425.56000000001</v>
      </c>
    </row>
    <row r="189" spans="2:10" x14ac:dyDescent="0.25">
      <c r="B189" t="str">
        <f t="shared" si="4"/>
        <v>21104927</v>
      </c>
      <c r="C189">
        <v>1104927</v>
      </c>
      <c r="D189" t="str">
        <f>_xlfn.XLOOKUP(C189,INVENTORY_DATA!$C:$C,INVENTORY_DATA!$B:$B,"REVISIT",0)</f>
        <v>W_A</v>
      </c>
      <c r="E189" t="s">
        <v>6</v>
      </c>
      <c r="F189">
        <v>40889</v>
      </c>
      <c r="G189">
        <v>2022</v>
      </c>
      <c r="H189">
        <f t="shared" si="5"/>
        <v>2</v>
      </c>
      <c r="I189">
        <f>VLOOKUP(H189,KEY!$B$2:$C$14,2,0)</f>
        <v>4</v>
      </c>
      <c r="J189" s="24">
        <f>VLOOKUP(C189,INVENTORY_DATA!C:F,4,0)*F189</f>
        <v>304623.05</v>
      </c>
    </row>
    <row r="190" spans="2:10" x14ac:dyDescent="0.25">
      <c r="B190" t="str">
        <f t="shared" si="4"/>
        <v>21404240</v>
      </c>
      <c r="C190">
        <v>1404240</v>
      </c>
      <c r="D190" t="str">
        <f>_xlfn.XLOOKUP(C190,INVENTORY_DATA!$C:$C,INVENTORY_DATA!$B:$B,"REVISIT",0)</f>
        <v>W_B</v>
      </c>
      <c r="E190" t="s">
        <v>8</v>
      </c>
      <c r="F190">
        <v>31987</v>
      </c>
      <c r="G190">
        <v>2022</v>
      </c>
      <c r="H190">
        <f t="shared" si="5"/>
        <v>2</v>
      </c>
      <c r="I190">
        <f>VLOOKUP(H190,KEY!$B$2:$C$14,2,0)</f>
        <v>4</v>
      </c>
      <c r="J190" s="24">
        <f>VLOOKUP(C190,INVENTORY_DATA!C:F,4,0)*F190</f>
        <v>314432.21000000002</v>
      </c>
    </row>
    <row r="191" spans="2:10" x14ac:dyDescent="0.25">
      <c r="B191" t="str">
        <f t="shared" si="4"/>
        <v>21658227</v>
      </c>
      <c r="C191">
        <v>1658227</v>
      </c>
      <c r="D191" t="str">
        <f>_xlfn.XLOOKUP(C191,INVENTORY_DATA!$C:$C,INVENTORY_DATA!$B:$B,"REVISIT",0)</f>
        <v>W_C</v>
      </c>
      <c r="E191" t="s">
        <v>9</v>
      </c>
      <c r="F191">
        <v>13888</v>
      </c>
      <c r="G191">
        <v>2022</v>
      </c>
      <c r="H191">
        <f t="shared" si="5"/>
        <v>2</v>
      </c>
      <c r="I191">
        <f>VLOOKUP(H191,KEY!$B$2:$C$14,2,0)</f>
        <v>4</v>
      </c>
      <c r="J191" s="24">
        <f>VLOOKUP(C191,INVENTORY_DATA!C:F,4,0)*F191</f>
        <v>128047.36000000002</v>
      </c>
    </row>
    <row r="192" spans="2:10" x14ac:dyDescent="0.25">
      <c r="B192" t="str">
        <f t="shared" si="4"/>
        <v>21919447</v>
      </c>
      <c r="C192">
        <v>1919447</v>
      </c>
      <c r="D192" t="str">
        <f>_xlfn.XLOOKUP(C192,INVENTORY_DATA!$C:$C,INVENTORY_DATA!$B:$B,"REVISIT",0)</f>
        <v>W_A</v>
      </c>
      <c r="E192" t="s">
        <v>10</v>
      </c>
      <c r="F192">
        <v>46995</v>
      </c>
      <c r="G192">
        <v>2022</v>
      </c>
      <c r="H192">
        <f t="shared" si="5"/>
        <v>2</v>
      </c>
      <c r="I192">
        <f>VLOOKUP(H192,KEY!$B$2:$C$14,2,0)</f>
        <v>4</v>
      </c>
      <c r="J192" s="24">
        <f>VLOOKUP(C192,INVENTORY_DATA!C:F,4,0)*F192</f>
        <v>443162.85</v>
      </c>
    </row>
    <row r="193" spans="2:10" x14ac:dyDescent="0.25">
      <c r="B193" t="str">
        <f t="shared" si="4"/>
        <v>21602257</v>
      </c>
      <c r="C193">
        <v>1602257</v>
      </c>
      <c r="D193" t="str">
        <f>_xlfn.XLOOKUP(C193,INVENTORY_DATA!$C:$C,INVENTORY_DATA!$B:$B,"REVISIT",0)</f>
        <v>W_B</v>
      </c>
      <c r="E193" t="s">
        <v>4</v>
      </c>
      <c r="F193">
        <v>49634</v>
      </c>
      <c r="G193">
        <v>2022</v>
      </c>
      <c r="H193">
        <f t="shared" si="5"/>
        <v>2</v>
      </c>
      <c r="I193">
        <f>VLOOKUP(H193,KEY!$B$2:$C$14,2,0)</f>
        <v>4</v>
      </c>
      <c r="J193" s="24">
        <f>VLOOKUP(C193,INVENTORY_DATA!C:F,4,0)*F193</f>
        <v>444224.3</v>
      </c>
    </row>
    <row r="194" spans="2:10" x14ac:dyDescent="0.25">
      <c r="B194" t="str">
        <f t="shared" si="4"/>
        <v>21542470</v>
      </c>
      <c r="C194">
        <v>1542470</v>
      </c>
      <c r="D194" t="str">
        <f>_xlfn.XLOOKUP(C194,INVENTORY_DATA!$C:$C,INVENTORY_DATA!$B:$B,"REVISIT",0)</f>
        <v>W_C</v>
      </c>
      <c r="E194" t="s">
        <v>6</v>
      </c>
      <c r="F194">
        <v>34262</v>
      </c>
      <c r="G194">
        <v>2022</v>
      </c>
      <c r="H194">
        <f t="shared" si="5"/>
        <v>2</v>
      </c>
      <c r="I194">
        <f>VLOOKUP(H194,KEY!$B$2:$C$14,2,0)</f>
        <v>4</v>
      </c>
      <c r="J194" s="24">
        <f>VLOOKUP(C194,INVENTORY_DATA!C:F,4,0)*F194</f>
        <v>313154.68</v>
      </c>
    </row>
    <row r="195" spans="2:10" x14ac:dyDescent="0.25">
      <c r="B195" t="str">
        <f t="shared" si="4"/>
        <v>21172141</v>
      </c>
      <c r="C195">
        <v>1172141</v>
      </c>
      <c r="D195" t="str">
        <f>_xlfn.XLOOKUP(C195,INVENTORY_DATA!$C:$C,INVENTORY_DATA!$B:$B,"REVISIT",0)</f>
        <v>W_A</v>
      </c>
      <c r="E195" t="s">
        <v>8</v>
      </c>
      <c r="F195">
        <v>21477</v>
      </c>
      <c r="G195">
        <v>2022</v>
      </c>
      <c r="H195">
        <f t="shared" si="5"/>
        <v>2</v>
      </c>
      <c r="I195">
        <f>VLOOKUP(H195,KEY!$B$2:$C$14,2,0)</f>
        <v>4</v>
      </c>
      <c r="J195" s="24">
        <f>VLOOKUP(C195,INVENTORY_DATA!C:F,4,0)*F195</f>
        <v>197588.4</v>
      </c>
    </row>
    <row r="196" spans="2:10" x14ac:dyDescent="0.25">
      <c r="B196" t="str">
        <f t="shared" ref="B196:B259" si="6">H196&amp;C196</f>
        <v>21686011</v>
      </c>
      <c r="C196">
        <v>1686011</v>
      </c>
      <c r="D196" t="str">
        <f>_xlfn.XLOOKUP(C196,INVENTORY_DATA!$C:$C,INVENTORY_DATA!$B:$B,"REVISIT",0)</f>
        <v>W_B</v>
      </c>
      <c r="E196" t="s">
        <v>9</v>
      </c>
      <c r="F196">
        <v>14674</v>
      </c>
      <c r="G196">
        <v>2022</v>
      </c>
      <c r="H196">
        <f t="shared" si="5"/>
        <v>2</v>
      </c>
      <c r="I196">
        <f>VLOOKUP(H196,KEY!$B$2:$C$14,2,0)</f>
        <v>4</v>
      </c>
      <c r="J196" s="24">
        <f>VLOOKUP(C196,INVENTORY_DATA!C:F,4,0)*F196</f>
        <v>121353.98</v>
      </c>
    </row>
    <row r="197" spans="2:10" x14ac:dyDescent="0.25">
      <c r="B197" t="str">
        <f t="shared" si="6"/>
        <v>21760339</v>
      </c>
      <c r="C197">
        <v>1760339</v>
      </c>
      <c r="D197" t="str">
        <f>_xlfn.XLOOKUP(C197,INVENTORY_DATA!$C:$C,INVENTORY_DATA!$B:$B,"REVISIT",0)</f>
        <v>W_C</v>
      </c>
      <c r="E197" t="s">
        <v>10</v>
      </c>
      <c r="F197">
        <v>34358</v>
      </c>
      <c r="G197">
        <v>2022</v>
      </c>
      <c r="H197">
        <f t="shared" ref="H197:H260" si="7">IF(C196=1431913,H196+1,H196)</f>
        <v>2</v>
      </c>
      <c r="I197">
        <f>VLOOKUP(H197,KEY!$B$2:$C$14,2,0)</f>
        <v>4</v>
      </c>
      <c r="J197" s="24">
        <f>VLOOKUP(C197,INVENTORY_DATA!C:F,4,0)*F197</f>
        <v>295135.21999999997</v>
      </c>
    </row>
    <row r="198" spans="2:10" x14ac:dyDescent="0.25">
      <c r="B198" t="str">
        <f t="shared" si="6"/>
        <v>21544715</v>
      </c>
      <c r="C198">
        <v>1544715</v>
      </c>
      <c r="D198" t="str">
        <f>_xlfn.XLOOKUP(C198,INVENTORY_DATA!$C:$C,INVENTORY_DATA!$B:$B,"REVISIT",0)</f>
        <v>W_A</v>
      </c>
      <c r="E198" t="s">
        <v>4</v>
      </c>
      <c r="F198">
        <v>32888</v>
      </c>
      <c r="G198">
        <v>2022</v>
      </c>
      <c r="H198">
        <f t="shared" si="7"/>
        <v>2</v>
      </c>
      <c r="I198">
        <f>VLOOKUP(H198,KEY!$B$2:$C$14,2,0)</f>
        <v>4</v>
      </c>
      <c r="J198" s="24">
        <f>VLOOKUP(C198,INVENTORY_DATA!C:F,4,0)*F198</f>
        <v>315395.92</v>
      </c>
    </row>
    <row r="199" spans="2:10" x14ac:dyDescent="0.25">
      <c r="B199" t="str">
        <f t="shared" si="6"/>
        <v>21715505</v>
      </c>
      <c r="C199">
        <v>1715505</v>
      </c>
      <c r="D199" t="str">
        <f>_xlfn.XLOOKUP(C199,INVENTORY_DATA!$C:$C,INVENTORY_DATA!$B:$B,"REVISIT",0)</f>
        <v>W_B</v>
      </c>
      <c r="E199" t="s">
        <v>6</v>
      </c>
      <c r="F199">
        <v>38048</v>
      </c>
      <c r="G199">
        <v>2022</v>
      </c>
      <c r="H199">
        <f t="shared" si="7"/>
        <v>2</v>
      </c>
      <c r="I199">
        <f>VLOOKUP(H199,KEY!$B$2:$C$14,2,0)</f>
        <v>4</v>
      </c>
      <c r="J199" s="24">
        <f>VLOOKUP(C199,INVENTORY_DATA!C:F,4,0)*F199</f>
        <v>335202.88</v>
      </c>
    </row>
    <row r="200" spans="2:10" x14ac:dyDescent="0.25">
      <c r="B200" t="str">
        <f t="shared" si="6"/>
        <v>21539334</v>
      </c>
      <c r="C200">
        <v>1539334</v>
      </c>
      <c r="D200" t="str">
        <f>_xlfn.XLOOKUP(C200,INVENTORY_DATA!$C:$C,INVENTORY_DATA!$B:$B,"REVISIT",0)</f>
        <v>W_C</v>
      </c>
      <c r="E200" t="s">
        <v>8</v>
      </c>
      <c r="F200">
        <v>13616</v>
      </c>
      <c r="G200">
        <v>2022</v>
      </c>
      <c r="H200">
        <f t="shared" si="7"/>
        <v>2</v>
      </c>
      <c r="I200">
        <f>VLOOKUP(H200,KEY!$B$2:$C$14,2,0)</f>
        <v>4</v>
      </c>
      <c r="J200" s="24">
        <f>VLOOKUP(C200,INVENTORY_DATA!C:F,4,0)*F200</f>
        <v>119820.8</v>
      </c>
    </row>
    <row r="201" spans="2:10" x14ac:dyDescent="0.25">
      <c r="B201" t="str">
        <f t="shared" si="6"/>
        <v>21803831</v>
      </c>
      <c r="C201">
        <v>1803831</v>
      </c>
      <c r="D201" t="str">
        <f>_xlfn.XLOOKUP(C201,INVENTORY_DATA!$C:$C,INVENTORY_DATA!$B:$B,"REVISIT",0)</f>
        <v>W_A</v>
      </c>
      <c r="E201" t="s">
        <v>9</v>
      </c>
      <c r="F201">
        <v>32608</v>
      </c>
      <c r="G201">
        <v>2022</v>
      </c>
      <c r="H201">
        <f t="shared" si="7"/>
        <v>2</v>
      </c>
      <c r="I201">
        <f>VLOOKUP(H201,KEY!$B$2:$C$14,2,0)</f>
        <v>4</v>
      </c>
      <c r="J201" s="24">
        <f>VLOOKUP(C201,INVENTORY_DATA!C:F,4,0)*F201</f>
        <v>299993.59999999998</v>
      </c>
    </row>
    <row r="202" spans="2:10" x14ac:dyDescent="0.25">
      <c r="B202" t="str">
        <f t="shared" si="6"/>
        <v>21431913</v>
      </c>
      <c r="C202">
        <v>1431913</v>
      </c>
      <c r="D202" t="str">
        <f>_xlfn.XLOOKUP(C202,INVENTORY_DATA!$C:$C,INVENTORY_DATA!$B:$B,"REVISIT",0)</f>
        <v>W_B</v>
      </c>
      <c r="E202" t="s">
        <v>10</v>
      </c>
      <c r="F202">
        <v>40233</v>
      </c>
      <c r="G202">
        <v>2022</v>
      </c>
      <c r="H202">
        <f t="shared" si="7"/>
        <v>2</v>
      </c>
      <c r="I202">
        <f>VLOOKUP(H202,KEY!$B$2:$C$14,2,0)</f>
        <v>4</v>
      </c>
      <c r="J202" s="24">
        <f>VLOOKUP(C202,INVENTORY_DATA!C:F,4,0)*F202</f>
        <v>382615.83</v>
      </c>
    </row>
    <row r="203" spans="2:10" x14ac:dyDescent="0.25">
      <c r="B203" t="str">
        <f t="shared" si="6"/>
        <v>31395072</v>
      </c>
      <c r="C203">
        <v>1395072</v>
      </c>
      <c r="D203" t="str">
        <f>_xlfn.XLOOKUP(C203,INVENTORY_DATA!$C:$C,INVENTORY_DATA!$B:$B,"REVISIT",0)</f>
        <v>W_B</v>
      </c>
      <c r="E203" t="s">
        <v>4</v>
      </c>
      <c r="F203">
        <v>41179</v>
      </c>
      <c r="G203">
        <v>2022</v>
      </c>
      <c r="H203">
        <f t="shared" si="7"/>
        <v>3</v>
      </c>
      <c r="I203">
        <f>VLOOKUP(H203,KEY!$B$2:$C$14,2,0)</f>
        <v>5</v>
      </c>
      <c r="J203" s="24">
        <f>VLOOKUP(C203,INVENTORY_DATA!C:F,4,0)*F203</f>
        <v>344256.44</v>
      </c>
    </row>
    <row r="204" spans="2:10" x14ac:dyDescent="0.25">
      <c r="B204" t="str">
        <f t="shared" si="6"/>
        <v>31039394</v>
      </c>
      <c r="C204">
        <v>1039394</v>
      </c>
      <c r="D204" t="str">
        <f>_xlfn.XLOOKUP(C204,INVENTORY_DATA!$C:$C,INVENTORY_DATA!$B:$B,"REVISIT",0)</f>
        <v>W_C</v>
      </c>
      <c r="E204" t="s">
        <v>6</v>
      </c>
      <c r="F204">
        <v>39986</v>
      </c>
      <c r="G204">
        <v>2022</v>
      </c>
      <c r="H204">
        <f t="shared" si="7"/>
        <v>3</v>
      </c>
      <c r="I204">
        <f>VLOOKUP(H204,KEY!$B$2:$C$14,2,0)</f>
        <v>5</v>
      </c>
      <c r="J204" s="24">
        <f>VLOOKUP(C204,INVENTORY_DATA!C:F,4,0)*F204</f>
        <v>358674.42000000004</v>
      </c>
    </row>
    <row r="205" spans="2:10" x14ac:dyDescent="0.25">
      <c r="B205" t="str">
        <f t="shared" si="6"/>
        <v>31975221</v>
      </c>
      <c r="C205">
        <v>1975221</v>
      </c>
      <c r="D205" t="str">
        <f>_xlfn.XLOOKUP(C205,INVENTORY_DATA!$C:$C,INVENTORY_DATA!$B:$B,"REVISIT",0)</f>
        <v>W_A</v>
      </c>
      <c r="E205" t="s">
        <v>8</v>
      </c>
      <c r="F205">
        <v>45321</v>
      </c>
      <c r="G205">
        <v>2022</v>
      </c>
      <c r="H205">
        <f t="shared" si="7"/>
        <v>3</v>
      </c>
      <c r="I205">
        <f>VLOOKUP(H205,KEY!$B$2:$C$14,2,0)</f>
        <v>5</v>
      </c>
      <c r="J205" s="24">
        <f>VLOOKUP(C205,INVENTORY_DATA!C:F,4,0)*F205</f>
        <v>392026.65</v>
      </c>
    </row>
    <row r="206" spans="2:10" x14ac:dyDescent="0.25">
      <c r="B206" t="str">
        <f t="shared" si="6"/>
        <v>31396615</v>
      </c>
      <c r="C206">
        <v>1396615</v>
      </c>
      <c r="D206" t="str">
        <f>_xlfn.XLOOKUP(C206,INVENTORY_DATA!$C:$C,INVENTORY_DATA!$B:$B,"REVISIT",0)</f>
        <v>W_B</v>
      </c>
      <c r="E206" t="s">
        <v>9</v>
      </c>
      <c r="F206">
        <v>39234</v>
      </c>
      <c r="G206">
        <v>2022</v>
      </c>
      <c r="H206">
        <f t="shared" si="7"/>
        <v>3</v>
      </c>
      <c r="I206">
        <f>VLOOKUP(H206,KEY!$B$2:$C$14,2,0)</f>
        <v>5</v>
      </c>
      <c r="J206" s="24">
        <f>VLOOKUP(C206,INVENTORY_DATA!C:F,4,0)*F206</f>
        <v>309556.26</v>
      </c>
    </row>
    <row r="207" spans="2:10" x14ac:dyDescent="0.25">
      <c r="B207" t="str">
        <f t="shared" si="6"/>
        <v>31026987</v>
      </c>
      <c r="C207">
        <v>1026987</v>
      </c>
      <c r="D207" t="str">
        <f>_xlfn.XLOOKUP(C207,INVENTORY_DATA!$C:$C,INVENTORY_DATA!$B:$B,"REVISIT",0)</f>
        <v>W_C</v>
      </c>
      <c r="E207" t="s">
        <v>10</v>
      </c>
      <c r="F207">
        <v>41844</v>
      </c>
      <c r="G207">
        <v>2022</v>
      </c>
      <c r="H207">
        <f t="shared" si="7"/>
        <v>3</v>
      </c>
      <c r="I207">
        <f>VLOOKUP(H207,KEY!$B$2:$C$14,2,0)</f>
        <v>5</v>
      </c>
      <c r="J207" s="24">
        <f>VLOOKUP(C207,INVENTORY_DATA!C:F,4,0)*F207</f>
        <v>363205.92</v>
      </c>
    </row>
    <row r="208" spans="2:10" x14ac:dyDescent="0.25">
      <c r="B208" t="str">
        <f t="shared" si="6"/>
        <v>31885799</v>
      </c>
      <c r="C208">
        <v>1885799</v>
      </c>
      <c r="D208" t="str">
        <f>_xlfn.XLOOKUP(C208,INVENTORY_DATA!$C:$C,INVENTORY_DATA!$B:$B,"REVISIT",0)</f>
        <v>W_A</v>
      </c>
      <c r="E208" t="s">
        <v>4</v>
      </c>
      <c r="F208">
        <v>52272</v>
      </c>
      <c r="G208">
        <v>2022</v>
      </c>
      <c r="H208">
        <f t="shared" si="7"/>
        <v>3</v>
      </c>
      <c r="I208">
        <f>VLOOKUP(H208,KEY!$B$2:$C$14,2,0)</f>
        <v>5</v>
      </c>
      <c r="J208" s="24">
        <f>VLOOKUP(C208,INVENTORY_DATA!C:F,4,0)*F208</f>
        <v>447971.04000000004</v>
      </c>
    </row>
    <row r="209" spans="2:10" x14ac:dyDescent="0.25">
      <c r="B209" t="str">
        <f t="shared" si="6"/>
        <v>31844486</v>
      </c>
      <c r="C209">
        <v>1844486</v>
      </c>
      <c r="D209" t="str">
        <f>_xlfn.XLOOKUP(C209,INVENTORY_DATA!$C:$C,INVENTORY_DATA!$B:$B,"REVISIT",0)</f>
        <v>W_B</v>
      </c>
      <c r="E209" t="s">
        <v>6</v>
      </c>
      <c r="F209">
        <v>51779</v>
      </c>
      <c r="G209">
        <v>2022</v>
      </c>
      <c r="H209">
        <f t="shared" si="7"/>
        <v>3</v>
      </c>
      <c r="I209">
        <f>VLOOKUP(H209,KEY!$B$2:$C$14,2,0)</f>
        <v>5</v>
      </c>
      <c r="J209" s="24">
        <f>VLOOKUP(C209,INVENTORY_DATA!C:F,4,0)*F209</f>
        <v>499149.56000000006</v>
      </c>
    </row>
    <row r="210" spans="2:10" x14ac:dyDescent="0.25">
      <c r="B210" t="str">
        <f t="shared" si="6"/>
        <v>31633773</v>
      </c>
      <c r="C210">
        <v>1633773</v>
      </c>
      <c r="D210" t="str">
        <f>_xlfn.XLOOKUP(C210,INVENTORY_DATA!$C:$C,INVENTORY_DATA!$B:$B,"REVISIT",0)</f>
        <v>W_C</v>
      </c>
      <c r="E210" t="s">
        <v>8</v>
      </c>
      <c r="F210">
        <v>26538</v>
      </c>
      <c r="G210">
        <v>2022</v>
      </c>
      <c r="H210">
        <f t="shared" si="7"/>
        <v>3</v>
      </c>
      <c r="I210">
        <f>VLOOKUP(H210,KEY!$B$2:$C$14,2,0)</f>
        <v>5</v>
      </c>
      <c r="J210" s="24">
        <f>VLOOKUP(C210,INVENTORY_DATA!C:F,4,0)*F210</f>
        <v>191869.74000000002</v>
      </c>
    </row>
    <row r="211" spans="2:10" x14ac:dyDescent="0.25">
      <c r="B211" t="str">
        <f t="shared" si="6"/>
        <v>31280204</v>
      </c>
      <c r="C211">
        <v>1280204</v>
      </c>
      <c r="D211" t="str">
        <f>_xlfn.XLOOKUP(C211,INVENTORY_DATA!$C:$C,INVENTORY_DATA!$B:$B,"REVISIT",0)</f>
        <v>W_A</v>
      </c>
      <c r="E211" t="s">
        <v>9</v>
      </c>
      <c r="F211">
        <v>30130</v>
      </c>
      <c r="G211">
        <v>2022</v>
      </c>
      <c r="H211">
        <f t="shared" si="7"/>
        <v>3</v>
      </c>
      <c r="I211">
        <f>VLOOKUP(H211,KEY!$B$2:$C$14,2,0)</f>
        <v>5</v>
      </c>
      <c r="J211" s="24">
        <f>VLOOKUP(C211,INVENTORY_DATA!C:F,4,0)*F211</f>
        <v>226878.9</v>
      </c>
    </row>
    <row r="212" spans="2:10" x14ac:dyDescent="0.25">
      <c r="B212" t="str">
        <f t="shared" si="6"/>
        <v>31461444</v>
      </c>
      <c r="C212">
        <v>1461444</v>
      </c>
      <c r="D212" t="str">
        <f>_xlfn.XLOOKUP(C212,INVENTORY_DATA!$C:$C,INVENTORY_DATA!$B:$B,"REVISIT",0)</f>
        <v>W_B</v>
      </c>
      <c r="E212" t="s">
        <v>10</v>
      </c>
      <c r="F212">
        <v>59953</v>
      </c>
      <c r="G212">
        <v>2022</v>
      </c>
      <c r="H212">
        <f t="shared" si="7"/>
        <v>3</v>
      </c>
      <c r="I212">
        <f>VLOOKUP(H212,KEY!$B$2:$C$14,2,0)</f>
        <v>5</v>
      </c>
      <c r="J212" s="24">
        <f>VLOOKUP(C212,INVENTORY_DATA!C:F,4,0)*F212</f>
        <v>429863.01</v>
      </c>
    </row>
    <row r="213" spans="2:10" x14ac:dyDescent="0.25">
      <c r="B213" t="str">
        <f t="shared" si="6"/>
        <v>31118364</v>
      </c>
      <c r="C213">
        <v>1118364</v>
      </c>
      <c r="D213" t="str">
        <f>_xlfn.XLOOKUP(C213,INVENTORY_DATA!$C:$C,INVENTORY_DATA!$B:$B,"REVISIT",0)</f>
        <v>W_C</v>
      </c>
      <c r="E213" t="s">
        <v>4</v>
      </c>
      <c r="F213">
        <v>52683</v>
      </c>
      <c r="G213">
        <v>2022</v>
      </c>
      <c r="H213">
        <f t="shared" si="7"/>
        <v>3</v>
      </c>
      <c r="I213">
        <f>VLOOKUP(H213,KEY!$B$2:$C$14,2,0)</f>
        <v>5</v>
      </c>
      <c r="J213" s="24">
        <f>VLOOKUP(C213,INVENTORY_DATA!C:F,4,0)*F213</f>
        <v>507864.12000000005</v>
      </c>
    </row>
    <row r="214" spans="2:10" x14ac:dyDescent="0.25">
      <c r="B214" t="str">
        <f t="shared" si="6"/>
        <v>31591858</v>
      </c>
      <c r="C214">
        <v>1591858</v>
      </c>
      <c r="D214" t="str">
        <f>_xlfn.XLOOKUP(C214,INVENTORY_DATA!$C:$C,INVENTORY_DATA!$B:$B,"REVISIT",0)</f>
        <v>W_A</v>
      </c>
      <c r="E214" t="s">
        <v>6</v>
      </c>
      <c r="F214">
        <v>45639</v>
      </c>
      <c r="G214">
        <v>2022</v>
      </c>
      <c r="H214">
        <f t="shared" si="7"/>
        <v>3</v>
      </c>
      <c r="I214">
        <f>VLOOKUP(H214,KEY!$B$2:$C$14,2,0)</f>
        <v>5</v>
      </c>
      <c r="J214" s="24">
        <f>VLOOKUP(C214,INVENTORY_DATA!C:F,4,0)*F214</f>
        <v>421704.36</v>
      </c>
    </row>
    <row r="215" spans="2:10" x14ac:dyDescent="0.25">
      <c r="B215" t="str">
        <f t="shared" si="6"/>
        <v>31136253</v>
      </c>
      <c r="C215">
        <v>1136253</v>
      </c>
      <c r="D215" t="str">
        <f>_xlfn.XLOOKUP(C215,INVENTORY_DATA!$C:$C,INVENTORY_DATA!$B:$B,"REVISIT",0)</f>
        <v>W_B</v>
      </c>
      <c r="E215" t="s">
        <v>8</v>
      </c>
      <c r="F215">
        <v>26988</v>
      </c>
      <c r="G215">
        <v>2022</v>
      </c>
      <c r="H215">
        <f t="shared" si="7"/>
        <v>3</v>
      </c>
      <c r="I215">
        <f>VLOOKUP(H215,KEY!$B$2:$C$14,2,0)</f>
        <v>5</v>
      </c>
      <c r="J215" s="24">
        <f>VLOOKUP(C215,INVENTORY_DATA!C:F,4,0)*F215</f>
        <v>264752.28000000003</v>
      </c>
    </row>
    <row r="216" spans="2:10" x14ac:dyDescent="0.25">
      <c r="B216" t="str">
        <f t="shared" si="6"/>
        <v>31740258</v>
      </c>
      <c r="C216">
        <v>1740258</v>
      </c>
      <c r="D216" t="str">
        <f>_xlfn.XLOOKUP(C216,INVENTORY_DATA!$C:$C,INVENTORY_DATA!$B:$B,"REVISIT",0)</f>
        <v>W_C</v>
      </c>
      <c r="E216" t="s">
        <v>9</v>
      </c>
      <c r="F216">
        <v>24601</v>
      </c>
      <c r="G216">
        <v>2022</v>
      </c>
      <c r="H216">
        <f t="shared" si="7"/>
        <v>3</v>
      </c>
      <c r="I216">
        <f>VLOOKUP(H216,KEY!$B$2:$C$14,2,0)</f>
        <v>5</v>
      </c>
      <c r="J216" s="24">
        <f>VLOOKUP(C216,INVENTORY_DATA!C:F,4,0)*F216</f>
        <v>239613.74</v>
      </c>
    </row>
    <row r="217" spans="2:10" x14ac:dyDescent="0.25">
      <c r="B217" t="str">
        <f t="shared" si="6"/>
        <v>31321497</v>
      </c>
      <c r="C217">
        <v>1321497</v>
      </c>
      <c r="D217" t="str">
        <f>_xlfn.XLOOKUP(C217,INVENTORY_DATA!$C:$C,INVENTORY_DATA!$B:$B,"REVISIT",0)</f>
        <v>W_A</v>
      </c>
      <c r="E217" t="s">
        <v>10</v>
      </c>
      <c r="F217">
        <v>24109</v>
      </c>
      <c r="G217">
        <v>2022</v>
      </c>
      <c r="H217">
        <f t="shared" si="7"/>
        <v>3</v>
      </c>
      <c r="I217">
        <f>VLOOKUP(H217,KEY!$B$2:$C$14,2,0)</f>
        <v>5</v>
      </c>
      <c r="J217" s="24">
        <f>VLOOKUP(C217,INVENTORY_DATA!C:F,4,0)*F217</f>
        <v>192148.72999999998</v>
      </c>
    </row>
    <row r="218" spans="2:10" x14ac:dyDescent="0.25">
      <c r="B218" t="str">
        <f t="shared" si="6"/>
        <v>31950549</v>
      </c>
      <c r="C218">
        <v>1950549</v>
      </c>
      <c r="D218" t="str">
        <f>_xlfn.XLOOKUP(C218,INVENTORY_DATA!$C:$C,INVENTORY_DATA!$B:$B,"REVISIT",0)</f>
        <v>W_B</v>
      </c>
      <c r="E218" t="s">
        <v>4</v>
      </c>
      <c r="F218">
        <v>31744</v>
      </c>
      <c r="G218">
        <v>2022</v>
      </c>
      <c r="H218">
        <f t="shared" si="7"/>
        <v>3</v>
      </c>
      <c r="I218">
        <f>VLOOKUP(H218,KEY!$B$2:$C$14,2,0)</f>
        <v>5</v>
      </c>
      <c r="J218" s="24">
        <f>VLOOKUP(C218,INVENTORY_DATA!C:F,4,0)*F218</f>
        <v>249190.39999999999</v>
      </c>
    </row>
    <row r="219" spans="2:10" x14ac:dyDescent="0.25">
      <c r="B219" t="str">
        <f t="shared" si="6"/>
        <v>31493247</v>
      </c>
      <c r="C219">
        <v>1493247</v>
      </c>
      <c r="D219" t="str">
        <f>_xlfn.XLOOKUP(C219,INVENTORY_DATA!$C:$C,INVENTORY_DATA!$B:$B,"REVISIT",0)</f>
        <v>W_C</v>
      </c>
      <c r="E219" t="s">
        <v>6</v>
      </c>
      <c r="F219">
        <v>22134</v>
      </c>
      <c r="G219">
        <v>2022</v>
      </c>
      <c r="H219">
        <f t="shared" si="7"/>
        <v>3</v>
      </c>
      <c r="I219">
        <f>VLOOKUP(H219,KEY!$B$2:$C$14,2,0)</f>
        <v>5</v>
      </c>
      <c r="J219" s="24">
        <f>VLOOKUP(C219,INVENTORY_DATA!C:F,4,0)*F219</f>
        <v>194115.18</v>
      </c>
    </row>
    <row r="220" spans="2:10" x14ac:dyDescent="0.25">
      <c r="B220" t="str">
        <f t="shared" si="6"/>
        <v>31352561</v>
      </c>
      <c r="C220">
        <v>1352561</v>
      </c>
      <c r="D220" t="str">
        <f>_xlfn.XLOOKUP(C220,INVENTORY_DATA!$C:$C,INVENTORY_DATA!$B:$B,"REVISIT",0)</f>
        <v>W_A</v>
      </c>
      <c r="E220" t="s">
        <v>8</v>
      </c>
      <c r="F220">
        <v>37504</v>
      </c>
      <c r="G220">
        <v>2022</v>
      </c>
      <c r="H220">
        <f t="shared" si="7"/>
        <v>3</v>
      </c>
      <c r="I220">
        <f>VLOOKUP(H220,KEY!$B$2:$C$14,2,0)</f>
        <v>5</v>
      </c>
      <c r="J220" s="24">
        <f>VLOOKUP(C220,INVENTORY_DATA!C:F,4,0)*F220</f>
        <v>354037.76000000001</v>
      </c>
    </row>
    <row r="221" spans="2:10" x14ac:dyDescent="0.25">
      <c r="B221" t="str">
        <f t="shared" si="6"/>
        <v>31705422</v>
      </c>
      <c r="C221">
        <v>1705422</v>
      </c>
      <c r="D221" t="str">
        <f>_xlfn.XLOOKUP(C221,INVENTORY_DATA!$C:$C,INVENTORY_DATA!$B:$B,"REVISIT",0)</f>
        <v>W_B</v>
      </c>
      <c r="E221" t="s">
        <v>9</v>
      </c>
      <c r="F221">
        <v>26835</v>
      </c>
      <c r="G221">
        <v>2022</v>
      </c>
      <c r="H221">
        <f t="shared" si="7"/>
        <v>3</v>
      </c>
      <c r="I221">
        <f>VLOOKUP(H221,KEY!$B$2:$C$14,2,0)</f>
        <v>5</v>
      </c>
      <c r="J221" s="24">
        <f>VLOOKUP(C221,INVENTORY_DATA!C:F,4,0)*F221</f>
        <v>225414</v>
      </c>
    </row>
    <row r="222" spans="2:10" x14ac:dyDescent="0.25">
      <c r="B222" t="str">
        <f t="shared" si="6"/>
        <v>31022712</v>
      </c>
      <c r="C222">
        <v>1022712</v>
      </c>
      <c r="D222" t="str">
        <f>_xlfn.XLOOKUP(C222,INVENTORY_DATA!$C:$C,INVENTORY_DATA!$B:$B,"REVISIT",0)</f>
        <v>W_C</v>
      </c>
      <c r="E222" t="s">
        <v>10</v>
      </c>
      <c r="F222">
        <v>19180</v>
      </c>
      <c r="G222">
        <v>2022</v>
      </c>
      <c r="H222">
        <f t="shared" si="7"/>
        <v>3</v>
      </c>
      <c r="I222">
        <f>VLOOKUP(H222,KEY!$B$2:$C$14,2,0)</f>
        <v>5</v>
      </c>
      <c r="J222" s="24">
        <f>VLOOKUP(C222,INVENTORY_DATA!C:F,4,0)*F222</f>
        <v>137520.6</v>
      </c>
    </row>
    <row r="223" spans="2:10" x14ac:dyDescent="0.25">
      <c r="B223" t="str">
        <f t="shared" si="6"/>
        <v>31633085</v>
      </c>
      <c r="C223">
        <v>1633085</v>
      </c>
      <c r="D223" t="str">
        <f>_xlfn.XLOOKUP(C223,INVENTORY_DATA!$C:$C,INVENTORY_DATA!$B:$B,"REVISIT",0)</f>
        <v>W_A</v>
      </c>
      <c r="E223" t="s">
        <v>4</v>
      </c>
      <c r="F223">
        <v>23610</v>
      </c>
      <c r="G223">
        <v>2022</v>
      </c>
      <c r="H223">
        <f t="shared" si="7"/>
        <v>3</v>
      </c>
      <c r="I223">
        <f>VLOOKUP(H223,KEY!$B$2:$C$14,2,0)</f>
        <v>5</v>
      </c>
      <c r="J223" s="24">
        <f>VLOOKUP(C223,INVENTORY_DATA!C:F,4,0)*F223</f>
        <v>219100.79999999999</v>
      </c>
    </row>
    <row r="224" spans="2:10" x14ac:dyDescent="0.25">
      <c r="B224" t="str">
        <f t="shared" si="6"/>
        <v>31915675</v>
      </c>
      <c r="C224">
        <v>1915675</v>
      </c>
      <c r="D224" t="str">
        <f>_xlfn.XLOOKUP(C224,INVENTORY_DATA!$C:$C,INVENTORY_DATA!$B:$B,"REVISIT",0)</f>
        <v>W_B</v>
      </c>
      <c r="E224" t="s">
        <v>6</v>
      </c>
      <c r="F224">
        <v>49164</v>
      </c>
      <c r="G224">
        <v>2022</v>
      </c>
      <c r="H224">
        <f t="shared" si="7"/>
        <v>3</v>
      </c>
      <c r="I224">
        <f>VLOOKUP(H224,KEY!$B$2:$C$14,2,0)</f>
        <v>5</v>
      </c>
      <c r="J224" s="24">
        <f>VLOOKUP(C224,INVENTORY_DATA!C:F,4,0)*F224</f>
        <v>403144.8</v>
      </c>
    </row>
    <row r="225" spans="2:10" x14ac:dyDescent="0.25">
      <c r="B225" t="str">
        <f t="shared" si="6"/>
        <v>31759024</v>
      </c>
      <c r="C225">
        <v>1759024</v>
      </c>
      <c r="D225" t="str">
        <f>_xlfn.XLOOKUP(C225,INVENTORY_DATA!$C:$C,INVENTORY_DATA!$B:$B,"REVISIT",0)</f>
        <v>W_C</v>
      </c>
      <c r="E225" t="s">
        <v>8</v>
      </c>
      <c r="F225">
        <v>45675</v>
      </c>
      <c r="G225">
        <v>2022</v>
      </c>
      <c r="H225">
        <f t="shared" si="7"/>
        <v>3</v>
      </c>
      <c r="I225">
        <f>VLOOKUP(H225,KEY!$B$2:$C$14,2,0)</f>
        <v>5</v>
      </c>
      <c r="J225" s="24">
        <f>VLOOKUP(C225,INVENTORY_DATA!C:F,4,0)*F225</f>
        <v>332970.75</v>
      </c>
    </row>
    <row r="226" spans="2:10" x14ac:dyDescent="0.25">
      <c r="B226" t="str">
        <f t="shared" si="6"/>
        <v>31641168</v>
      </c>
      <c r="C226">
        <v>1641168</v>
      </c>
      <c r="D226" t="str">
        <f>_xlfn.XLOOKUP(C226,INVENTORY_DATA!$C:$C,INVENTORY_DATA!$B:$B,"REVISIT",0)</f>
        <v>W_A</v>
      </c>
      <c r="E226" t="s">
        <v>9</v>
      </c>
      <c r="F226">
        <v>27304</v>
      </c>
      <c r="G226">
        <v>2022</v>
      </c>
      <c r="H226">
        <f t="shared" si="7"/>
        <v>3</v>
      </c>
      <c r="I226">
        <f>VLOOKUP(H226,KEY!$B$2:$C$14,2,0)</f>
        <v>5</v>
      </c>
      <c r="J226" s="24">
        <f>VLOOKUP(C226,INVENTORY_DATA!C:F,4,0)*F226</f>
        <v>197407.92</v>
      </c>
    </row>
    <row r="227" spans="2:10" x14ac:dyDescent="0.25">
      <c r="B227" t="str">
        <f t="shared" si="6"/>
        <v>31841568</v>
      </c>
      <c r="C227">
        <v>1841568</v>
      </c>
      <c r="D227" t="str">
        <f>_xlfn.XLOOKUP(C227,INVENTORY_DATA!$C:$C,INVENTORY_DATA!$B:$B,"REVISIT",0)</f>
        <v>W_B</v>
      </c>
      <c r="E227" t="s">
        <v>10</v>
      </c>
      <c r="F227">
        <v>26441</v>
      </c>
      <c r="G227">
        <v>2022</v>
      </c>
      <c r="H227">
        <f t="shared" si="7"/>
        <v>3</v>
      </c>
      <c r="I227">
        <f>VLOOKUP(H227,KEY!$B$2:$C$14,2,0)</f>
        <v>5</v>
      </c>
      <c r="J227" s="24">
        <f>VLOOKUP(C227,INVENTORY_DATA!C:F,4,0)*F227</f>
        <v>216816.19999999998</v>
      </c>
    </row>
    <row r="228" spans="2:10" x14ac:dyDescent="0.25">
      <c r="B228" t="str">
        <f t="shared" si="6"/>
        <v>31661410</v>
      </c>
      <c r="C228">
        <v>1661410</v>
      </c>
      <c r="D228" t="str">
        <f>_xlfn.XLOOKUP(C228,INVENTORY_DATA!$C:$C,INVENTORY_DATA!$B:$B,"REVISIT",0)</f>
        <v>W_C</v>
      </c>
      <c r="E228" t="s">
        <v>4</v>
      </c>
      <c r="F228">
        <v>26081</v>
      </c>
      <c r="G228">
        <v>2022</v>
      </c>
      <c r="H228">
        <f t="shared" si="7"/>
        <v>3</v>
      </c>
      <c r="I228">
        <f>VLOOKUP(H228,KEY!$B$2:$C$14,2,0)</f>
        <v>5</v>
      </c>
      <c r="J228" s="24">
        <f>VLOOKUP(C228,INVENTORY_DATA!C:F,4,0)*F228</f>
        <v>257941.09000000003</v>
      </c>
    </row>
    <row r="229" spans="2:10" x14ac:dyDescent="0.25">
      <c r="B229" t="str">
        <f t="shared" si="6"/>
        <v>31710785</v>
      </c>
      <c r="C229">
        <v>1710785</v>
      </c>
      <c r="D229" t="str">
        <f>_xlfn.XLOOKUP(C229,INVENTORY_DATA!$C:$C,INVENTORY_DATA!$B:$B,"REVISIT",0)</f>
        <v>W_A</v>
      </c>
      <c r="E229" t="s">
        <v>6</v>
      </c>
      <c r="F229">
        <v>15602</v>
      </c>
      <c r="G229">
        <v>2022</v>
      </c>
      <c r="H229">
        <f t="shared" si="7"/>
        <v>3</v>
      </c>
      <c r="I229">
        <f>VLOOKUP(H229,KEY!$B$2:$C$14,2,0)</f>
        <v>5</v>
      </c>
      <c r="J229" s="24">
        <f>VLOOKUP(C229,INVENTORY_DATA!C:F,4,0)*F229</f>
        <v>111086.24</v>
      </c>
    </row>
    <row r="230" spans="2:10" x14ac:dyDescent="0.25">
      <c r="B230" t="str">
        <f t="shared" si="6"/>
        <v>31189716</v>
      </c>
      <c r="C230">
        <v>1189716</v>
      </c>
      <c r="D230" t="str">
        <f>_xlfn.XLOOKUP(C230,INVENTORY_DATA!$C:$C,INVENTORY_DATA!$B:$B,"REVISIT",0)</f>
        <v>W_B</v>
      </c>
      <c r="E230" t="s">
        <v>8</v>
      </c>
      <c r="F230">
        <v>16340</v>
      </c>
      <c r="G230">
        <v>2022</v>
      </c>
      <c r="H230">
        <f t="shared" si="7"/>
        <v>3</v>
      </c>
      <c r="I230">
        <f>VLOOKUP(H230,KEY!$B$2:$C$14,2,0)</f>
        <v>5</v>
      </c>
      <c r="J230" s="24">
        <f>VLOOKUP(C230,INVENTORY_DATA!C:F,4,0)*F230</f>
        <v>156864</v>
      </c>
    </row>
    <row r="231" spans="2:10" x14ac:dyDescent="0.25">
      <c r="B231" t="str">
        <f t="shared" si="6"/>
        <v>31202924</v>
      </c>
      <c r="C231">
        <v>1202924</v>
      </c>
      <c r="D231" t="str">
        <f>_xlfn.XLOOKUP(C231,INVENTORY_DATA!$C:$C,INVENTORY_DATA!$B:$B,"REVISIT",0)</f>
        <v>W_C</v>
      </c>
      <c r="E231" t="s">
        <v>9</v>
      </c>
      <c r="F231">
        <v>55990</v>
      </c>
      <c r="G231">
        <v>2022</v>
      </c>
      <c r="H231">
        <f t="shared" si="7"/>
        <v>3</v>
      </c>
      <c r="I231">
        <f>VLOOKUP(H231,KEY!$B$2:$C$14,2,0)</f>
        <v>5</v>
      </c>
      <c r="J231" s="24">
        <f>VLOOKUP(C231,INVENTORY_DATA!C:F,4,0)*F231</f>
        <v>480394.2</v>
      </c>
    </row>
    <row r="232" spans="2:10" x14ac:dyDescent="0.25">
      <c r="B232" t="str">
        <f t="shared" si="6"/>
        <v>31287424</v>
      </c>
      <c r="C232">
        <v>1287424</v>
      </c>
      <c r="D232" t="str">
        <f>_xlfn.XLOOKUP(C232,INVENTORY_DATA!$C:$C,INVENTORY_DATA!$B:$B,"REVISIT",0)</f>
        <v>W_A</v>
      </c>
      <c r="E232" t="s">
        <v>10</v>
      </c>
      <c r="F232">
        <v>13459</v>
      </c>
      <c r="G232">
        <v>2022</v>
      </c>
      <c r="H232">
        <f t="shared" si="7"/>
        <v>3</v>
      </c>
      <c r="I232">
        <f>VLOOKUP(H232,KEY!$B$2:$C$14,2,0)</f>
        <v>5</v>
      </c>
      <c r="J232" s="24">
        <f>VLOOKUP(C232,INVENTORY_DATA!C:F,4,0)*F232</f>
        <v>123688.20999999999</v>
      </c>
    </row>
    <row r="233" spans="2:10" x14ac:dyDescent="0.25">
      <c r="B233" t="str">
        <f t="shared" si="6"/>
        <v>31578653</v>
      </c>
      <c r="C233">
        <v>1578653</v>
      </c>
      <c r="D233" t="str">
        <f>_xlfn.XLOOKUP(C233,INVENTORY_DATA!$C:$C,INVENTORY_DATA!$B:$B,"REVISIT",0)</f>
        <v>W_B</v>
      </c>
      <c r="E233" t="s">
        <v>4</v>
      </c>
      <c r="F233">
        <v>32771</v>
      </c>
      <c r="G233">
        <v>2022</v>
      </c>
      <c r="H233">
        <f t="shared" si="7"/>
        <v>3</v>
      </c>
      <c r="I233">
        <f>VLOOKUP(H233,KEY!$B$2:$C$14,2,0)</f>
        <v>5</v>
      </c>
      <c r="J233" s="24">
        <f>VLOOKUP(C233,INVENTORY_DATA!C:F,4,0)*F233</f>
        <v>287401.67</v>
      </c>
    </row>
    <row r="234" spans="2:10" x14ac:dyDescent="0.25">
      <c r="B234" t="str">
        <f t="shared" si="6"/>
        <v>31705332</v>
      </c>
      <c r="C234">
        <v>1705332</v>
      </c>
      <c r="D234" t="str">
        <f>_xlfn.XLOOKUP(C234,INVENTORY_DATA!$C:$C,INVENTORY_DATA!$B:$B,"REVISIT",0)</f>
        <v>W_C</v>
      </c>
      <c r="E234" t="s">
        <v>6</v>
      </c>
      <c r="F234">
        <v>33589</v>
      </c>
      <c r="G234">
        <v>2022</v>
      </c>
      <c r="H234">
        <f t="shared" si="7"/>
        <v>3</v>
      </c>
      <c r="I234">
        <f>VLOOKUP(H234,KEY!$B$2:$C$14,2,0)</f>
        <v>5</v>
      </c>
      <c r="J234" s="24">
        <f>VLOOKUP(C234,INVENTORY_DATA!C:F,4,0)*F234</f>
        <v>279124.59000000003</v>
      </c>
    </row>
    <row r="235" spans="2:10" x14ac:dyDescent="0.25">
      <c r="B235" t="str">
        <f t="shared" si="6"/>
        <v>31803508</v>
      </c>
      <c r="C235">
        <v>1803508</v>
      </c>
      <c r="D235" t="str">
        <f>_xlfn.XLOOKUP(C235,INVENTORY_DATA!$C:$C,INVENTORY_DATA!$B:$B,"REVISIT",0)</f>
        <v>W_A</v>
      </c>
      <c r="E235" t="s">
        <v>8</v>
      </c>
      <c r="F235">
        <v>37813</v>
      </c>
      <c r="G235">
        <v>2022</v>
      </c>
      <c r="H235">
        <f t="shared" si="7"/>
        <v>3</v>
      </c>
      <c r="I235">
        <f>VLOOKUP(H235,KEY!$B$2:$C$14,2,0)</f>
        <v>5</v>
      </c>
      <c r="J235" s="24">
        <f>VLOOKUP(C235,INVENTORY_DATA!C:F,4,0)*F235</f>
        <v>370567.4</v>
      </c>
    </row>
    <row r="236" spans="2:10" x14ac:dyDescent="0.25">
      <c r="B236" t="str">
        <f t="shared" si="6"/>
        <v>31700607</v>
      </c>
      <c r="C236">
        <v>1700607</v>
      </c>
      <c r="D236" t="str">
        <f>_xlfn.XLOOKUP(C236,INVENTORY_DATA!$C:$C,INVENTORY_DATA!$B:$B,"REVISIT",0)</f>
        <v>W_B</v>
      </c>
      <c r="E236" t="s">
        <v>9</v>
      </c>
      <c r="F236">
        <v>52482</v>
      </c>
      <c r="G236">
        <v>2022</v>
      </c>
      <c r="H236">
        <f t="shared" si="7"/>
        <v>3</v>
      </c>
      <c r="I236">
        <f>VLOOKUP(H236,KEY!$B$2:$C$14,2,0)</f>
        <v>5</v>
      </c>
      <c r="J236" s="24">
        <f>VLOOKUP(C236,INVENTORY_DATA!C:F,4,0)*F236</f>
        <v>462366.42000000004</v>
      </c>
    </row>
    <row r="237" spans="2:10" x14ac:dyDescent="0.25">
      <c r="B237" t="str">
        <f t="shared" si="6"/>
        <v>31256263</v>
      </c>
      <c r="C237">
        <v>1256263</v>
      </c>
      <c r="D237" t="str">
        <f>_xlfn.XLOOKUP(C237,INVENTORY_DATA!$C:$C,INVENTORY_DATA!$B:$B,"REVISIT",0)</f>
        <v>W_C</v>
      </c>
      <c r="E237" t="s">
        <v>10</v>
      </c>
      <c r="F237">
        <v>22668</v>
      </c>
      <c r="G237">
        <v>2022</v>
      </c>
      <c r="H237">
        <f t="shared" si="7"/>
        <v>3</v>
      </c>
      <c r="I237">
        <f>VLOOKUP(H237,KEY!$B$2:$C$14,2,0)</f>
        <v>5</v>
      </c>
      <c r="J237" s="24">
        <f>VLOOKUP(C237,INVENTORY_DATA!C:F,4,0)*F237</f>
        <v>203558.64</v>
      </c>
    </row>
    <row r="238" spans="2:10" x14ac:dyDescent="0.25">
      <c r="B238" t="str">
        <f t="shared" si="6"/>
        <v>31838070</v>
      </c>
      <c r="C238">
        <v>1838070</v>
      </c>
      <c r="D238" t="str">
        <f>_xlfn.XLOOKUP(C238,INVENTORY_DATA!$C:$C,INVENTORY_DATA!$B:$B,"REVISIT",0)</f>
        <v>W_A</v>
      </c>
      <c r="E238" t="s">
        <v>4</v>
      </c>
      <c r="F238">
        <v>23225</v>
      </c>
      <c r="G238">
        <v>2022</v>
      </c>
      <c r="H238">
        <f t="shared" si="7"/>
        <v>3</v>
      </c>
      <c r="I238">
        <f>VLOOKUP(H238,KEY!$B$2:$C$14,2,0)</f>
        <v>5</v>
      </c>
      <c r="J238" s="24">
        <f>VLOOKUP(C238,INVENTORY_DATA!C:F,4,0)*F238</f>
        <v>197644.75</v>
      </c>
    </row>
    <row r="239" spans="2:10" x14ac:dyDescent="0.25">
      <c r="B239" t="str">
        <f t="shared" si="6"/>
        <v>31834977</v>
      </c>
      <c r="C239">
        <v>1834977</v>
      </c>
      <c r="D239" t="str">
        <f>_xlfn.XLOOKUP(C239,INVENTORY_DATA!$C:$C,INVENTORY_DATA!$B:$B,"REVISIT",0)</f>
        <v>W_B</v>
      </c>
      <c r="E239" t="s">
        <v>6</v>
      </c>
      <c r="F239">
        <v>59453</v>
      </c>
      <c r="G239">
        <v>2022</v>
      </c>
      <c r="H239">
        <f t="shared" si="7"/>
        <v>3</v>
      </c>
      <c r="I239">
        <f>VLOOKUP(H239,KEY!$B$2:$C$14,2,0)</f>
        <v>5</v>
      </c>
      <c r="J239" s="24">
        <f>VLOOKUP(C239,INVENTORY_DATA!C:F,4,0)*F239</f>
        <v>524375.46</v>
      </c>
    </row>
    <row r="240" spans="2:10" x14ac:dyDescent="0.25">
      <c r="B240" t="str">
        <f t="shared" si="6"/>
        <v>31379146</v>
      </c>
      <c r="C240">
        <v>1379146</v>
      </c>
      <c r="D240" t="str">
        <f>_xlfn.XLOOKUP(C240,INVENTORY_DATA!$C:$C,INVENTORY_DATA!$B:$B,"REVISIT",0)</f>
        <v>W_C</v>
      </c>
      <c r="E240" t="s">
        <v>8</v>
      </c>
      <c r="F240">
        <v>53643</v>
      </c>
      <c r="G240">
        <v>2022</v>
      </c>
      <c r="H240">
        <f t="shared" si="7"/>
        <v>3</v>
      </c>
      <c r="I240">
        <f>VLOOKUP(H240,KEY!$B$2:$C$14,2,0)</f>
        <v>5</v>
      </c>
      <c r="J240" s="24">
        <f>VLOOKUP(C240,INVENTORY_DATA!C:F,4,0)*F240</f>
        <v>385693.17000000004</v>
      </c>
    </row>
    <row r="241" spans="2:10" x14ac:dyDescent="0.25">
      <c r="B241" t="str">
        <f t="shared" si="6"/>
        <v>31248060</v>
      </c>
      <c r="C241">
        <v>1248060</v>
      </c>
      <c r="D241" t="str">
        <f>_xlfn.XLOOKUP(C241,INVENTORY_DATA!$C:$C,INVENTORY_DATA!$B:$B,"REVISIT",0)</f>
        <v>W_A</v>
      </c>
      <c r="E241" t="s">
        <v>9</v>
      </c>
      <c r="F241">
        <v>61704</v>
      </c>
      <c r="G241">
        <v>2022</v>
      </c>
      <c r="H241">
        <f t="shared" si="7"/>
        <v>3</v>
      </c>
      <c r="I241">
        <f>VLOOKUP(H241,KEY!$B$2:$C$14,2,0)</f>
        <v>5</v>
      </c>
      <c r="J241" s="24">
        <f>VLOOKUP(C241,INVENTORY_DATA!C:F,4,0)*F241</f>
        <v>555336</v>
      </c>
    </row>
    <row r="242" spans="2:10" x14ac:dyDescent="0.25">
      <c r="B242" t="str">
        <f t="shared" si="6"/>
        <v>31707025</v>
      </c>
      <c r="C242">
        <v>1707025</v>
      </c>
      <c r="D242" t="str">
        <f>_xlfn.XLOOKUP(C242,INVENTORY_DATA!$C:$C,INVENTORY_DATA!$B:$B,"REVISIT",0)</f>
        <v>W_B</v>
      </c>
      <c r="E242" t="s">
        <v>10</v>
      </c>
      <c r="F242">
        <v>39658</v>
      </c>
      <c r="G242">
        <v>2022</v>
      </c>
      <c r="H242">
        <f t="shared" si="7"/>
        <v>3</v>
      </c>
      <c r="I242">
        <f>VLOOKUP(H242,KEY!$B$2:$C$14,2,0)</f>
        <v>5</v>
      </c>
      <c r="J242" s="24">
        <f>VLOOKUP(C242,INVENTORY_DATA!C:F,4,0)*F242</f>
        <v>362077.54000000004</v>
      </c>
    </row>
    <row r="243" spans="2:10" x14ac:dyDescent="0.25">
      <c r="B243" t="str">
        <f t="shared" si="6"/>
        <v>31879235</v>
      </c>
      <c r="C243">
        <v>1879235</v>
      </c>
      <c r="D243" t="str">
        <f>_xlfn.XLOOKUP(C243,INVENTORY_DATA!$C:$C,INVENTORY_DATA!$B:$B,"REVISIT",0)</f>
        <v>W_C</v>
      </c>
      <c r="E243" t="s">
        <v>4</v>
      </c>
      <c r="F243">
        <v>45526</v>
      </c>
      <c r="G243">
        <v>2022</v>
      </c>
      <c r="H243">
        <f t="shared" si="7"/>
        <v>3</v>
      </c>
      <c r="I243">
        <f>VLOOKUP(H243,KEY!$B$2:$C$14,2,0)</f>
        <v>5</v>
      </c>
      <c r="J243" s="24">
        <f>VLOOKUP(C243,INVENTORY_DATA!C:F,4,0)*F243</f>
        <v>339623.96</v>
      </c>
    </row>
    <row r="244" spans="2:10" x14ac:dyDescent="0.25">
      <c r="B244" t="str">
        <f t="shared" si="6"/>
        <v>31544930</v>
      </c>
      <c r="C244">
        <v>1544930</v>
      </c>
      <c r="D244" t="str">
        <f>_xlfn.XLOOKUP(C244,INVENTORY_DATA!$C:$C,INVENTORY_DATA!$B:$B,"REVISIT",0)</f>
        <v>W_A</v>
      </c>
      <c r="E244" t="s">
        <v>6</v>
      </c>
      <c r="F244">
        <v>27038</v>
      </c>
      <c r="G244">
        <v>2022</v>
      </c>
      <c r="H244">
        <f t="shared" si="7"/>
        <v>3</v>
      </c>
      <c r="I244">
        <f>VLOOKUP(H244,KEY!$B$2:$C$14,2,0)</f>
        <v>5</v>
      </c>
      <c r="J244" s="24">
        <f>VLOOKUP(C244,INVENTORY_DATA!C:F,4,0)*F244</f>
        <v>204407.28</v>
      </c>
    </row>
    <row r="245" spans="2:10" x14ac:dyDescent="0.25">
      <c r="B245" t="str">
        <f t="shared" si="6"/>
        <v>31726969</v>
      </c>
      <c r="C245">
        <v>1726969</v>
      </c>
      <c r="D245" t="str">
        <f>_xlfn.XLOOKUP(C245,INVENTORY_DATA!$C:$C,INVENTORY_DATA!$B:$B,"REVISIT",0)</f>
        <v>W_B</v>
      </c>
      <c r="E245" t="s">
        <v>8</v>
      </c>
      <c r="F245">
        <v>60541</v>
      </c>
      <c r="G245">
        <v>2022</v>
      </c>
      <c r="H245">
        <f t="shared" si="7"/>
        <v>3</v>
      </c>
      <c r="I245">
        <f>VLOOKUP(H245,KEY!$B$2:$C$14,2,0)</f>
        <v>5</v>
      </c>
      <c r="J245" s="24">
        <f>VLOOKUP(C245,INVENTORY_DATA!C:F,4,0)*F245</f>
        <v>588458.52</v>
      </c>
    </row>
    <row r="246" spans="2:10" x14ac:dyDescent="0.25">
      <c r="B246" t="str">
        <f t="shared" si="6"/>
        <v>31117440</v>
      </c>
      <c r="C246">
        <v>1117440</v>
      </c>
      <c r="D246" t="str">
        <f>_xlfn.XLOOKUP(C246,INVENTORY_DATA!$C:$C,INVENTORY_DATA!$B:$B,"REVISIT",0)</f>
        <v>W_C</v>
      </c>
      <c r="E246" t="s">
        <v>9</v>
      </c>
      <c r="F246">
        <v>50986</v>
      </c>
      <c r="G246">
        <v>2022</v>
      </c>
      <c r="H246">
        <f t="shared" si="7"/>
        <v>3</v>
      </c>
      <c r="I246">
        <f>VLOOKUP(H246,KEY!$B$2:$C$14,2,0)</f>
        <v>5</v>
      </c>
      <c r="J246" s="24">
        <f>VLOOKUP(C246,INVENTORY_DATA!C:F,4,0)*F246</f>
        <v>374237.24</v>
      </c>
    </row>
    <row r="247" spans="2:10" x14ac:dyDescent="0.25">
      <c r="B247" t="str">
        <f t="shared" si="6"/>
        <v>31004740</v>
      </c>
      <c r="C247">
        <v>1004740</v>
      </c>
      <c r="D247" t="str">
        <f>_xlfn.XLOOKUP(C247,INVENTORY_DATA!$C:$C,INVENTORY_DATA!$B:$B,"REVISIT",0)</f>
        <v>W_A</v>
      </c>
      <c r="E247" t="s">
        <v>10</v>
      </c>
      <c r="F247">
        <v>45879</v>
      </c>
      <c r="G247">
        <v>2022</v>
      </c>
      <c r="H247">
        <f t="shared" si="7"/>
        <v>3</v>
      </c>
      <c r="I247">
        <f>VLOOKUP(H247,KEY!$B$2:$C$14,2,0)</f>
        <v>5</v>
      </c>
      <c r="J247" s="24">
        <f>VLOOKUP(C247,INVENTORY_DATA!C:F,4,0)*F247</f>
        <v>350974.35000000003</v>
      </c>
    </row>
    <row r="248" spans="2:10" x14ac:dyDescent="0.25">
      <c r="B248" t="str">
        <f t="shared" si="6"/>
        <v>31961719</v>
      </c>
      <c r="C248">
        <v>1961719</v>
      </c>
      <c r="D248" t="str">
        <f>_xlfn.XLOOKUP(C248,INVENTORY_DATA!$C:$C,INVENTORY_DATA!$B:$B,"REVISIT",0)</f>
        <v>W_B</v>
      </c>
      <c r="E248" t="s">
        <v>4</v>
      </c>
      <c r="F248">
        <v>38222</v>
      </c>
      <c r="G248">
        <v>2022</v>
      </c>
      <c r="H248">
        <f t="shared" si="7"/>
        <v>3</v>
      </c>
      <c r="I248">
        <f>VLOOKUP(H248,KEY!$B$2:$C$14,2,0)</f>
        <v>5</v>
      </c>
      <c r="J248" s="24">
        <f>VLOOKUP(C248,INVENTORY_DATA!C:F,4,0)*F248</f>
        <v>378015.58</v>
      </c>
    </row>
    <row r="249" spans="2:10" x14ac:dyDescent="0.25">
      <c r="B249" t="str">
        <f t="shared" si="6"/>
        <v>31825560</v>
      </c>
      <c r="C249">
        <v>1825560</v>
      </c>
      <c r="D249" t="str">
        <f>_xlfn.XLOOKUP(C249,INVENTORY_DATA!$C:$C,INVENTORY_DATA!$B:$B,"REVISIT",0)</f>
        <v>W_C</v>
      </c>
      <c r="E249" t="s">
        <v>6</v>
      </c>
      <c r="F249">
        <v>16248</v>
      </c>
      <c r="G249">
        <v>2022</v>
      </c>
      <c r="H249">
        <f t="shared" si="7"/>
        <v>3</v>
      </c>
      <c r="I249">
        <f>VLOOKUP(H249,KEY!$B$2:$C$14,2,0)</f>
        <v>5</v>
      </c>
      <c r="J249" s="24">
        <f>VLOOKUP(C249,INVENTORY_DATA!C:F,4,0)*F249</f>
        <v>133558.56</v>
      </c>
    </row>
    <row r="250" spans="2:10" x14ac:dyDescent="0.25">
      <c r="B250" t="str">
        <f t="shared" si="6"/>
        <v>31832552</v>
      </c>
      <c r="C250">
        <v>1832552</v>
      </c>
      <c r="D250" t="str">
        <f>_xlfn.XLOOKUP(C250,INVENTORY_DATA!$C:$C,INVENTORY_DATA!$B:$B,"REVISIT",0)</f>
        <v>W_A</v>
      </c>
      <c r="E250" t="s">
        <v>8</v>
      </c>
      <c r="F250">
        <v>20188</v>
      </c>
      <c r="G250">
        <v>2022</v>
      </c>
      <c r="H250">
        <f t="shared" si="7"/>
        <v>3</v>
      </c>
      <c r="I250">
        <f>VLOOKUP(H250,KEY!$B$2:$C$14,2,0)</f>
        <v>5</v>
      </c>
      <c r="J250" s="24">
        <f>VLOOKUP(C250,INVENTORY_DATA!C:F,4,0)*F250</f>
        <v>172607.40000000002</v>
      </c>
    </row>
    <row r="251" spans="2:10" x14ac:dyDescent="0.25">
      <c r="B251" t="str">
        <f t="shared" si="6"/>
        <v>31090594</v>
      </c>
      <c r="C251">
        <v>1090594</v>
      </c>
      <c r="D251" t="str">
        <f>_xlfn.XLOOKUP(C251,INVENTORY_DATA!$C:$C,INVENTORY_DATA!$B:$B,"REVISIT",0)</f>
        <v>W_B</v>
      </c>
      <c r="E251" t="s">
        <v>9</v>
      </c>
      <c r="F251">
        <v>15553</v>
      </c>
      <c r="G251">
        <v>2022</v>
      </c>
      <c r="H251">
        <f t="shared" si="7"/>
        <v>3</v>
      </c>
      <c r="I251">
        <f>VLOOKUP(H251,KEY!$B$2:$C$14,2,0)</f>
        <v>5</v>
      </c>
      <c r="J251" s="24">
        <f>VLOOKUP(C251,INVENTORY_DATA!C:F,4,0)*F251</f>
        <v>127223.54</v>
      </c>
    </row>
    <row r="252" spans="2:10" x14ac:dyDescent="0.25">
      <c r="B252" t="str">
        <f t="shared" si="6"/>
        <v>31543938</v>
      </c>
      <c r="C252">
        <v>1543938</v>
      </c>
      <c r="D252" t="str">
        <f>_xlfn.XLOOKUP(C252,INVENTORY_DATA!$C:$C,INVENTORY_DATA!$B:$B,"REVISIT",0)</f>
        <v>W_C</v>
      </c>
      <c r="E252" t="s">
        <v>10</v>
      </c>
      <c r="F252">
        <v>54175</v>
      </c>
      <c r="G252">
        <v>2022</v>
      </c>
      <c r="H252">
        <f t="shared" si="7"/>
        <v>3</v>
      </c>
      <c r="I252">
        <f>VLOOKUP(H252,KEY!$B$2:$C$14,2,0)</f>
        <v>5</v>
      </c>
      <c r="J252" s="24">
        <f>VLOOKUP(C252,INVENTORY_DATA!C:F,4,0)*F252</f>
        <v>540666.5</v>
      </c>
    </row>
    <row r="253" spans="2:10" x14ac:dyDescent="0.25">
      <c r="B253" t="str">
        <f t="shared" si="6"/>
        <v>31421180</v>
      </c>
      <c r="C253">
        <v>1421180</v>
      </c>
      <c r="D253" t="str">
        <f>_xlfn.XLOOKUP(C253,INVENTORY_DATA!$C:$C,INVENTORY_DATA!$B:$B,"REVISIT",0)</f>
        <v>W_A</v>
      </c>
      <c r="E253" t="s">
        <v>4</v>
      </c>
      <c r="F253">
        <v>58023</v>
      </c>
      <c r="G253">
        <v>2022</v>
      </c>
      <c r="H253">
        <f t="shared" si="7"/>
        <v>3</v>
      </c>
      <c r="I253">
        <f>VLOOKUP(H253,KEY!$B$2:$C$14,2,0)</f>
        <v>5</v>
      </c>
      <c r="J253" s="24">
        <f>VLOOKUP(C253,INVENTORY_DATA!C:F,4,0)*F253</f>
        <v>579649.77</v>
      </c>
    </row>
    <row r="254" spans="2:10" x14ac:dyDescent="0.25">
      <c r="B254" t="str">
        <f t="shared" si="6"/>
        <v>31908273</v>
      </c>
      <c r="C254">
        <v>1908273</v>
      </c>
      <c r="D254" t="str">
        <f>_xlfn.XLOOKUP(C254,INVENTORY_DATA!$C:$C,INVENTORY_DATA!$B:$B,"REVISIT",0)</f>
        <v>W_B</v>
      </c>
      <c r="E254" t="s">
        <v>6</v>
      </c>
      <c r="F254">
        <v>25999</v>
      </c>
      <c r="G254">
        <v>2022</v>
      </c>
      <c r="H254">
        <f t="shared" si="7"/>
        <v>3</v>
      </c>
      <c r="I254">
        <f>VLOOKUP(H254,KEY!$B$2:$C$14,2,0)</f>
        <v>5</v>
      </c>
      <c r="J254" s="24">
        <f>VLOOKUP(C254,INVENTORY_DATA!C:F,4,0)*F254</f>
        <v>239190.8</v>
      </c>
    </row>
    <row r="255" spans="2:10" x14ac:dyDescent="0.25">
      <c r="B255" t="str">
        <f t="shared" si="6"/>
        <v>31559835</v>
      </c>
      <c r="C255">
        <v>1559835</v>
      </c>
      <c r="D255" t="str">
        <f>_xlfn.XLOOKUP(C255,INVENTORY_DATA!$C:$C,INVENTORY_DATA!$B:$B,"REVISIT",0)</f>
        <v>W_C</v>
      </c>
      <c r="E255" t="s">
        <v>8</v>
      </c>
      <c r="F255">
        <v>13087</v>
      </c>
      <c r="G255">
        <v>2022</v>
      </c>
      <c r="H255">
        <f t="shared" si="7"/>
        <v>3</v>
      </c>
      <c r="I255">
        <f>VLOOKUP(H255,KEY!$B$2:$C$14,2,0)</f>
        <v>5</v>
      </c>
      <c r="J255" s="24">
        <f>VLOOKUP(C255,INVENTORY_DATA!C:F,4,0)*F255</f>
        <v>126027.81000000001</v>
      </c>
    </row>
    <row r="256" spans="2:10" x14ac:dyDescent="0.25">
      <c r="B256" t="str">
        <f t="shared" si="6"/>
        <v>31482803</v>
      </c>
      <c r="C256">
        <v>1482803</v>
      </c>
      <c r="D256" t="str">
        <f>_xlfn.XLOOKUP(C256,INVENTORY_DATA!$C:$C,INVENTORY_DATA!$B:$B,"REVISIT",0)</f>
        <v>W_A</v>
      </c>
      <c r="E256" t="s">
        <v>9</v>
      </c>
      <c r="F256">
        <v>22418</v>
      </c>
      <c r="G256">
        <v>2022</v>
      </c>
      <c r="H256">
        <f t="shared" si="7"/>
        <v>3</v>
      </c>
      <c r="I256">
        <f>VLOOKUP(H256,KEY!$B$2:$C$14,2,0)</f>
        <v>5</v>
      </c>
      <c r="J256" s="24">
        <f>VLOOKUP(C256,INVENTORY_DATA!C:F,4,0)*F256</f>
        <v>177326.38</v>
      </c>
    </row>
    <row r="257" spans="2:10" x14ac:dyDescent="0.25">
      <c r="B257" t="str">
        <f t="shared" si="6"/>
        <v>31771270</v>
      </c>
      <c r="C257">
        <v>1771270</v>
      </c>
      <c r="D257" t="str">
        <f>_xlfn.XLOOKUP(C257,INVENTORY_DATA!$C:$C,INVENTORY_DATA!$B:$B,"REVISIT",0)</f>
        <v>W_B</v>
      </c>
      <c r="E257" t="s">
        <v>10</v>
      </c>
      <c r="F257">
        <v>15428</v>
      </c>
      <c r="G257">
        <v>2022</v>
      </c>
      <c r="H257">
        <f t="shared" si="7"/>
        <v>3</v>
      </c>
      <c r="I257">
        <f>VLOOKUP(H257,KEY!$B$2:$C$14,2,0)</f>
        <v>5</v>
      </c>
      <c r="J257" s="24">
        <f>VLOOKUP(C257,INVENTORY_DATA!C:F,4,0)*F257</f>
        <v>111853</v>
      </c>
    </row>
    <row r="258" spans="2:10" x14ac:dyDescent="0.25">
      <c r="B258" t="str">
        <f t="shared" si="6"/>
        <v>31186743</v>
      </c>
      <c r="C258">
        <v>1186743</v>
      </c>
      <c r="D258" t="str">
        <f>_xlfn.XLOOKUP(C258,INVENTORY_DATA!$C:$C,INVENTORY_DATA!$B:$B,"REVISIT",0)</f>
        <v>W_C</v>
      </c>
      <c r="E258" t="s">
        <v>4</v>
      </c>
      <c r="F258">
        <v>38586</v>
      </c>
      <c r="G258">
        <v>2022</v>
      </c>
      <c r="H258">
        <f t="shared" si="7"/>
        <v>3</v>
      </c>
      <c r="I258">
        <f>VLOOKUP(H258,KEY!$B$2:$C$14,2,0)</f>
        <v>5</v>
      </c>
      <c r="J258" s="24">
        <f>VLOOKUP(C258,INVENTORY_DATA!C:F,4,0)*F258</f>
        <v>378914.52</v>
      </c>
    </row>
    <row r="259" spans="2:10" x14ac:dyDescent="0.25">
      <c r="B259" t="str">
        <f t="shared" si="6"/>
        <v>31010092</v>
      </c>
      <c r="C259">
        <v>1010092</v>
      </c>
      <c r="D259" t="str">
        <f>_xlfn.XLOOKUP(C259,INVENTORY_DATA!$C:$C,INVENTORY_DATA!$B:$B,"REVISIT",0)</f>
        <v>W_A</v>
      </c>
      <c r="E259" t="s">
        <v>6</v>
      </c>
      <c r="F259">
        <v>53172</v>
      </c>
      <c r="G259">
        <v>2022</v>
      </c>
      <c r="H259">
        <f t="shared" si="7"/>
        <v>3</v>
      </c>
      <c r="I259">
        <f>VLOOKUP(H259,KEY!$B$2:$C$14,2,0)</f>
        <v>5</v>
      </c>
      <c r="J259" s="24">
        <f>VLOOKUP(C259,INVENTORY_DATA!C:F,4,0)*F259</f>
        <v>379648.07999999996</v>
      </c>
    </row>
    <row r="260" spans="2:10" x14ac:dyDescent="0.25">
      <c r="B260" t="str">
        <f t="shared" ref="B260:B323" si="8">H260&amp;C260</f>
        <v>31797094</v>
      </c>
      <c r="C260">
        <v>1797094</v>
      </c>
      <c r="D260" t="str">
        <f>_xlfn.XLOOKUP(C260,INVENTORY_DATA!$C:$C,INVENTORY_DATA!$B:$B,"REVISIT",0)</f>
        <v>W_B</v>
      </c>
      <c r="E260" t="s">
        <v>8</v>
      </c>
      <c r="F260">
        <v>18139</v>
      </c>
      <c r="G260">
        <v>2022</v>
      </c>
      <c r="H260">
        <f t="shared" si="7"/>
        <v>3</v>
      </c>
      <c r="I260">
        <f>VLOOKUP(H260,KEY!$B$2:$C$14,2,0)</f>
        <v>5</v>
      </c>
      <c r="J260" s="24">
        <f>VLOOKUP(C260,INVENTORY_DATA!C:F,4,0)*F260</f>
        <v>141121.42000000001</v>
      </c>
    </row>
    <row r="261" spans="2:10" x14ac:dyDescent="0.25">
      <c r="B261" t="str">
        <f t="shared" si="8"/>
        <v>31526326</v>
      </c>
      <c r="C261">
        <v>1526326</v>
      </c>
      <c r="D261" t="str">
        <f>_xlfn.XLOOKUP(C261,INVENTORY_DATA!$C:$C,INVENTORY_DATA!$B:$B,"REVISIT",0)</f>
        <v>W_C</v>
      </c>
      <c r="E261" t="s">
        <v>9</v>
      </c>
      <c r="F261">
        <v>40211</v>
      </c>
      <c r="G261">
        <v>2022</v>
      </c>
      <c r="H261">
        <f t="shared" ref="H261:H324" si="9">IF(C260=1431913,H260+1,H260)</f>
        <v>3</v>
      </c>
      <c r="I261">
        <f>VLOOKUP(H261,KEY!$B$2:$C$14,2,0)</f>
        <v>5</v>
      </c>
      <c r="J261" s="24">
        <f>VLOOKUP(C261,INVENTORY_DATA!C:F,4,0)*F261</f>
        <v>392057.25</v>
      </c>
    </row>
    <row r="262" spans="2:10" x14ac:dyDescent="0.25">
      <c r="B262" t="str">
        <f t="shared" si="8"/>
        <v>31444898</v>
      </c>
      <c r="C262">
        <v>1444898</v>
      </c>
      <c r="D262" t="str">
        <f>_xlfn.XLOOKUP(C262,INVENTORY_DATA!$C:$C,INVENTORY_DATA!$B:$B,"REVISIT",0)</f>
        <v>W_A</v>
      </c>
      <c r="E262" t="s">
        <v>10</v>
      </c>
      <c r="F262">
        <v>13438</v>
      </c>
      <c r="G262">
        <v>2022</v>
      </c>
      <c r="H262">
        <f t="shared" si="9"/>
        <v>3</v>
      </c>
      <c r="I262">
        <f>VLOOKUP(H262,KEY!$B$2:$C$14,2,0)</f>
        <v>5</v>
      </c>
      <c r="J262" s="24">
        <f>VLOOKUP(C262,INVENTORY_DATA!C:F,4,0)*F262</f>
        <v>127392.24</v>
      </c>
    </row>
    <row r="263" spans="2:10" x14ac:dyDescent="0.25">
      <c r="B263" t="str">
        <f t="shared" si="8"/>
        <v>31987197</v>
      </c>
      <c r="C263">
        <v>1987197</v>
      </c>
      <c r="D263" t="str">
        <f>_xlfn.XLOOKUP(C263,INVENTORY_DATA!$C:$C,INVENTORY_DATA!$B:$B,"REVISIT",0)</f>
        <v>W_B</v>
      </c>
      <c r="E263" t="s">
        <v>4</v>
      </c>
      <c r="F263">
        <v>55920</v>
      </c>
      <c r="G263">
        <v>2022</v>
      </c>
      <c r="H263">
        <f t="shared" si="9"/>
        <v>3</v>
      </c>
      <c r="I263">
        <f>VLOOKUP(H263,KEY!$B$2:$C$14,2,0)</f>
        <v>5</v>
      </c>
      <c r="J263" s="24">
        <f>VLOOKUP(C263,INVENTORY_DATA!C:F,4,0)*F263</f>
        <v>436176</v>
      </c>
    </row>
    <row r="264" spans="2:10" x14ac:dyDescent="0.25">
      <c r="B264" t="str">
        <f t="shared" si="8"/>
        <v>31596820</v>
      </c>
      <c r="C264">
        <v>1596820</v>
      </c>
      <c r="D264" t="str">
        <f>_xlfn.XLOOKUP(C264,INVENTORY_DATA!$C:$C,INVENTORY_DATA!$B:$B,"REVISIT",0)</f>
        <v>W_C</v>
      </c>
      <c r="E264" t="s">
        <v>6</v>
      </c>
      <c r="F264">
        <v>38619</v>
      </c>
      <c r="G264">
        <v>2022</v>
      </c>
      <c r="H264">
        <f t="shared" si="9"/>
        <v>3</v>
      </c>
      <c r="I264">
        <f>VLOOKUP(H264,KEY!$B$2:$C$14,2,0)</f>
        <v>5</v>
      </c>
      <c r="J264" s="24">
        <f>VLOOKUP(C264,INVENTORY_DATA!C:F,4,0)*F264</f>
        <v>333668.16000000003</v>
      </c>
    </row>
    <row r="265" spans="2:10" x14ac:dyDescent="0.25">
      <c r="B265" t="str">
        <f t="shared" si="8"/>
        <v>31245657</v>
      </c>
      <c r="C265">
        <v>1245657</v>
      </c>
      <c r="D265" t="str">
        <f>_xlfn.XLOOKUP(C265,INVENTORY_DATA!$C:$C,INVENTORY_DATA!$B:$B,"REVISIT",0)</f>
        <v>W_A</v>
      </c>
      <c r="E265" t="s">
        <v>8</v>
      </c>
      <c r="F265">
        <v>16419</v>
      </c>
      <c r="G265">
        <v>2022</v>
      </c>
      <c r="H265">
        <f t="shared" si="9"/>
        <v>3</v>
      </c>
      <c r="I265">
        <f>VLOOKUP(H265,KEY!$B$2:$C$14,2,0)</f>
        <v>5</v>
      </c>
      <c r="J265" s="24">
        <f>VLOOKUP(C265,INVENTORY_DATA!C:F,4,0)*F265</f>
        <v>120351.27</v>
      </c>
    </row>
    <row r="266" spans="2:10" x14ac:dyDescent="0.25">
      <c r="B266" t="str">
        <f t="shared" si="8"/>
        <v>31422920</v>
      </c>
      <c r="C266">
        <v>1422920</v>
      </c>
      <c r="D266" t="str">
        <f>_xlfn.XLOOKUP(C266,INVENTORY_DATA!$C:$C,INVENTORY_DATA!$B:$B,"REVISIT",0)</f>
        <v>W_B</v>
      </c>
      <c r="E266" t="s">
        <v>9</v>
      </c>
      <c r="F266">
        <v>25466</v>
      </c>
      <c r="G266">
        <v>2022</v>
      </c>
      <c r="H266">
        <f t="shared" si="9"/>
        <v>3</v>
      </c>
      <c r="I266">
        <f>VLOOKUP(H266,KEY!$B$2:$C$14,2,0)</f>
        <v>5</v>
      </c>
      <c r="J266" s="24">
        <f>VLOOKUP(C266,INVENTORY_DATA!C:F,4,0)*F266</f>
        <v>198889.46</v>
      </c>
    </row>
    <row r="267" spans="2:10" x14ac:dyDescent="0.25">
      <c r="B267" t="str">
        <f t="shared" si="8"/>
        <v>31709261</v>
      </c>
      <c r="C267">
        <v>1709261</v>
      </c>
      <c r="D267" t="str">
        <f>_xlfn.XLOOKUP(C267,INVENTORY_DATA!$C:$C,INVENTORY_DATA!$B:$B,"REVISIT",0)</f>
        <v>W_C</v>
      </c>
      <c r="E267" t="s">
        <v>10</v>
      </c>
      <c r="F267">
        <v>40407</v>
      </c>
      <c r="G267">
        <v>2022</v>
      </c>
      <c r="H267">
        <f t="shared" si="9"/>
        <v>3</v>
      </c>
      <c r="I267">
        <f>VLOOKUP(H267,KEY!$B$2:$C$14,2,0)</f>
        <v>5</v>
      </c>
      <c r="J267" s="24">
        <f>VLOOKUP(C267,INVENTORY_DATA!C:F,4,0)*F267</f>
        <v>385886.85000000003</v>
      </c>
    </row>
    <row r="268" spans="2:10" x14ac:dyDescent="0.25">
      <c r="B268" t="str">
        <f t="shared" si="8"/>
        <v>31470217</v>
      </c>
      <c r="C268">
        <v>1470217</v>
      </c>
      <c r="D268" t="str">
        <f>_xlfn.XLOOKUP(C268,INVENTORY_DATA!$C:$C,INVENTORY_DATA!$B:$B,"REVISIT",0)</f>
        <v>W_A</v>
      </c>
      <c r="E268" t="s">
        <v>4</v>
      </c>
      <c r="F268">
        <v>49467</v>
      </c>
      <c r="G268">
        <v>2022</v>
      </c>
      <c r="H268">
        <f t="shared" si="9"/>
        <v>3</v>
      </c>
      <c r="I268">
        <f>VLOOKUP(H268,KEY!$B$2:$C$14,2,0)</f>
        <v>5</v>
      </c>
      <c r="J268" s="24">
        <f>VLOOKUP(C268,INVENTORY_DATA!C:F,4,0)*F268</f>
        <v>347753.01</v>
      </c>
    </row>
    <row r="269" spans="2:10" x14ac:dyDescent="0.25">
      <c r="B269" t="str">
        <f t="shared" si="8"/>
        <v>31943544</v>
      </c>
      <c r="C269">
        <v>1943544</v>
      </c>
      <c r="D269" t="str">
        <f>_xlfn.XLOOKUP(C269,INVENTORY_DATA!$C:$C,INVENTORY_DATA!$B:$B,"REVISIT",0)</f>
        <v>W_B</v>
      </c>
      <c r="E269" t="s">
        <v>6</v>
      </c>
      <c r="F269">
        <v>45325</v>
      </c>
      <c r="G269">
        <v>2022</v>
      </c>
      <c r="H269">
        <f t="shared" si="9"/>
        <v>3</v>
      </c>
      <c r="I269">
        <f>VLOOKUP(H269,KEY!$B$2:$C$14,2,0)</f>
        <v>5</v>
      </c>
      <c r="J269" s="24">
        <f>VLOOKUP(C269,INVENTORY_DATA!C:F,4,0)*F269</f>
        <v>449170.75</v>
      </c>
    </row>
    <row r="270" spans="2:10" x14ac:dyDescent="0.25">
      <c r="B270" t="str">
        <f t="shared" si="8"/>
        <v>31708464</v>
      </c>
      <c r="C270">
        <v>1708464</v>
      </c>
      <c r="D270" t="str">
        <f>_xlfn.XLOOKUP(C270,INVENTORY_DATA!$C:$C,INVENTORY_DATA!$B:$B,"REVISIT",0)</f>
        <v>W_C</v>
      </c>
      <c r="E270" t="s">
        <v>8</v>
      </c>
      <c r="F270">
        <v>40368</v>
      </c>
      <c r="G270">
        <v>2022</v>
      </c>
      <c r="H270">
        <f t="shared" si="9"/>
        <v>3</v>
      </c>
      <c r="I270">
        <f>VLOOKUP(H270,KEY!$B$2:$C$14,2,0)</f>
        <v>5</v>
      </c>
      <c r="J270" s="24">
        <f>VLOOKUP(C270,INVENTORY_DATA!C:F,4,0)*F270</f>
        <v>370174.56</v>
      </c>
    </row>
    <row r="271" spans="2:10" x14ac:dyDescent="0.25">
      <c r="B271" t="str">
        <f t="shared" si="8"/>
        <v>31166815</v>
      </c>
      <c r="C271">
        <v>1166815</v>
      </c>
      <c r="D271" t="str">
        <f>_xlfn.XLOOKUP(C271,INVENTORY_DATA!$C:$C,INVENTORY_DATA!$B:$B,"REVISIT",0)</f>
        <v>W_A</v>
      </c>
      <c r="E271" t="s">
        <v>9</v>
      </c>
      <c r="F271">
        <v>53487</v>
      </c>
      <c r="G271">
        <v>2022</v>
      </c>
      <c r="H271">
        <f t="shared" si="9"/>
        <v>3</v>
      </c>
      <c r="I271">
        <f>VLOOKUP(H271,KEY!$B$2:$C$14,2,0)</f>
        <v>5</v>
      </c>
      <c r="J271" s="24">
        <f>VLOOKUP(C271,INVENTORY_DATA!C:F,4,0)*F271</f>
        <v>388315.62</v>
      </c>
    </row>
    <row r="272" spans="2:10" x14ac:dyDescent="0.25">
      <c r="B272" t="str">
        <f t="shared" si="8"/>
        <v>31148598</v>
      </c>
      <c r="C272">
        <v>1148598</v>
      </c>
      <c r="D272" t="str">
        <f>_xlfn.XLOOKUP(C272,INVENTORY_DATA!$C:$C,INVENTORY_DATA!$B:$B,"REVISIT",0)</f>
        <v>W_B</v>
      </c>
      <c r="E272" t="s">
        <v>10</v>
      </c>
      <c r="F272">
        <v>58224</v>
      </c>
      <c r="G272">
        <v>2022</v>
      </c>
      <c r="H272">
        <f t="shared" si="9"/>
        <v>3</v>
      </c>
      <c r="I272">
        <f>VLOOKUP(H272,KEY!$B$2:$C$14,2,0)</f>
        <v>5</v>
      </c>
      <c r="J272" s="24">
        <f>VLOOKUP(C272,INVENTORY_DATA!C:F,4,0)*F272</f>
        <v>563608.31999999995</v>
      </c>
    </row>
    <row r="273" spans="2:10" x14ac:dyDescent="0.25">
      <c r="B273" t="str">
        <f t="shared" si="8"/>
        <v>31542320</v>
      </c>
      <c r="C273">
        <v>1542320</v>
      </c>
      <c r="D273" t="str">
        <f>_xlfn.XLOOKUP(C273,INVENTORY_DATA!$C:$C,INVENTORY_DATA!$B:$B,"REVISIT",0)</f>
        <v>W_C</v>
      </c>
      <c r="E273" t="s">
        <v>4</v>
      </c>
      <c r="F273">
        <v>19234</v>
      </c>
      <c r="G273">
        <v>2022</v>
      </c>
      <c r="H273">
        <f t="shared" si="9"/>
        <v>3</v>
      </c>
      <c r="I273">
        <f>VLOOKUP(H273,KEY!$B$2:$C$14,2,0)</f>
        <v>5</v>
      </c>
      <c r="J273" s="24">
        <f>VLOOKUP(C273,INVENTORY_DATA!C:F,4,0)*F273</f>
        <v>152717.96000000002</v>
      </c>
    </row>
    <row r="274" spans="2:10" x14ac:dyDescent="0.25">
      <c r="B274" t="str">
        <f t="shared" si="8"/>
        <v>31540951</v>
      </c>
      <c r="C274">
        <v>1540951</v>
      </c>
      <c r="D274" t="str">
        <f>_xlfn.XLOOKUP(C274,INVENTORY_DATA!$C:$C,INVENTORY_DATA!$B:$B,"REVISIT",0)</f>
        <v>W_A</v>
      </c>
      <c r="E274" t="s">
        <v>6</v>
      </c>
      <c r="F274">
        <v>26047</v>
      </c>
      <c r="G274">
        <v>2022</v>
      </c>
      <c r="H274">
        <f t="shared" si="9"/>
        <v>3</v>
      </c>
      <c r="I274">
        <f>VLOOKUP(H274,KEY!$B$2:$C$14,2,0)</f>
        <v>5</v>
      </c>
      <c r="J274" s="24">
        <f>VLOOKUP(C274,INVENTORY_DATA!C:F,4,0)*F274</f>
        <v>257344.36000000002</v>
      </c>
    </row>
    <row r="275" spans="2:10" x14ac:dyDescent="0.25">
      <c r="B275" t="str">
        <f t="shared" si="8"/>
        <v>31338107</v>
      </c>
      <c r="C275">
        <v>1338107</v>
      </c>
      <c r="D275" t="str">
        <f>_xlfn.XLOOKUP(C275,INVENTORY_DATA!$C:$C,INVENTORY_DATA!$B:$B,"REVISIT",0)</f>
        <v>W_B</v>
      </c>
      <c r="E275" t="s">
        <v>8</v>
      </c>
      <c r="F275">
        <v>54088</v>
      </c>
      <c r="G275">
        <v>2022</v>
      </c>
      <c r="H275">
        <f t="shared" si="9"/>
        <v>3</v>
      </c>
      <c r="I275">
        <f>VLOOKUP(H275,KEY!$B$2:$C$14,2,0)</f>
        <v>5</v>
      </c>
      <c r="J275" s="24">
        <f>VLOOKUP(C275,INVENTORY_DATA!C:F,4,0)*F275</f>
        <v>424049.91999999998</v>
      </c>
    </row>
    <row r="276" spans="2:10" x14ac:dyDescent="0.25">
      <c r="B276" t="str">
        <f t="shared" si="8"/>
        <v>31972232</v>
      </c>
      <c r="C276">
        <v>1972232</v>
      </c>
      <c r="D276" t="str">
        <f>_xlfn.XLOOKUP(C276,INVENTORY_DATA!$C:$C,INVENTORY_DATA!$B:$B,"REVISIT",0)</f>
        <v>W_C</v>
      </c>
      <c r="E276" t="s">
        <v>9</v>
      </c>
      <c r="F276">
        <v>58850</v>
      </c>
      <c r="G276">
        <v>2022</v>
      </c>
      <c r="H276">
        <f t="shared" si="9"/>
        <v>3</v>
      </c>
      <c r="I276">
        <f>VLOOKUP(H276,KEY!$B$2:$C$14,2,0)</f>
        <v>5</v>
      </c>
      <c r="J276" s="24">
        <f>VLOOKUP(C276,INVENTORY_DATA!C:F,4,0)*F276</f>
        <v>584969</v>
      </c>
    </row>
    <row r="277" spans="2:10" x14ac:dyDescent="0.25">
      <c r="B277" t="str">
        <f t="shared" si="8"/>
        <v>31747756</v>
      </c>
      <c r="C277">
        <v>1747756</v>
      </c>
      <c r="D277" t="str">
        <f>_xlfn.XLOOKUP(C277,INVENTORY_DATA!$C:$C,INVENTORY_DATA!$B:$B,"REVISIT",0)</f>
        <v>W_A</v>
      </c>
      <c r="E277" t="s">
        <v>10</v>
      </c>
      <c r="F277">
        <v>39969</v>
      </c>
      <c r="G277">
        <v>2022</v>
      </c>
      <c r="H277">
        <f t="shared" si="9"/>
        <v>3</v>
      </c>
      <c r="I277">
        <f>VLOOKUP(H277,KEY!$B$2:$C$14,2,0)</f>
        <v>5</v>
      </c>
      <c r="J277" s="24">
        <f>VLOOKUP(C277,INVENTORY_DATA!C:F,4,0)*F277</f>
        <v>324148.58999999997</v>
      </c>
    </row>
    <row r="278" spans="2:10" x14ac:dyDescent="0.25">
      <c r="B278" t="str">
        <f t="shared" si="8"/>
        <v>31411516</v>
      </c>
      <c r="C278">
        <v>1411516</v>
      </c>
      <c r="D278" t="str">
        <f>_xlfn.XLOOKUP(C278,INVENTORY_DATA!$C:$C,INVENTORY_DATA!$B:$B,"REVISIT",0)</f>
        <v>W_B</v>
      </c>
      <c r="E278" t="s">
        <v>4</v>
      </c>
      <c r="F278">
        <v>20096</v>
      </c>
      <c r="G278">
        <v>2022</v>
      </c>
      <c r="H278">
        <f t="shared" si="9"/>
        <v>3</v>
      </c>
      <c r="I278">
        <f>VLOOKUP(H278,KEY!$B$2:$C$14,2,0)</f>
        <v>5</v>
      </c>
      <c r="J278" s="24">
        <f>VLOOKUP(C278,INVENTORY_DATA!C:F,4,0)*F278</f>
        <v>174433.28</v>
      </c>
    </row>
    <row r="279" spans="2:10" x14ac:dyDescent="0.25">
      <c r="B279" t="str">
        <f t="shared" si="8"/>
        <v>31361836</v>
      </c>
      <c r="C279">
        <v>1361836</v>
      </c>
      <c r="D279" t="str">
        <f>_xlfn.XLOOKUP(C279,INVENTORY_DATA!$C:$C,INVENTORY_DATA!$B:$B,"REVISIT",0)</f>
        <v>W_C</v>
      </c>
      <c r="E279" t="s">
        <v>6</v>
      </c>
      <c r="F279">
        <v>61039</v>
      </c>
      <c r="G279">
        <v>2022</v>
      </c>
      <c r="H279">
        <f t="shared" si="9"/>
        <v>3</v>
      </c>
      <c r="I279">
        <f>VLOOKUP(H279,KEY!$B$2:$C$14,2,0)</f>
        <v>5</v>
      </c>
      <c r="J279" s="24">
        <f>VLOOKUP(C279,INVENTORY_DATA!C:F,4,0)*F279</f>
        <v>587195.17999999993</v>
      </c>
    </row>
    <row r="280" spans="2:10" x14ac:dyDescent="0.25">
      <c r="B280" t="str">
        <f t="shared" si="8"/>
        <v>31336891</v>
      </c>
      <c r="C280">
        <v>1336891</v>
      </c>
      <c r="D280" t="str">
        <f>_xlfn.XLOOKUP(C280,INVENTORY_DATA!$C:$C,INVENTORY_DATA!$B:$B,"REVISIT",0)</f>
        <v>W_A</v>
      </c>
      <c r="E280" t="s">
        <v>8</v>
      </c>
      <c r="F280">
        <v>17524</v>
      </c>
      <c r="G280">
        <v>2022</v>
      </c>
      <c r="H280">
        <f t="shared" si="9"/>
        <v>3</v>
      </c>
      <c r="I280">
        <f>VLOOKUP(H280,KEY!$B$2:$C$14,2,0)</f>
        <v>5</v>
      </c>
      <c r="J280" s="24">
        <f>VLOOKUP(C280,INVENTORY_DATA!C:F,4,0)*F280</f>
        <v>131254.76</v>
      </c>
    </row>
    <row r="281" spans="2:10" x14ac:dyDescent="0.25">
      <c r="B281" t="str">
        <f t="shared" si="8"/>
        <v>31814880</v>
      </c>
      <c r="C281">
        <v>1814880</v>
      </c>
      <c r="D281" t="str">
        <f>_xlfn.XLOOKUP(C281,INVENTORY_DATA!$C:$C,INVENTORY_DATA!$B:$B,"REVISIT",0)</f>
        <v>W_B</v>
      </c>
      <c r="E281" t="s">
        <v>9</v>
      </c>
      <c r="F281">
        <v>19780</v>
      </c>
      <c r="G281">
        <v>2022</v>
      </c>
      <c r="H281">
        <f t="shared" si="9"/>
        <v>3</v>
      </c>
      <c r="I281">
        <f>VLOOKUP(H281,KEY!$B$2:$C$14,2,0)</f>
        <v>5</v>
      </c>
      <c r="J281" s="24">
        <f>VLOOKUP(C281,INVENTORY_DATA!C:F,4,0)*F281</f>
        <v>183558.39999999999</v>
      </c>
    </row>
    <row r="282" spans="2:10" x14ac:dyDescent="0.25">
      <c r="B282" t="str">
        <f t="shared" si="8"/>
        <v>31681215</v>
      </c>
      <c r="C282">
        <v>1681215</v>
      </c>
      <c r="D282" t="str">
        <f>_xlfn.XLOOKUP(C282,INVENTORY_DATA!$C:$C,INVENTORY_DATA!$B:$B,"REVISIT",0)</f>
        <v>W_C</v>
      </c>
      <c r="E282" t="s">
        <v>10</v>
      </c>
      <c r="F282">
        <v>45085</v>
      </c>
      <c r="G282">
        <v>2022</v>
      </c>
      <c r="H282">
        <f t="shared" si="9"/>
        <v>3</v>
      </c>
      <c r="I282">
        <f>VLOOKUP(H282,KEY!$B$2:$C$14,2,0)</f>
        <v>5</v>
      </c>
      <c r="J282" s="24">
        <f>VLOOKUP(C282,INVENTORY_DATA!C:F,4,0)*F282</f>
        <v>421995.6</v>
      </c>
    </row>
    <row r="283" spans="2:10" x14ac:dyDescent="0.25">
      <c r="B283" t="str">
        <f t="shared" si="8"/>
        <v>31217963</v>
      </c>
      <c r="C283">
        <v>1217963</v>
      </c>
      <c r="D283" t="str">
        <f>_xlfn.XLOOKUP(C283,INVENTORY_DATA!$C:$C,INVENTORY_DATA!$B:$B,"REVISIT",0)</f>
        <v>W_A</v>
      </c>
      <c r="E283" t="s">
        <v>4</v>
      </c>
      <c r="F283">
        <v>58573</v>
      </c>
      <c r="G283">
        <v>2022</v>
      </c>
      <c r="H283">
        <f t="shared" si="9"/>
        <v>3</v>
      </c>
      <c r="I283">
        <f>VLOOKUP(H283,KEY!$B$2:$C$14,2,0)</f>
        <v>5</v>
      </c>
      <c r="J283" s="24">
        <f>VLOOKUP(C283,INVENTORY_DATA!C:F,4,0)*F283</f>
        <v>525399.81000000006</v>
      </c>
    </row>
    <row r="284" spans="2:10" x14ac:dyDescent="0.25">
      <c r="B284" t="str">
        <f t="shared" si="8"/>
        <v>31441235</v>
      </c>
      <c r="C284">
        <v>1441235</v>
      </c>
      <c r="D284" t="str">
        <f>_xlfn.XLOOKUP(C284,INVENTORY_DATA!$C:$C,INVENTORY_DATA!$B:$B,"REVISIT",0)</f>
        <v>W_B</v>
      </c>
      <c r="E284" t="s">
        <v>6</v>
      </c>
      <c r="F284">
        <v>43783</v>
      </c>
      <c r="G284">
        <v>2022</v>
      </c>
      <c r="H284">
        <f t="shared" si="9"/>
        <v>3</v>
      </c>
      <c r="I284">
        <f>VLOOKUP(H284,KEY!$B$2:$C$14,2,0)</f>
        <v>5</v>
      </c>
      <c r="J284" s="24">
        <f>VLOOKUP(C284,INVENTORY_DATA!C:F,4,0)*F284</f>
        <v>427322.08</v>
      </c>
    </row>
    <row r="285" spans="2:10" x14ac:dyDescent="0.25">
      <c r="B285" t="str">
        <f t="shared" si="8"/>
        <v>31251251</v>
      </c>
      <c r="C285">
        <v>1251251</v>
      </c>
      <c r="D285" t="str">
        <f>_xlfn.XLOOKUP(C285,INVENTORY_DATA!$C:$C,INVENTORY_DATA!$B:$B,"REVISIT",0)</f>
        <v>W_C</v>
      </c>
      <c r="E285" t="s">
        <v>8</v>
      </c>
      <c r="F285">
        <v>22958</v>
      </c>
      <c r="G285">
        <v>2022</v>
      </c>
      <c r="H285">
        <f t="shared" si="9"/>
        <v>3</v>
      </c>
      <c r="I285">
        <f>VLOOKUP(H285,KEY!$B$2:$C$14,2,0)</f>
        <v>5</v>
      </c>
      <c r="J285" s="24">
        <f>VLOOKUP(C285,INVENTORY_DATA!C:F,4,0)*F285</f>
        <v>219478.48</v>
      </c>
    </row>
    <row r="286" spans="2:10" x14ac:dyDescent="0.25">
      <c r="B286" t="str">
        <f t="shared" si="8"/>
        <v>31183992</v>
      </c>
      <c r="C286">
        <v>1183992</v>
      </c>
      <c r="D286" t="str">
        <f>_xlfn.XLOOKUP(C286,INVENTORY_DATA!$C:$C,INVENTORY_DATA!$B:$B,"REVISIT",0)</f>
        <v>W_A</v>
      </c>
      <c r="E286" t="s">
        <v>9</v>
      </c>
      <c r="F286">
        <v>58444</v>
      </c>
      <c r="G286">
        <v>2022</v>
      </c>
      <c r="H286">
        <f t="shared" si="9"/>
        <v>3</v>
      </c>
      <c r="I286">
        <f>VLOOKUP(H286,KEY!$B$2:$C$14,2,0)</f>
        <v>5</v>
      </c>
      <c r="J286" s="24">
        <f>VLOOKUP(C286,INVENTORY_DATA!C:F,4,0)*F286</f>
        <v>414367.95999999996</v>
      </c>
    </row>
    <row r="287" spans="2:10" x14ac:dyDescent="0.25">
      <c r="B287" t="str">
        <f t="shared" si="8"/>
        <v>31725410</v>
      </c>
      <c r="C287">
        <v>1725410</v>
      </c>
      <c r="D287" t="str">
        <f>_xlfn.XLOOKUP(C287,INVENTORY_DATA!$C:$C,INVENTORY_DATA!$B:$B,"REVISIT",0)</f>
        <v>W_B</v>
      </c>
      <c r="E287" t="s">
        <v>10</v>
      </c>
      <c r="F287">
        <v>44736</v>
      </c>
      <c r="G287">
        <v>2022</v>
      </c>
      <c r="H287">
        <f t="shared" si="9"/>
        <v>3</v>
      </c>
      <c r="I287">
        <f>VLOOKUP(H287,KEY!$B$2:$C$14,2,0)</f>
        <v>5</v>
      </c>
      <c r="J287" s="24">
        <f>VLOOKUP(C287,INVENTORY_DATA!C:F,4,0)*F287</f>
        <v>444228.48</v>
      </c>
    </row>
    <row r="288" spans="2:10" x14ac:dyDescent="0.25">
      <c r="B288" t="str">
        <f t="shared" si="8"/>
        <v>31665271</v>
      </c>
      <c r="C288">
        <v>1665271</v>
      </c>
      <c r="D288" t="str">
        <f>_xlfn.XLOOKUP(C288,INVENTORY_DATA!$C:$C,INVENTORY_DATA!$B:$B,"REVISIT",0)</f>
        <v>W_C</v>
      </c>
      <c r="E288" t="s">
        <v>4</v>
      </c>
      <c r="F288">
        <v>34542</v>
      </c>
      <c r="G288">
        <v>2022</v>
      </c>
      <c r="H288">
        <f t="shared" si="9"/>
        <v>3</v>
      </c>
      <c r="I288">
        <f>VLOOKUP(H288,KEY!$B$2:$C$14,2,0)</f>
        <v>5</v>
      </c>
      <c r="J288" s="24">
        <f>VLOOKUP(C288,INVENTORY_DATA!C:F,4,0)*F288</f>
        <v>312950.52</v>
      </c>
    </row>
    <row r="289" spans="2:10" x14ac:dyDescent="0.25">
      <c r="B289" t="str">
        <f t="shared" si="8"/>
        <v>31104927</v>
      </c>
      <c r="C289">
        <v>1104927</v>
      </c>
      <c r="D289" t="str">
        <f>_xlfn.XLOOKUP(C289,INVENTORY_DATA!$C:$C,INVENTORY_DATA!$B:$B,"REVISIT",0)</f>
        <v>W_A</v>
      </c>
      <c r="E289" t="s">
        <v>6</v>
      </c>
      <c r="F289">
        <v>44202</v>
      </c>
      <c r="G289">
        <v>2022</v>
      </c>
      <c r="H289">
        <f t="shared" si="9"/>
        <v>3</v>
      </c>
      <c r="I289">
        <f>VLOOKUP(H289,KEY!$B$2:$C$14,2,0)</f>
        <v>5</v>
      </c>
      <c r="J289" s="24">
        <f>VLOOKUP(C289,INVENTORY_DATA!C:F,4,0)*F289</f>
        <v>329304.90000000002</v>
      </c>
    </row>
    <row r="290" spans="2:10" x14ac:dyDescent="0.25">
      <c r="B290" t="str">
        <f t="shared" si="8"/>
        <v>31404240</v>
      </c>
      <c r="C290">
        <v>1404240</v>
      </c>
      <c r="D290" t="str">
        <f>_xlfn.XLOOKUP(C290,INVENTORY_DATA!$C:$C,INVENTORY_DATA!$B:$B,"REVISIT",0)</f>
        <v>W_B</v>
      </c>
      <c r="E290" t="s">
        <v>8</v>
      </c>
      <c r="F290">
        <v>25628</v>
      </c>
      <c r="G290">
        <v>2022</v>
      </c>
      <c r="H290">
        <f t="shared" si="9"/>
        <v>3</v>
      </c>
      <c r="I290">
        <f>VLOOKUP(H290,KEY!$B$2:$C$14,2,0)</f>
        <v>5</v>
      </c>
      <c r="J290" s="24">
        <f>VLOOKUP(C290,INVENTORY_DATA!C:F,4,0)*F290</f>
        <v>251923.24</v>
      </c>
    </row>
    <row r="291" spans="2:10" x14ac:dyDescent="0.25">
      <c r="B291" t="str">
        <f t="shared" si="8"/>
        <v>31658227</v>
      </c>
      <c r="C291">
        <v>1658227</v>
      </c>
      <c r="D291" t="str">
        <f>_xlfn.XLOOKUP(C291,INVENTORY_DATA!$C:$C,INVENTORY_DATA!$B:$B,"REVISIT",0)</f>
        <v>W_C</v>
      </c>
      <c r="E291" t="s">
        <v>9</v>
      </c>
      <c r="F291">
        <v>51315</v>
      </c>
      <c r="G291">
        <v>2022</v>
      </c>
      <c r="H291">
        <f t="shared" si="9"/>
        <v>3</v>
      </c>
      <c r="I291">
        <f>VLOOKUP(H291,KEY!$B$2:$C$14,2,0)</f>
        <v>5</v>
      </c>
      <c r="J291" s="24">
        <f>VLOOKUP(C291,INVENTORY_DATA!C:F,4,0)*F291</f>
        <v>473124.30000000005</v>
      </c>
    </row>
    <row r="292" spans="2:10" x14ac:dyDescent="0.25">
      <c r="B292" t="str">
        <f t="shared" si="8"/>
        <v>31919447</v>
      </c>
      <c r="C292">
        <v>1919447</v>
      </c>
      <c r="D292" t="str">
        <f>_xlfn.XLOOKUP(C292,INVENTORY_DATA!$C:$C,INVENTORY_DATA!$B:$B,"REVISIT",0)</f>
        <v>W_A</v>
      </c>
      <c r="E292" t="s">
        <v>10</v>
      </c>
      <c r="F292">
        <v>25350</v>
      </c>
      <c r="G292">
        <v>2022</v>
      </c>
      <c r="H292">
        <f t="shared" si="9"/>
        <v>3</v>
      </c>
      <c r="I292">
        <f>VLOOKUP(H292,KEY!$B$2:$C$14,2,0)</f>
        <v>5</v>
      </c>
      <c r="J292" s="24">
        <f>VLOOKUP(C292,INVENTORY_DATA!C:F,4,0)*F292</f>
        <v>239050.5</v>
      </c>
    </row>
    <row r="293" spans="2:10" x14ac:dyDescent="0.25">
      <c r="B293" t="str">
        <f t="shared" si="8"/>
        <v>31602257</v>
      </c>
      <c r="C293">
        <v>1602257</v>
      </c>
      <c r="D293" t="str">
        <f>_xlfn.XLOOKUP(C293,INVENTORY_DATA!$C:$C,INVENTORY_DATA!$B:$B,"REVISIT",0)</f>
        <v>W_B</v>
      </c>
      <c r="E293" t="s">
        <v>4</v>
      </c>
      <c r="F293">
        <v>19117</v>
      </c>
      <c r="G293">
        <v>2022</v>
      </c>
      <c r="H293">
        <f t="shared" si="9"/>
        <v>3</v>
      </c>
      <c r="I293">
        <f>VLOOKUP(H293,KEY!$B$2:$C$14,2,0)</f>
        <v>5</v>
      </c>
      <c r="J293" s="24">
        <f>VLOOKUP(C293,INVENTORY_DATA!C:F,4,0)*F293</f>
        <v>171097.15</v>
      </c>
    </row>
    <row r="294" spans="2:10" x14ac:dyDescent="0.25">
      <c r="B294" t="str">
        <f t="shared" si="8"/>
        <v>31542470</v>
      </c>
      <c r="C294">
        <v>1542470</v>
      </c>
      <c r="D294" t="str">
        <f>_xlfn.XLOOKUP(C294,INVENTORY_DATA!$C:$C,INVENTORY_DATA!$B:$B,"REVISIT",0)</f>
        <v>W_C</v>
      </c>
      <c r="E294" t="s">
        <v>6</v>
      </c>
      <c r="F294">
        <v>32286</v>
      </c>
      <c r="G294">
        <v>2022</v>
      </c>
      <c r="H294">
        <f t="shared" si="9"/>
        <v>3</v>
      </c>
      <c r="I294">
        <f>VLOOKUP(H294,KEY!$B$2:$C$14,2,0)</f>
        <v>5</v>
      </c>
      <c r="J294" s="24">
        <f>VLOOKUP(C294,INVENTORY_DATA!C:F,4,0)*F294</f>
        <v>295094.04000000004</v>
      </c>
    </row>
    <row r="295" spans="2:10" x14ac:dyDescent="0.25">
      <c r="B295" t="str">
        <f t="shared" si="8"/>
        <v>31172141</v>
      </c>
      <c r="C295">
        <v>1172141</v>
      </c>
      <c r="D295" t="str">
        <f>_xlfn.XLOOKUP(C295,INVENTORY_DATA!$C:$C,INVENTORY_DATA!$B:$B,"REVISIT",0)</f>
        <v>W_A</v>
      </c>
      <c r="E295" t="s">
        <v>8</v>
      </c>
      <c r="F295">
        <v>51074</v>
      </c>
      <c r="G295">
        <v>2022</v>
      </c>
      <c r="H295">
        <f t="shared" si="9"/>
        <v>3</v>
      </c>
      <c r="I295">
        <f>VLOOKUP(H295,KEY!$B$2:$C$14,2,0)</f>
        <v>5</v>
      </c>
      <c r="J295" s="24">
        <f>VLOOKUP(C295,INVENTORY_DATA!C:F,4,0)*F295</f>
        <v>469880.8</v>
      </c>
    </row>
    <row r="296" spans="2:10" x14ac:dyDescent="0.25">
      <c r="B296" t="str">
        <f t="shared" si="8"/>
        <v>31686011</v>
      </c>
      <c r="C296">
        <v>1686011</v>
      </c>
      <c r="D296" t="str">
        <f>_xlfn.XLOOKUP(C296,INVENTORY_DATA!$C:$C,INVENTORY_DATA!$B:$B,"REVISIT",0)</f>
        <v>W_B</v>
      </c>
      <c r="E296" t="s">
        <v>9</v>
      </c>
      <c r="F296">
        <v>41200</v>
      </c>
      <c r="G296">
        <v>2022</v>
      </c>
      <c r="H296">
        <f t="shared" si="9"/>
        <v>3</v>
      </c>
      <c r="I296">
        <f>VLOOKUP(H296,KEY!$B$2:$C$14,2,0)</f>
        <v>5</v>
      </c>
      <c r="J296" s="24">
        <f>VLOOKUP(C296,INVENTORY_DATA!C:F,4,0)*F296</f>
        <v>340724</v>
      </c>
    </row>
    <row r="297" spans="2:10" x14ac:dyDescent="0.25">
      <c r="B297" t="str">
        <f t="shared" si="8"/>
        <v>31760339</v>
      </c>
      <c r="C297">
        <v>1760339</v>
      </c>
      <c r="D297" t="str">
        <f>_xlfn.XLOOKUP(C297,INVENTORY_DATA!$C:$C,INVENTORY_DATA!$B:$B,"REVISIT",0)</f>
        <v>W_C</v>
      </c>
      <c r="E297" t="s">
        <v>10</v>
      </c>
      <c r="F297">
        <v>53109</v>
      </c>
      <c r="G297">
        <v>2022</v>
      </c>
      <c r="H297">
        <f t="shared" si="9"/>
        <v>3</v>
      </c>
      <c r="I297">
        <f>VLOOKUP(H297,KEY!$B$2:$C$14,2,0)</f>
        <v>5</v>
      </c>
      <c r="J297" s="24">
        <f>VLOOKUP(C297,INVENTORY_DATA!C:F,4,0)*F297</f>
        <v>456206.31</v>
      </c>
    </row>
    <row r="298" spans="2:10" x14ac:dyDescent="0.25">
      <c r="B298" t="str">
        <f t="shared" si="8"/>
        <v>31544715</v>
      </c>
      <c r="C298">
        <v>1544715</v>
      </c>
      <c r="D298" t="str">
        <f>_xlfn.XLOOKUP(C298,INVENTORY_DATA!$C:$C,INVENTORY_DATA!$B:$B,"REVISIT",0)</f>
        <v>W_A</v>
      </c>
      <c r="E298" t="s">
        <v>4</v>
      </c>
      <c r="F298">
        <v>57336</v>
      </c>
      <c r="G298">
        <v>2022</v>
      </c>
      <c r="H298">
        <f t="shared" si="9"/>
        <v>3</v>
      </c>
      <c r="I298">
        <f>VLOOKUP(H298,KEY!$B$2:$C$14,2,0)</f>
        <v>5</v>
      </c>
      <c r="J298" s="24">
        <f>VLOOKUP(C298,INVENTORY_DATA!C:F,4,0)*F298</f>
        <v>549852.24</v>
      </c>
    </row>
    <row r="299" spans="2:10" x14ac:dyDescent="0.25">
      <c r="B299" t="str">
        <f t="shared" si="8"/>
        <v>31715505</v>
      </c>
      <c r="C299">
        <v>1715505</v>
      </c>
      <c r="D299" t="str">
        <f>_xlfn.XLOOKUP(C299,INVENTORY_DATA!$C:$C,INVENTORY_DATA!$B:$B,"REVISIT",0)</f>
        <v>W_B</v>
      </c>
      <c r="E299" t="s">
        <v>6</v>
      </c>
      <c r="F299">
        <v>53720</v>
      </c>
      <c r="G299">
        <v>2022</v>
      </c>
      <c r="H299">
        <f t="shared" si="9"/>
        <v>3</v>
      </c>
      <c r="I299">
        <f>VLOOKUP(H299,KEY!$B$2:$C$14,2,0)</f>
        <v>5</v>
      </c>
      <c r="J299" s="24">
        <f>VLOOKUP(C299,INVENTORY_DATA!C:F,4,0)*F299</f>
        <v>473273.2</v>
      </c>
    </row>
    <row r="300" spans="2:10" x14ac:dyDescent="0.25">
      <c r="B300" t="str">
        <f t="shared" si="8"/>
        <v>31539334</v>
      </c>
      <c r="C300">
        <v>1539334</v>
      </c>
      <c r="D300" t="str">
        <f>_xlfn.XLOOKUP(C300,INVENTORY_DATA!$C:$C,INVENTORY_DATA!$B:$B,"REVISIT",0)</f>
        <v>W_C</v>
      </c>
      <c r="E300" t="s">
        <v>8</v>
      </c>
      <c r="F300">
        <v>41076</v>
      </c>
      <c r="G300">
        <v>2022</v>
      </c>
      <c r="H300">
        <f t="shared" si="9"/>
        <v>3</v>
      </c>
      <c r="I300">
        <f>VLOOKUP(H300,KEY!$B$2:$C$14,2,0)</f>
        <v>5</v>
      </c>
      <c r="J300" s="24">
        <f>VLOOKUP(C300,INVENTORY_DATA!C:F,4,0)*F300</f>
        <v>361468.80000000005</v>
      </c>
    </row>
    <row r="301" spans="2:10" x14ac:dyDescent="0.25">
      <c r="B301" t="str">
        <f t="shared" si="8"/>
        <v>31803831</v>
      </c>
      <c r="C301">
        <v>1803831</v>
      </c>
      <c r="D301" t="str">
        <f>_xlfn.XLOOKUP(C301,INVENTORY_DATA!$C:$C,INVENTORY_DATA!$B:$B,"REVISIT",0)</f>
        <v>W_A</v>
      </c>
      <c r="E301" t="s">
        <v>9</v>
      </c>
      <c r="F301">
        <v>22271</v>
      </c>
      <c r="G301">
        <v>2022</v>
      </c>
      <c r="H301">
        <f t="shared" si="9"/>
        <v>3</v>
      </c>
      <c r="I301">
        <f>VLOOKUP(H301,KEY!$B$2:$C$14,2,0)</f>
        <v>5</v>
      </c>
      <c r="J301" s="24">
        <f>VLOOKUP(C301,INVENTORY_DATA!C:F,4,0)*F301</f>
        <v>204893.19999999998</v>
      </c>
    </row>
    <row r="302" spans="2:10" x14ac:dyDescent="0.25">
      <c r="B302" t="str">
        <f t="shared" si="8"/>
        <v>31431913</v>
      </c>
      <c r="C302">
        <v>1431913</v>
      </c>
      <c r="D302" t="str">
        <f>_xlfn.XLOOKUP(C302,INVENTORY_DATA!$C:$C,INVENTORY_DATA!$B:$B,"REVISIT",0)</f>
        <v>W_B</v>
      </c>
      <c r="E302" t="s">
        <v>10</v>
      </c>
      <c r="F302">
        <v>57639</v>
      </c>
      <c r="G302">
        <v>2022</v>
      </c>
      <c r="H302">
        <f t="shared" si="9"/>
        <v>3</v>
      </c>
      <c r="I302">
        <f>VLOOKUP(H302,KEY!$B$2:$C$14,2,0)</f>
        <v>5</v>
      </c>
      <c r="J302" s="24">
        <f>VLOOKUP(C302,INVENTORY_DATA!C:F,4,0)*F302</f>
        <v>548146.89</v>
      </c>
    </row>
    <row r="303" spans="2:10" x14ac:dyDescent="0.25">
      <c r="B303" t="str">
        <f t="shared" si="8"/>
        <v>41395072</v>
      </c>
      <c r="C303">
        <v>1395072</v>
      </c>
      <c r="D303" t="str">
        <f>_xlfn.XLOOKUP(C303,INVENTORY_DATA!$C:$C,INVENTORY_DATA!$B:$B,"REVISIT",0)</f>
        <v>W_B</v>
      </c>
      <c r="E303" t="s">
        <v>4</v>
      </c>
      <c r="F303">
        <v>31157</v>
      </c>
      <c r="G303">
        <v>2022</v>
      </c>
      <c r="H303">
        <f t="shared" si="9"/>
        <v>4</v>
      </c>
      <c r="I303">
        <f>VLOOKUP(H303,KEY!$B$2:$C$14,2,0)</f>
        <v>4</v>
      </c>
      <c r="J303" s="24">
        <f>VLOOKUP(C303,INVENTORY_DATA!C:F,4,0)*F303</f>
        <v>260472.52</v>
      </c>
    </row>
    <row r="304" spans="2:10" x14ac:dyDescent="0.25">
      <c r="B304" t="str">
        <f t="shared" si="8"/>
        <v>41039394</v>
      </c>
      <c r="C304">
        <v>1039394</v>
      </c>
      <c r="D304" t="str">
        <f>_xlfn.XLOOKUP(C304,INVENTORY_DATA!$C:$C,INVENTORY_DATA!$B:$B,"REVISIT",0)</f>
        <v>W_C</v>
      </c>
      <c r="E304" t="s">
        <v>6</v>
      </c>
      <c r="F304">
        <v>32805</v>
      </c>
      <c r="G304">
        <v>2022</v>
      </c>
      <c r="H304">
        <f t="shared" si="9"/>
        <v>4</v>
      </c>
      <c r="I304">
        <f>VLOOKUP(H304,KEY!$B$2:$C$14,2,0)</f>
        <v>4</v>
      </c>
      <c r="J304" s="24">
        <f>VLOOKUP(C304,INVENTORY_DATA!C:F,4,0)*F304</f>
        <v>294260.85000000003</v>
      </c>
    </row>
    <row r="305" spans="2:10" x14ac:dyDescent="0.25">
      <c r="B305" t="str">
        <f t="shared" si="8"/>
        <v>41975221</v>
      </c>
      <c r="C305">
        <v>1975221</v>
      </c>
      <c r="D305" t="str">
        <f>_xlfn.XLOOKUP(C305,INVENTORY_DATA!$C:$C,INVENTORY_DATA!$B:$B,"REVISIT",0)</f>
        <v>W_A</v>
      </c>
      <c r="E305" t="s">
        <v>8</v>
      </c>
      <c r="F305">
        <v>47748</v>
      </c>
      <c r="G305">
        <v>2022</v>
      </c>
      <c r="H305">
        <f t="shared" si="9"/>
        <v>4</v>
      </c>
      <c r="I305">
        <f>VLOOKUP(H305,KEY!$B$2:$C$14,2,0)</f>
        <v>4</v>
      </c>
      <c r="J305" s="24">
        <f>VLOOKUP(C305,INVENTORY_DATA!C:F,4,0)*F305</f>
        <v>413020.2</v>
      </c>
    </row>
    <row r="306" spans="2:10" x14ac:dyDescent="0.25">
      <c r="B306" t="str">
        <f t="shared" si="8"/>
        <v>41396615</v>
      </c>
      <c r="C306">
        <v>1396615</v>
      </c>
      <c r="D306" t="str">
        <f>_xlfn.XLOOKUP(C306,INVENTORY_DATA!$C:$C,INVENTORY_DATA!$B:$B,"REVISIT",0)</f>
        <v>W_B</v>
      </c>
      <c r="E306" t="s">
        <v>9</v>
      </c>
      <c r="F306">
        <v>15024</v>
      </c>
      <c r="G306">
        <v>2022</v>
      </c>
      <c r="H306">
        <f t="shared" si="9"/>
        <v>4</v>
      </c>
      <c r="I306">
        <f>VLOOKUP(H306,KEY!$B$2:$C$14,2,0)</f>
        <v>4</v>
      </c>
      <c r="J306" s="24">
        <f>VLOOKUP(C306,INVENTORY_DATA!C:F,4,0)*F306</f>
        <v>118539.36</v>
      </c>
    </row>
    <row r="307" spans="2:10" x14ac:dyDescent="0.25">
      <c r="B307" t="str">
        <f t="shared" si="8"/>
        <v>41026987</v>
      </c>
      <c r="C307">
        <v>1026987</v>
      </c>
      <c r="D307" t="str">
        <f>_xlfn.XLOOKUP(C307,INVENTORY_DATA!$C:$C,INVENTORY_DATA!$B:$B,"REVISIT",0)</f>
        <v>W_C</v>
      </c>
      <c r="E307" t="s">
        <v>10</v>
      </c>
      <c r="F307">
        <v>23911</v>
      </c>
      <c r="G307">
        <v>2022</v>
      </c>
      <c r="H307">
        <f t="shared" si="9"/>
        <v>4</v>
      </c>
      <c r="I307">
        <f>VLOOKUP(H307,KEY!$B$2:$C$14,2,0)</f>
        <v>4</v>
      </c>
      <c r="J307" s="24">
        <f>VLOOKUP(C307,INVENTORY_DATA!C:F,4,0)*F307</f>
        <v>207547.47999999998</v>
      </c>
    </row>
    <row r="308" spans="2:10" x14ac:dyDescent="0.25">
      <c r="B308" t="str">
        <f t="shared" si="8"/>
        <v>41885799</v>
      </c>
      <c r="C308">
        <v>1885799</v>
      </c>
      <c r="D308" t="str">
        <f>_xlfn.XLOOKUP(C308,INVENTORY_DATA!$C:$C,INVENTORY_DATA!$B:$B,"REVISIT",0)</f>
        <v>W_A</v>
      </c>
      <c r="E308" t="s">
        <v>4</v>
      </c>
      <c r="F308">
        <v>26002</v>
      </c>
      <c r="G308">
        <v>2022</v>
      </c>
      <c r="H308">
        <f t="shared" si="9"/>
        <v>4</v>
      </c>
      <c r="I308">
        <f>VLOOKUP(H308,KEY!$B$2:$C$14,2,0)</f>
        <v>4</v>
      </c>
      <c r="J308" s="24">
        <f>VLOOKUP(C308,INVENTORY_DATA!C:F,4,0)*F308</f>
        <v>222837.14</v>
      </c>
    </row>
    <row r="309" spans="2:10" x14ac:dyDescent="0.25">
      <c r="B309" t="str">
        <f t="shared" si="8"/>
        <v>41844486</v>
      </c>
      <c r="C309">
        <v>1844486</v>
      </c>
      <c r="D309" t="str">
        <f>_xlfn.XLOOKUP(C309,INVENTORY_DATA!$C:$C,INVENTORY_DATA!$B:$B,"REVISIT",0)</f>
        <v>W_B</v>
      </c>
      <c r="E309" t="s">
        <v>6</v>
      </c>
      <c r="F309">
        <v>16037</v>
      </c>
      <c r="G309">
        <v>2022</v>
      </c>
      <c r="H309">
        <f t="shared" si="9"/>
        <v>4</v>
      </c>
      <c r="I309">
        <f>VLOOKUP(H309,KEY!$B$2:$C$14,2,0)</f>
        <v>4</v>
      </c>
      <c r="J309" s="24">
        <f>VLOOKUP(C309,INVENTORY_DATA!C:F,4,0)*F309</f>
        <v>154596.68000000002</v>
      </c>
    </row>
    <row r="310" spans="2:10" x14ac:dyDescent="0.25">
      <c r="B310" t="str">
        <f t="shared" si="8"/>
        <v>41633773</v>
      </c>
      <c r="C310">
        <v>1633773</v>
      </c>
      <c r="D310" t="str">
        <f>_xlfn.XLOOKUP(C310,INVENTORY_DATA!$C:$C,INVENTORY_DATA!$B:$B,"REVISIT",0)</f>
        <v>W_C</v>
      </c>
      <c r="E310" t="s">
        <v>8</v>
      </c>
      <c r="F310">
        <v>13374</v>
      </c>
      <c r="G310">
        <v>2022</v>
      </c>
      <c r="H310">
        <f t="shared" si="9"/>
        <v>4</v>
      </c>
      <c r="I310">
        <f>VLOOKUP(H310,KEY!$B$2:$C$14,2,0)</f>
        <v>4</v>
      </c>
      <c r="J310" s="24">
        <f>VLOOKUP(C310,INVENTORY_DATA!C:F,4,0)*F310</f>
        <v>96694.02</v>
      </c>
    </row>
    <row r="311" spans="2:10" x14ac:dyDescent="0.25">
      <c r="B311" t="str">
        <f t="shared" si="8"/>
        <v>41280204</v>
      </c>
      <c r="C311">
        <v>1280204</v>
      </c>
      <c r="D311" t="str">
        <f>_xlfn.XLOOKUP(C311,INVENTORY_DATA!$C:$C,INVENTORY_DATA!$B:$B,"REVISIT",0)</f>
        <v>W_A</v>
      </c>
      <c r="E311" t="s">
        <v>9</v>
      </c>
      <c r="F311">
        <v>40092</v>
      </c>
      <c r="G311">
        <v>2022</v>
      </c>
      <c r="H311">
        <f t="shared" si="9"/>
        <v>4</v>
      </c>
      <c r="I311">
        <f>VLOOKUP(H311,KEY!$B$2:$C$14,2,0)</f>
        <v>4</v>
      </c>
      <c r="J311" s="24">
        <f>VLOOKUP(C311,INVENTORY_DATA!C:F,4,0)*F311</f>
        <v>301892.76</v>
      </c>
    </row>
    <row r="312" spans="2:10" x14ac:dyDescent="0.25">
      <c r="B312" t="str">
        <f t="shared" si="8"/>
        <v>41461444</v>
      </c>
      <c r="C312">
        <v>1461444</v>
      </c>
      <c r="D312" t="str">
        <f>_xlfn.XLOOKUP(C312,INVENTORY_DATA!$C:$C,INVENTORY_DATA!$B:$B,"REVISIT",0)</f>
        <v>W_B</v>
      </c>
      <c r="E312" t="s">
        <v>10</v>
      </c>
      <c r="F312">
        <v>33302</v>
      </c>
      <c r="G312">
        <v>2022</v>
      </c>
      <c r="H312">
        <f t="shared" si="9"/>
        <v>4</v>
      </c>
      <c r="I312">
        <f>VLOOKUP(H312,KEY!$B$2:$C$14,2,0)</f>
        <v>4</v>
      </c>
      <c r="J312" s="24">
        <f>VLOOKUP(C312,INVENTORY_DATA!C:F,4,0)*F312</f>
        <v>238775.34</v>
      </c>
    </row>
    <row r="313" spans="2:10" x14ac:dyDescent="0.25">
      <c r="B313" t="str">
        <f t="shared" si="8"/>
        <v>41118364</v>
      </c>
      <c r="C313">
        <v>1118364</v>
      </c>
      <c r="D313" t="str">
        <f>_xlfn.XLOOKUP(C313,INVENTORY_DATA!$C:$C,INVENTORY_DATA!$B:$B,"REVISIT",0)</f>
        <v>W_C</v>
      </c>
      <c r="E313" t="s">
        <v>4</v>
      </c>
      <c r="F313">
        <v>17024</v>
      </c>
      <c r="G313">
        <v>2022</v>
      </c>
      <c r="H313">
        <f t="shared" si="9"/>
        <v>4</v>
      </c>
      <c r="I313">
        <f>VLOOKUP(H313,KEY!$B$2:$C$14,2,0)</f>
        <v>4</v>
      </c>
      <c r="J313" s="24">
        <f>VLOOKUP(C313,INVENTORY_DATA!C:F,4,0)*F313</f>
        <v>164111.36000000002</v>
      </c>
    </row>
    <row r="314" spans="2:10" x14ac:dyDescent="0.25">
      <c r="B314" t="str">
        <f t="shared" si="8"/>
        <v>41591858</v>
      </c>
      <c r="C314">
        <v>1591858</v>
      </c>
      <c r="D314" t="str">
        <f>_xlfn.XLOOKUP(C314,INVENTORY_DATA!$C:$C,INVENTORY_DATA!$B:$B,"REVISIT",0)</f>
        <v>W_A</v>
      </c>
      <c r="E314" t="s">
        <v>6</v>
      </c>
      <c r="F314">
        <v>34511</v>
      </c>
      <c r="G314">
        <v>2022</v>
      </c>
      <c r="H314">
        <f t="shared" si="9"/>
        <v>4</v>
      </c>
      <c r="I314">
        <f>VLOOKUP(H314,KEY!$B$2:$C$14,2,0)</f>
        <v>4</v>
      </c>
      <c r="J314" s="24">
        <f>VLOOKUP(C314,INVENTORY_DATA!C:F,4,0)*F314</f>
        <v>318881.64</v>
      </c>
    </row>
    <row r="315" spans="2:10" x14ac:dyDescent="0.25">
      <c r="B315" t="str">
        <f t="shared" si="8"/>
        <v>41136253</v>
      </c>
      <c r="C315">
        <v>1136253</v>
      </c>
      <c r="D315" t="str">
        <f>_xlfn.XLOOKUP(C315,INVENTORY_DATA!$C:$C,INVENTORY_DATA!$B:$B,"REVISIT",0)</f>
        <v>W_B</v>
      </c>
      <c r="E315" t="s">
        <v>8</v>
      </c>
      <c r="F315">
        <v>37767</v>
      </c>
      <c r="G315">
        <v>2022</v>
      </c>
      <c r="H315">
        <f t="shared" si="9"/>
        <v>4</v>
      </c>
      <c r="I315">
        <f>VLOOKUP(H315,KEY!$B$2:$C$14,2,0)</f>
        <v>4</v>
      </c>
      <c r="J315" s="24">
        <f>VLOOKUP(C315,INVENTORY_DATA!C:F,4,0)*F315</f>
        <v>370494.27</v>
      </c>
    </row>
    <row r="316" spans="2:10" x14ac:dyDescent="0.25">
      <c r="B316" t="str">
        <f t="shared" si="8"/>
        <v>41740258</v>
      </c>
      <c r="C316">
        <v>1740258</v>
      </c>
      <c r="D316" t="str">
        <f>_xlfn.XLOOKUP(C316,INVENTORY_DATA!$C:$C,INVENTORY_DATA!$B:$B,"REVISIT",0)</f>
        <v>W_C</v>
      </c>
      <c r="E316" t="s">
        <v>9</v>
      </c>
      <c r="F316">
        <v>33907</v>
      </c>
      <c r="G316">
        <v>2022</v>
      </c>
      <c r="H316">
        <f t="shared" si="9"/>
        <v>4</v>
      </c>
      <c r="I316">
        <f>VLOOKUP(H316,KEY!$B$2:$C$14,2,0)</f>
        <v>4</v>
      </c>
      <c r="J316" s="24">
        <f>VLOOKUP(C316,INVENTORY_DATA!C:F,4,0)*F316</f>
        <v>330254.18</v>
      </c>
    </row>
    <row r="317" spans="2:10" x14ac:dyDescent="0.25">
      <c r="B317" t="str">
        <f t="shared" si="8"/>
        <v>41321497</v>
      </c>
      <c r="C317">
        <v>1321497</v>
      </c>
      <c r="D317" t="str">
        <f>_xlfn.XLOOKUP(C317,INVENTORY_DATA!$C:$C,INVENTORY_DATA!$B:$B,"REVISIT",0)</f>
        <v>W_A</v>
      </c>
      <c r="E317" t="s">
        <v>10</v>
      </c>
      <c r="F317">
        <v>37686</v>
      </c>
      <c r="G317">
        <v>2022</v>
      </c>
      <c r="H317">
        <f t="shared" si="9"/>
        <v>4</v>
      </c>
      <c r="I317">
        <f>VLOOKUP(H317,KEY!$B$2:$C$14,2,0)</f>
        <v>4</v>
      </c>
      <c r="J317" s="24">
        <f>VLOOKUP(C317,INVENTORY_DATA!C:F,4,0)*F317</f>
        <v>300357.42</v>
      </c>
    </row>
    <row r="318" spans="2:10" x14ac:dyDescent="0.25">
      <c r="B318" t="str">
        <f t="shared" si="8"/>
        <v>41950549</v>
      </c>
      <c r="C318">
        <v>1950549</v>
      </c>
      <c r="D318" t="str">
        <f>_xlfn.XLOOKUP(C318,INVENTORY_DATA!$C:$C,INVENTORY_DATA!$B:$B,"REVISIT",0)</f>
        <v>W_B</v>
      </c>
      <c r="E318" t="s">
        <v>4</v>
      </c>
      <c r="F318">
        <v>12411</v>
      </c>
      <c r="G318">
        <v>2022</v>
      </c>
      <c r="H318">
        <f t="shared" si="9"/>
        <v>4</v>
      </c>
      <c r="I318">
        <f>VLOOKUP(H318,KEY!$B$2:$C$14,2,0)</f>
        <v>4</v>
      </c>
      <c r="J318" s="24">
        <f>VLOOKUP(C318,INVENTORY_DATA!C:F,4,0)*F318</f>
        <v>97426.349999999991</v>
      </c>
    </row>
    <row r="319" spans="2:10" x14ac:dyDescent="0.25">
      <c r="B319" t="str">
        <f t="shared" si="8"/>
        <v>41493247</v>
      </c>
      <c r="C319">
        <v>1493247</v>
      </c>
      <c r="D319" t="str">
        <f>_xlfn.XLOOKUP(C319,INVENTORY_DATA!$C:$C,INVENTORY_DATA!$B:$B,"REVISIT",0)</f>
        <v>W_C</v>
      </c>
      <c r="E319" t="s">
        <v>6</v>
      </c>
      <c r="F319">
        <v>26111</v>
      </c>
      <c r="G319">
        <v>2022</v>
      </c>
      <c r="H319">
        <f t="shared" si="9"/>
        <v>4</v>
      </c>
      <c r="I319">
        <f>VLOOKUP(H319,KEY!$B$2:$C$14,2,0)</f>
        <v>4</v>
      </c>
      <c r="J319" s="24">
        <f>VLOOKUP(C319,INVENTORY_DATA!C:F,4,0)*F319</f>
        <v>228993.47</v>
      </c>
    </row>
    <row r="320" spans="2:10" x14ac:dyDescent="0.25">
      <c r="B320" t="str">
        <f t="shared" si="8"/>
        <v>41352561</v>
      </c>
      <c r="C320">
        <v>1352561</v>
      </c>
      <c r="D320" t="str">
        <f>_xlfn.XLOOKUP(C320,INVENTORY_DATA!$C:$C,INVENTORY_DATA!$B:$B,"REVISIT",0)</f>
        <v>W_A</v>
      </c>
      <c r="E320" t="s">
        <v>8</v>
      </c>
      <c r="F320">
        <v>31500</v>
      </c>
      <c r="G320">
        <v>2022</v>
      </c>
      <c r="H320">
        <f t="shared" si="9"/>
        <v>4</v>
      </c>
      <c r="I320">
        <f>VLOOKUP(H320,KEY!$B$2:$C$14,2,0)</f>
        <v>4</v>
      </c>
      <c r="J320" s="24">
        <f>VLOOKUP(C320,INVENTORY_DATA!C:F,4,0)*F320</f>
        <v>297360</v>
      </c>
    </row>
    <row r="321" spans="2:10" x14ac:dyDescent="0.25">
      <c r="B321" t="str">
        <f t="shared" si="8"/>
        <v>41705422</v>
      </c>
      <c r="C321">
        <v>1705422</v>
      </c>
      <c r="D321" t="str">
        <f>_xlfn.XLOOKUP(C321,INVENTORY_DATA!$C:$C,INVENTORY_DATA!$B:$B,"REVISIT",0)</f>
        <v>W_B</v>
      </c>
      <c r="E321" t="s">
        <v>9</v>
      </c>
      <c r="F321">
        <v>16427</v>
      </c>
      <c r="G321">
        <v>2022</v>
      </c>
      <c r="H321">
        <f t="shared" si="9"/>
        <v>4</v>
      </c>
      <c r="I321">
        <f>VLOOKUP(H321,KEY!$B$2:$C$14,2,0)</f>
        <v>4</v>
      </c>
      <c r="J321" s="24">
        <f>VLOOKUP(C321,INVENTORY_DATA!C:F,4,0)*F321</f>
        <v>137986.80000000002</v>
      </c>
    </row>
    <row r="322" spans="2:10" x14ac:dyDescent="0.25">
      <c r="B322" t="str">
        <f t="shared" si="8"/>
        <v>41022712</v>
      </c>
      <c r="C322">
        <v>1022712</v>
      </c>
      <c r="D322" t="str">
        <f>_xlfn.XLOOKUP(C322,INVENTORY_DATA!$C:$C,INVENTORY_DATA!$B:$B,"REVISIT",0)</f>
        <v>W_C</v>
      </c>
      <c r="E322" t="s">
        <v>10</v>
      </c>
      <c r="F322">
        <v>17883</v>
      </c>
      <c r="G322">
        <v>2022</v>
      </c>
      <c r="H322">
        <f t="shared" si="9"/>
        <v>4</v>
      </c>
      <c r="I322">
        <f>VLOOKUP(H322,KEY!$B$2:$C$14,2,0)</f>
        <v>4</v>
      </c>
      <c r="J322" s="24">
        <f>VLOOKUP(C322,INVENTORY_DATA!C:F,4,0)*F322</f>
        <v>128221.11</v>
      </c>
    </row>
    <row r="323" spans="2:10" x14ac:dyDescent="0.25">
      <c r="B323" t="str">
        <f t="shared" si="8"/>
        <v>41633085</v>
      </c>
      <c r="C323">
        <v>1633085</v>
      </c>
      <c r="D323" t="str">
        <f>_xlfn.XLOOKUP(C323,INVENTORY_DATA!$C:$C,INVENTORY_DATA!$B:$B,"REVISIT",0)</f>
        <v>W_A</v>
      </c>
      <c r="E323" t="s">
        <v>4</v>
      </c>
      <c r="F323">
        <v>46099</v>
      </c>
      <c r="G323">
        <v>2022</v>
      </c>
      <c r="H323">
        <f t="shared" si="9"/>
        <v>4</v>
      </c>
      <c r="I323">
        <f>VLOOKUP(H323,KEY!$B$2:$C$14,2,0)</f>
        <v>4</v>
      </c>
      <c r="J323" s="24">
        <f>VLOOKUP(C323,INVENTORY_DATA!C:F,4,0)*F323</f>
        <v>427798.72</v>
      </c>
    </row>
    <row r="324" spans="2:10" x14ac:dyDescent="0.25">
      <c r="B324" t="str">
        <f t="shared" ref="B324:B387" si="10">H324&amp;C324</f>
        <v>41915675</v>
      </c>
      <c r="C324">
        <v>1915675</v>
      </c>
      <c r="D324" t="str">
        <f>_xlfn.XLOOKUP(C324,INVENTORY_DATA!$C:$C,INVENTORY_DATA!$B:$B,"REVISIT",0)</f>
        <v>W_B</v>
      </c>
      <c r="E324" t="s">
        <v>6</v>
      </c>
      <c r="F324">
        <v>35495</v>
      </c>
      <c r="G324">
        <v>2022</v>
      </c>
      <c r="H324">
        <f t="shared" si="9"/>
        <v>4</v>
      </c>
      <c r="I324">
        <f>VLOOKUP(H324,KEY!$B$2:$C$14,2,0)</f>
        <v>4</v>
      </c>
      <c r="J324" s="24">
        <f>VLOOKUP(C324,INVENTORY_DATA!C:F,4,0)*F324</f>
        <v>291059</v>
      </c>
    </row>
    <row r="325" spans="2:10" x14ac:dyDescent="0.25">
      <c r="B325" t="str">
        <f t="shared" si="10"/>
        <v>41759024</v>
      </c>
      <c r="C325">
        <v>1759024</v>
      </c>
      <c r="D325" t="str">
        <f>_xlfn.XLOOKUP(C325,INVENTORY_DATA!$C:$C,INVENTORY_DATA!$B:$B,"REVISIT",0)</f>
        <v>W_C</v>
      </c>
      <c r="E325" t="s">
        <v>8</v>
      </c>
      <c r="F325">
        <v>19398</v>
      </c>
      <c r="G325">
        <v>2022</v>
      </c>
      <c r="H325">
        <f t="shared" ref="H325:H388" si="11">IF(C324=1431913,H324+1,H324)</f>
        <v>4</v>
      </c>
      <c r="I325">
        <f>VLOOKUP(H325,KEY!$B$2:$C$14,2,0)</f>
        <v>4</v>
      </c>
      <c r="J325" s="24">
        <f>VLOOKUP(C325,INVENTORY_DATA!C:F,4,0)*F325</f>
        <v>141411.42000000001</v>
      </c>
    </row>
    <row r="326" spans="2:10" x14ac:dyDescent="0.25">
      <c r="B326" t="str">
        <f t="shared" si="10"/>
        <v>41641168</v>
      </c>
      <c r="C326">
        <v>1641168</v>
      </c>
      <c r="D326" t="str">
        <f>_xlfn.XLOOKUP(C326,INVENTORY_DATA!$C:$C,INVENTORY_DATA!$B:$B,"REVISIT",0)</f>
        <v>W_A</v>
      </c>
      <c r="E326" t="s">
        <v>9</v>
      </c>
      <c r="F326">
        <v>43066</v>
      </c>
      <c r="G326">
        <v>2022</v>
      </c>
      <c r="H326">
        <f t="shared" si="11"/>
        <v>4</v>
      </c>
      <c r="I326">
        <f>VLOOKUP(H326,KEY!$B$2:$C$14,2,0)</f>
        <v>4</v>
      </c>
      <c r="J326" s="24">
        <f>VLOOKUP(C326,INVENTORY_DATA!C:F,4,0)*F326</f>
        <v>311367.18</v>
      </c>
    </row>
    <row r="327" spans="2:10" x14ac:dyDescent="0.25">
      <c r="B327" t="str">
        <f t="shared" si="10"/>
        <v>41841568</v>
      </c>
      <c r="C327">
        <v>1841568</v>
      </c>
      <c r="D327" t="str">
        <f>_xlfn.XLOOKUP(C327,INVENTORY_DATA!$C:$C,INVENTORY_DATA!$B:$B,"REVISIT",0)</f>
        <v>W_B</v>
      </c>
      <c r="E327" t="s">
        <v>10</v>
      </c>
      <c r="F327">
        <v>26381</v>
      </c>
      <c r="G327">
        <v>2022</v>
      </c>
      <c r="H327">
        <f t="shared" si="11"/>
        <v>4</v>
      </c>
      <c r="I327">
        <f>VLOOKUP(H327,KEY!$B$2:$C$14,2,0)</f>
        <v>4</v>
      </c>
      <c r="J327" s="24">
        <f>VLOOKUP(C327,INVENTORY_DATA!C:F,4,0)*F327</f>
        <v>216324.19999999998</v>
      </c>
    </row>
    <row r="328" spans="2:10" x14ac:dyDescent="0.25">
      <c r="B328" t="str">
        <f t="shared" si="10"/>
        <v>41661410</v>
      </c>
      <c r="C328">
        <v>1661410</v>
      </c>
      <c r="D328" t="str">
        <f>_xlfn.XLOOKUP(C328,INVENTORY_DATA!$C:$C,INVENTORY_DATA!$B:$B,"REVISIT",0)</f>
        <v>W_C</v>
      </c>
      <c r="E328" t="s">
        <v>4</v>
      </c>
      <c r="F328">
        <v>24707</v>
      </c>
      <c r="G328">
        <v>2022</v>
      </c>
      <c r="H328">
        <f t="shared" si="11"/>
        <v>4</v>
      </c>
      <c r="I328">
        <f>VLOOKUP(H328,KEY!$B$2:$C$14,2,0)</f>
        <v>4</v>
      </c>
      <c r="J328" s="24">
        <f>VLOOKUP(C328,INVENTORY_DATA!C:F,4,0)*F328</f>
        <v>244352.23</v>
      </c>
    </row>
    <row r="329" spans="2:10" x14ac:dyDescent="0.25">
      <c r="B329" t="str">
        <f t="shared" si="10"/>
        <v>41710785</v>
      </c>
      <c r="C329">
        <v>1710785</v>
      </c>
      <c r="D329" t="str">
        <f>_xlfn.XLOOKUP(C329,INVENTORY_DATA!$C:$C,INVENTORY_DATA!$B:$B,"REVISIT",0)</f>
        <v>W_A</v>
      </c>
      <c r="E329" t="s">
        <v>6</v>
      </c>
      <c r="F329">
        <v>21846</v>
      </c>
      <c r="G329">
        <v>2022</v>
      </c>
      <c r="H329">
        <f t="shared" si="11"/>
        <v>4</v>
      </c>
      <c r="I329">
        <f>VLOOKUP(H329,KEY!$B$2:$C$14,2,0)</f>
        <v>4</v>
      </c>
      <c r="J329" s="24">
        <f>VLOOKUP(C329,INVENTORY_DATA!C:F,4,0)*F329</f>
        <v>155543.51999999999</v>
      </c>
    </row>
    <row r="330" spans="2:10" x14ac:dyDescent="0.25">
      <c r="B330" t="str">
        <f t="shared" si="10"/>
        <v>41189716</v>
      </c>
      <c r="C330">
        <v>1189716</v>
      </c>
      <c r="D330" t="str">
        <f>_xlfn.XLOOKUP(C330,INVENTORY_DATA!$C:$C,INVENTORY_DATA!$B:$B,"REVISIT",0)</f>
        <v>W_B</v>
      </c>
      <c r="E330" t="s">
        <v>8</v>
      </c>
      <c r="F330">
        <v>11152</v>
      </c>
      <c r="G330">
        <v>2022</v>
      </c>
      <c r="H330">
        <f t="shared" si="11"/>
        <v>4</v>
      </c>
      <c r="I330">
        <f>VLOOKUP(H330,KEY!$B$2:$C$14,2,0)</f>
        <v>4</v>
      </c>
      <c r="J330" s="24">
        <f>VLOOKUP(C330,INVENTORY_DATA!C:F,4,0)*F330</f>
        <v>107059.2</v>
      </c>
    </row>
    <row r="331" spans="2:10" x14ac:dyDescent="0.25">
      <c r="B331" t="str">
        <f t="shared" si="10"/>
        <v>41202924</v>
      </c>
      <c r="C331">
        <v>1202924</v>
      </c>
      <c r="D331" t="str">
        <f>_xlfn.XLOOKUP(C331,INVENTORY_DATA!$C:$C,INVENTORY_DATA!$B:$B,"REVISIT",0)</f>
        <v>W_C</v>
      </c>
      <c r="E331" t="s">
        <v>9</v>
      </c>
      <c r="F331">
        <v>27136</v>
      </c>
      <c r="G331">
        <v>2022</v>
      </c>
      <c r="H331">
        <f t="shared" si="11"/>
        <v>4</v>
      </c>
      <c r="I331">
        <f>VLOOKUP(H331,KEY!$B$2:$C$14,2,0)</f>
        <v>4</v>
      </c>
      <c r="J331" s="24">
        <f>VLOOKUP(C331,INVENTORY_DATA!C:F,4,0)*F331</f>
        <v>232826.88</v>
      </c>
    </row>
    <row r="332" spans="2:10" x14ac:dyDescent="0.25">
      <c r="B332" t="str">
        <f t="shared" si="10"/>
        <v>41287424</v>
      </c>
      <c r="C332">
        <v>1287424</v>
      </c>
      <c r="D332" t="str">
        <f>_xlfn.XLOOKUP(C332,INVENTORY_DATA!$C:$C,INVENTORY_DATA!$B:$B,"REVISIT",0)</f>
        <v>W_A</v>
      </c>
      <c r="E332" t="s">
        <v>10</v>
      </c>
      <c r="F332">
        <v>37413</v>
      </c>
      <c r="G332">
        <v>2022</v>
      </c>
      <c r="H332">
        <f t="shared" si="11"/>
        <v>4</v>
      </c>
      <c r="I332">
        <f>VLOOKUP(H332,KEY!$B$2:$C$14,2,0)</f>
        <v>4</v>
      </c>
      <c r="J332" s="24">
        <f>VLOOKUP(C332,INVENTORY_DATA!C:F,4,0)*F332</f>
        <v>343825.47</v>
      </c>
    </row>
    <row r="333" spans="2:10" x14ac:dyDescent="0.25">
      <c r="B333" t="str">
        <f t="shared" si="10"/>
        <v>41578653</v>
      </c>
      <c r="C333">
        <v>1578653</v>
      </c>
      <c r="D333" t="str">
        <f>_xlfn.XLOOKUP(C333,INVENTORY_DATA!$C:$C,INVENTORY_DATA!$B:$B,"REVISIT",0)</f>
        <v>W_B</v>
      </c>
      <c r="E333" t="s">
        <v>4</v>
      </c>
      <c r="F333">
        <v>18286</v>
      </c>
      <c r="G333">
        <v>2022</v>
      </c>
      <c r="H333">
        <f t="shared" si="11"/>
        <v>4</v>
      </c>
      <c r="I333">
        <f>VLOOKUP(H333,KEY!$B$2:$C$14,2,0)</f>
        <v>4</v>
      </c>
      <c r="J333" s="24">
        <f>VLOOKUP(C333,INVENTORY_DATA!C:F,4,0)*F333</f>
        <v>160368.22</v>
      </c>
    </row>
    <row r="334" spans="2:10" x14ac:dyDescent="0.25">
      <c r="B334" t="str">
        <f t="shared" si="10"/>
        <v>41705332</v>
      </c>
      <c r="C334">
        <v>1705332</v>
      </c>
      <c r="D334" t="str">
        <f>_xlfn.XLOOKUP(C334,INVENTORY_DATA!$C:$C,INVENTORY_DATA!$B:$B,"REVISIT",0)</f>
        <v>W_C</v>
      </c>
      <c r="E334" t="s">
        <v>6</v>
      </c>
      <c r="F334">
        <v>32410</v>
      </c>
      <c r="G334">
        <v>2022</v>
      </c>
      <c r="H334">
        <f t="shared" si="11"/>
        <v>4</v>
      </c>
      <c r="I334">
        <f>VLOOKUP(H334,KEY!$B$2:$C$14,2,0)</f>
        <v>4</v>
      </c>
      <c r="J334" s="24">
        <f>VLOOKUP(C334,INVENTORY_DATA!C:F,4,0)*F334</f>
        <v>269327.10000000003</v>
      </c>
    </row>
    <row r="335" spans="2:10" x14ac:dyDescent="0.25">
      <c r="B335" t="str">
        <f t="shared" si="10"/>
        <v>41803508</v>
      </c>
      <c r="C335">
        <v>1803508</v>
      </c>
      <c r="D335" t="str">
        <f>_xlfn.XLOOKUP(C335,INVENTORY_DATA!$C:$C,INVENTORY_DATA!$B:$B,"REVISIT",0)</f>
        <v>W_A</v>
      </c>
      <c r="E335" t="s">
        <v>8</v>
      </c>
      <c r="F335">
        <v>28003</v>
      </c>
      <c r="G335">
        <v>2022</v>
      </c>
      <c r="H335">
        <f t="shared" si="11"/>
        <v>4</v>
      </c>
      <c r="I335">
        <f>VLOOKUP(H335,KEY!$B$2:$C$14,2,0)</f>
        <v>4</v>
      </c>
      <c r="J335" s="24">
        <f>VLOOKUP(C335,INVENTORY_DATA!C:F,4,0)*F335</f>
        <v>274429.40000000002</v>
      </c>
    </row>
    <row r="336" spans="2:10" x14ac:dyDescent="0.25">
      <c r="B336" t="str">
        <f t="shared" si="10"/>
        <v>41700607</v>
      </c>
      <c r="C336">
        <v>1700607</v>
      </c>
      <c r="D336" t="str">
        <f>_xlfn.XLOOKUP(C336,INVENTORY_DATA!$C:$C,INVENTORY_DATA!$B:$B,"REVISIT",0)</f>
        <v>W_B</v>
      </c>
      <c r="E336" t="s">
        <v>9</v>
      </c>
      <c r="F336">
        <v>24276</v>
      </c>
      <c r="G336">
        <v>2022</v>
      </c>
      <c r="H336">
        <f t="shared" si="11"/>
        <v>4</v>
      </c>
      <c r="I336">
        <f>VLOOKUP(H336,KEY!$B$2:$C$14,2,0)</f>
        <v>4</v>
      </c>
      <c r="J336" s="24">
        <f>VLOOKUP(C336,INVENTORY_DATA!C:F,4,0)*F336</f>
        <v>213871.56</v>
      </c>
    </row>
    <row r="337" spans="2:10" x14ac:dyDescent="0.25">
      <c r="B337" t="str">
        <f t="shared" si="10"/>
        <v>41256263</v>
      </c>
      <c r="C337">
        <v>1256263</v>
      </c>
      <c r="D337" t="str">
        <f>_xlfn.XLOOKUP(C337,INVENTORY_DATA!$C:$C,INVENTORY_DATA!$B:$B,"REVISIT",0)</f>
        <v>W_C</v>
      </c>
      <c r="E337" t="s">
        <v>10</v>
      </c>
      <c r="F337">
        <v>16390</v>
      </c>
      <c r="G337">
        <v>2022</v>
      </c>
      <c r="H337">
        <f t="shared" si="11"/>
        <v>4</v>
      </c>
      <c r="I337">
        <f>VLOOKUP(H337,KEY!$B$2:$C$14,2,0)</f>
        <v>4</v>
      </c>
      <c r="J337" s="24">
        <f>VLOOKUP(C337,INVENTORY_DATA!C:F,4,0)*F337</f>
        <v>147182.20000000001</v>
      </c>
    </row>
    <row r="338" spans="2:10" x14ac:dyDescent="0.25">
      <c r="B338" t="str">
        <f t="shared" si="10"/>
        <v>41838070</v>
      </c>
      <c r="C338">
        <v>1838070</v>
      </c>
      <c r="D338" t="str">
        <f>_xlfn.XLOOKUP(C338,INVENTORY_DATA!$C:$C,INVENTORY_DATA!$B:$B,"REVISIT",0)</f>
        <v>W_A</v>
      </c>
      <c r="E338" t="s">
        <v>4</v>
      </c>
      <c r="F338">
        <v>39242</v>
      </c>
      <c r="G338">
        <v>2022</v>
      </c>
      <c r="H338">
        <f t="shared" si="11"/>
        <v>4</v>
      </c>
      <c r="I338">
        <f>VLOOKUP(H338,KEY!$B$2:$C$14,2,0)</f>
        <v>4</v>
      </c>
      <c r="J338" s="24">
        <f>VLOOKUP(C338,INVENTORY_DATA!C:F,4,0)*F338</f>
        <v>333949.42</v>
      </c>
    </row>
    <row r="339" spans="2:10" x14ac:dyDescent="0.25">
      <c r="B339" t="str">
        <f t="shared" si="10"/>
        <v>41834977</v>
      </c>
      <c r="C339">
        <v>1834977</v>
      </c>
      <c r="D339" t="str">
        <f>_xlfn.XLOOKUP(C339,INVENTORY_DATA!$C:$C,INVENTORY_DATA!$B:$B,"REVISIT",0)</f>
        <v>W_B</v>
      </c>
      <c r="E339" t="s">
        <v>6</v>
      </c>
      <c r="F339">
        <v>23185</v>
      </c>
      <c r="G339">
        <v>2022</v>
      </c>
      <c r="H339">
        <f t="shared" si="11"/>
        <v>4</v>
      </c>
      <c r="I339">
        <f>VLOOKUP(H339,KEY!$B$2:$C$14,2,0)</f>
        <v>4</v>
      </c>
      <c r="J339" s="24">
        <f>VLOOKUP(C339,INVENTORY_DATA!C:F,4,0)*F339</f>
        <v>204491.7</v>
      </c>
    </row>
    <row r="340" spans="2:10" x14ac:dyDescent="0.25">
      <c r="B340" t="str">
        <f t="shared" si="10"/>
        <v>41379146</v>
      </c>
      <c r="C340">
        <v>1379146</v>
      </c>
      <c r="D340" t="str">
        <f>_xlfn.XLOOKUP(C340,INVENTORY_DATA!$C:$C,INVENTORY_DATA!$B:$B,"REVISIT",0)</f>
        <v>W_C</v>
      </c>
      <c r="E340" t="s">
        <v>8</v>
      </c>
      <c r="F340">
        <v>43513</v>
      </c>
      <c r="G340">
        <v>2022</v>
      </c>
      <c r="H340">
        <f t="shared" si="11"/>
        <v>4</v>
      </c>
      <c r="I340">
        <f>VLOOKUP(H340,KEY!$B$2:$C$14,2,0)</f>
        <v>4</v>
      </c>
      <c r="J340" s="24">
        <f>VLOOKUP(C340,INVENTORY_DATA!C:F,4,0)*F340</f>
        <v>312858.47000000003</v>
      </c>
    </row>
    <row r="341" spans="2:10" x14ac:dyDescent="0.25">
      <c r="B341" t="str">
        <f t="shared" si="10"/>
        <v>41248060</v>
      </c>
      <c r="C341">
        <v>1248060</v>
      </c>
      <c r="D341" t="str">
        <f>_xlfn.XLOOKUP(C341,INVENTORY_DATA!$C:$C,INVENTORY_DATA!$B:$B,"REVISIT",0)</f>
        <v>W_A</v>
      </c>
      <c r="E341" t="s">
        <v>9</v>
      </c>
      <c r="F341">
        <v>39209</v>
      </c>
      <c r="G341">
        <v>2022</v>
      </c>
      <c r="H341">
        <f t="shared" si="11"/>
        <v>4</v>
      </c>
      <c r="I341">
        <f>VLOOKUP(H341,KEY!$B$2:$C$14,2,0)</f>
        <v>4</v>
      </c>
      <c r="J341" s="24">
        <f>VLOOKUP(C341,INVENTORY_DATA!C:F,4,0)*F341</f>
        <v>352881</v>
      </c>
    </row>
    <row r="342" spans="2:10" x14ac:dyDescent="0.25">
      <c r="B342" t="str">
        <f t="shared" si="10"/>
        <v>41707025</v>
      </c>
      <c r="C342">
        <v>1707025</v>
      </c>
      <c r="D342" t="str">
        <f>_xlfn.XLOOKUP(C342,INVENTORY_DATA!$C:$C,INVENTORY_DATA!$B:$B,"REVISIT",0)</f>
        <v>W_B</v>
      </c>
      <c r="E342" t="s">
        <v>10</v>
      </c>
      <c r="F342">
        <v>24644</v>
      </c>
      <c r="G342">
        <v>2022</v>
      </c>
      <c r="H342">
        <f t="shared" si="11"/>
        <v>4</v>
      </c>
      <c r="I342">
        <f>VLOOKUP(H342,KEY!$B$2:$C$14,2,0)</f>
        <v>4</v>
      </c>
      <c r="J342" s="24">
        <f>VLOOKUP(C342,INVENTORY_DATA!C:F,4,0)*F342</f>
        <v>224999.72000000003</v>
      </c>
    </row>
    <row r="343" spans="2:10" x14ac:dyDescent="0.25">
      <c r="B343" t="str">
        <f t="shared" si="10"/>
        <v>41879235</v>
      </c>
      <c r="C343">
        <v>1879235</v>
      </c>
      <c r="D343" t="str">
        <f>_xlfn.XLOOKUP(C343,INVENTORY_DATA!$C:$C,INVENTORY_DATA!$B:$B,"REVISIT",0)</f>
        <v>W_C</v>
      </c>
      <c r="E343" t="s">
        <v>4</v>
      </c>
      <c r="F343">
        <v>41631</v>
      </c>
      <c r="G343">
        <v>2022</v>
      </c>
      <c r="H343">
        <f t="shared" si="11"/>
        <v>4</v>
      </c>
      <c r="I343">
        <f>VLOOKUP(H343,KEY!$B$2:$C$14,2,0)</f>
        <v>4</v>
      </c>
      <c r="J343" s="24">
        <f>VLOOKUP(C343,INVENTORY_DATA!C:F,4,0)*F343</f>
        <v>310567.26</v>
      </c>
    </row>
    <row r="344" spans="2:10" x14ac:dyDescent="0.25">
      <c r="B344" t="str">
        <f t="shared" si="10"/>
        <v>41544930</v>
      </c>
      <c r="C344">
        <v>1544930</v>
      </c>
      <c r="D344" t="str">
        <f>_xlfn.XLOOKUP(C344,INVENTORY_DATA!$C:$C,INVENTORY_DATA!$B:$B,"REVISIT",0)</f>
        <v>W_A</v>
      </c>
      <c r="E344" t="s">
        <v>6</v>
      </c>
      <c r="F344">
        <v>38665</v>
      </c>
      <c r="G344">
        <v>2022</v>
      </c>
      <c r="H344">
        <f t="shared" si="11"/>
        <v>4</v>
      </c>
      <c r="I344">
        <f>VLOOKUP(H344,KEY!$B$2:$C$14,2,0)</f>
        <v>4</v>
      </c>
      <c r="J344" s="24">
        <f>VLOOKUP(C344,INVENTORY_DATA!C:F,4,0)*F344</f>
        <v>292307.39999999997</v>
      </c>
    </row>
    <row r="345" spans="2:10" x14ac:dyDescent="0.25">
      <c r="B345" t="str">
        <f t="shared" si="10"/>
        <v>41726969</v>
      </c>
      <c r="C345">
        <v>1726969</v>
      </c>
      <c r="D345" t="str">
        <f>_xlfn.XLOOKUP(C345,INVENTORY_DATA!$C:$C,INVENTORY_DATA!$B:$B,"REVISIT",0)</f>
        <v>W_B</v>
      </c>
      <c r="E345" t="s">
        <v>8</v>
      </c>
      <c r="F345">
        <v>30207</v>
      </c>
      <c r="G345">
        <v>2022</v>
      </c>
      <c r="H345">
        <f t="shared" si="11"/>
        <v>4</v>
      </c>
      <c r="I345">
        <f>VLOOKUP(H345,KEY!$B$2:$C$14,2,0)</f>
        <v>4</v>
      </c>
      <c r="J345" s="24">
        <f>VLOOKUP(C345,INVENTORY_DATA!C:F,4,0)*F345</f>
        <v>293612.04000000004</v>
      </c>
    </row>
    <row r="346" spans="2:10" x14ac:dyDescent="0.25">
      <c r="B346" t="str">
        <f t="shared" si="10"/>
        <v>41117440</v>
      </c>
      <c r="C346">
        <v>1117440</v>
      </c>
      <c r="D346" t="str">
        <f>_xlfn.XLOOKUP(C346,INVENTORY_DATA!$C:$C,INVENTORY_DATA!$B:$B,"REVISIT",0)</f>
        <v>W_C</v>
      </c>
      <c r="E346" t="s">
        <v>9</v>
      </c>
      <c r="F346">
        <v>10730</v>
      </c>
      <c r="G346">
        <v>2022</v>
      </c>
      <c r="H346">
        <f t="shared" si="11"/>
        <v>4</v>
      </c>
      <c r="I346">
        <f>VLOOKUP(H346,KEY!$B$2:$C$14,2,0)</f>
        <v>4</v>
      </c>
      <c r="J346" s="24">
        <f>VLOOKUP(C346,INVENTORY_DATA!C:F,4,0)*F346</f>
        <v>78758.2</v>
      </c>
    </row>
    <row r="347" spans="2:10" x14ac:dyDescent="0.25">
      <c r="B347" t="str">
        <f t="shared" si="10"/>
        <v>41004740</v>
      </c>
      <c r="C347">
        <v>1004740</v>
      </c>
      <c r="D347" t="str">
        <f>_xlfn.XLOOKUP(C347,INVENTORY_DATA!$C:$C,INVENTORY_DATA!$B:$B,"REVISIT",0)</f>
        <v>W_A</v>
      </c>
      <c r="E347" t="s">
        <v>10</v>
      </c>
      <c r="F347">
        <v>39853</v>
      </c>
      <c r="G347">
        <v>2022</v>
      </c>
      <c r="H347">
        <f t="shared" si="11"/>
        <v>4</v>
      </c>
      <c r="I347">
        <f>VLOOKUP(H347,KEY!$B$2:$C$14,2,0)</f>
        <v>4</v>
      </c>
      <c r="J347" s="24">
        <f>VLOOKUP(C347,INVENTORY_DATA!C:F,4,0)*F347</f>
        <v>304875.45</v>
      </c>
    </row>
    <row r="348" spans="2:10" x14ac:dyDescent="0.25">
      <c r="B348" t="str">
        <f t="shared" si="10"/>
        <v>41961719</v>
      </c>
      <c r="C348">
        <v>1961719</v>
      </c>
      <c r="D348" t="str">
        <f>_xlfn.XLOOKUP(C348,INVENTORY_DATA!$C:$C,INVENTORY_DATA!$B:$B,"REVISIT",0)</f>
        <v>W_B</v>
      </c>
      <c r="E348" t="s">
        <v>4</v>
      </c>
      <c r="F348">
        <v>13726</v>
      </c>
      <c r="G348">
        <v>2022</v>
      </c>
      <c r="H348">
        <f t="shared" si="11"/>
        <v>4</v>
      </c>
      <c r="I348">
        <f>VLOOKUP(H348,KEY!$B$2:$C$14,2,0)</f>
        <v>4</v>
      </c>
      <c r="J348" s="24">
        <f>VLOOKUP(C348,INVENTORY_DATA!C:F,4,0)*F348</f>
        <v>135750.14000000001</v>
      </c>
    </row>
    <row r="349" spans="2:10" x14ac:dyDescent="0.25">
      <c r="B349" t="str">
        <f t="shared" si="10"/>
        <v>41825560</v>
      </c>
      <c r="C349">
        <v>1825560</v>
      </c>
      <c r="D349" t="str">
        <f>_xlfn.XLOOKUP(C349,INVENTORY_DATA!$C:$C,INVENTORY_DATA!$B:$B,"REVISIT",0)</f>
        <v>W_C</v>
      </c>
      <c r="E349" t="s">
        <v>6</v>
      </c>
      <c r="F349">
        <v>39097</v>
      </c>
      <c r="G349">
        <v>2022</v>
      </c>
      <c r="H349">
        <f t="shared" si="11"/>
        <v>4</v>
      </c>
      <c r="I349">
        <f>VLOOKUP(H349,KEY!$B$2:$C$14,2,0)</f>
        <v>4</v>
      </c>
      <c r="J349" s="24">
        <f>VLOOKUP(C349,INVENTORY_DATA!C:F,4,0)*F349</f>
        <v>321377.34000000003</v>
      </c>
    </row>
    <row r="350" spans="2:10" x14ac:dyDescent="0.25">
      <c r="B350" t="str">
        <f t="shared" si="10"/>
        <v>41832552</v>
      </c>
      <c r="C350">
        <v>1832552</v>
      </c>
      <c r="D350" t="str">
        <f>_xlfn.XLOOKUP(C350,INVENTORY_DATA!$C:$C,INVENTORY_DATA!$B:$B,"REVISIT",0)</f>
        <v>W_A</v>
      </c>
      <c r="E350" t="s">
        <v>8</v>
      </c>
      <c r="F350">
        <v>16312</v>
      </c>
      <c r="G350">
        <v>2022</v>
      </c>
      <c r="H350">
        <f t="shared" si="11"/>
        <v>4</v>
      </c>
      <c r="I350">
        <f>VLOOKUP(H350,KEY!$B$2:$C$14,2,0)</f>
        <v>4</v>
      </c>
      <c r="J350" s="24">
        <f>VLOOKUP(C350,INVENTORY_DATA!C:F,4,0)*F350</f>
        <v>139467.6</v>
      </c>
    </row>
    <row r="351" spans="2:10" x14ac:dyDescent="0.25">
      <c r="B351" t="str">
        <f t="shared" si="10"/>
        <v>41090594</v>
      </c>
      <c r="C351">
        <v>1090594</v>
      </c>
      <c r="D351" t="str">
        <f>_xlfn.XLOOKUP(C351,INVENTORY_DATA!$C:$C,INVENTORY_DATA!$B:$B,"REVISIT",0)</f>
        <v>W_B</v>
      </c>
      <c r="E351" t="s">
        <v>9</v>
      </c>
      <c r="F351">
        <v>34478</v>
      </c>
      <c r="G351">
        <v>2022</v>
      </c>
      <c r="H351">
        <f t="shared" si="11"/>
        <v>4</v>
      </c>
      <c r="I351">
        <f>VLOOKUP(H351,KEY!$B$2:$C$14,2,0)</f>
        <v>4</v>
      </c>
      <c r="J351" s="24">
        <f>VLOOKUP(C351,INVENTORY_DATA!C:F,4,0)*F351</f>
        <v>282030.03999999998</v>
      </c>
    </row>
    <row r="352" spans="2:10" x14ac:dyDescent="0.25">
      <c r="B352" t="str">
        <f t="shared" si="10"/>
        <v>41543938</v>
      </c>
      <c r="C352">
        <v>1543938</v>
      </c>
      <c r="D352" t="str">
        <f>_xlfn.XLOOKUP(C352,INVENTORY_DATA!$C:$C,INVENTORY_DATA!$B:$B,"REVISIT",0)</f>
        <v>W_C</v>
      </c>
      <c r="E352" t="s">
        <v>10</v>
      </c>
      <c r="F352">
        <v>36064</v>
      </c>
      <c r="G352">
        <v>2022</v>
      </c>
      <c r="H352">
        <f t="shared" si="11"/>
        <v>4</v>
      </c>
      <c r="I352">
        <f>VLOOKUP(H352,KEY!$B$2:$C$14,2,0)</f>
        <v>4</v>
      </c>
      <c r="J352" s="24">
        <f>VLOOKUP(C352,INVENTORY_DATA!C:F,4,0)*F352</f>
        <v>359918.72000000003</v>
      </c>
    </row>
    <row r="353" spans="2:10" x14ac:dyDescent="0.25">
      <c r="B353" t="str">
        <f t="shared" si="10"/>
        <v>41421180</v>
      </c>
      <c r="C353">
        <v>1421180</v>
      </c>
      <c r="D353" t="str">
        <f>_xlfn.XLOOKUP(C353,INVENTORY_DATA!$C:$C,INVENTORY_DATA!$B:$B,"REVISIT",0)</f>
        <v>W_A</v>
      </c>
      <c r="E353" t="s">
        <v>4</v>
      </c>
      <c r="F353">
        <v>27573</v>
      </c>
      <c r="G353">
        <v>2022</v>
      </c>
      <c r="H353">
        <f t="shared" si="11"/>
        <v>4</v>
      </c>
      <c r="I353">
        <f>VLOOKUP(H353,KEY!$B$2:$C$14,2,0)</f>
        <v>4</v>
      </c>
      <c r="J353" s="24">
        <f>VLOOKUP(C353,INVENTORY_DATA!C:F,4,0)*F353</f>
        <v>275454.27</v>
      </c>
    </row>
    <row r="354" spans="2:10" x14ac:dyDescent="0.25">
      <c r="B354" t="str">
        <f t="shared" si="10"/>
        <v>41908273</v>
      </c>
      <c r="C354">
        <v>1908273</v>
      </c>
      <c r="D354" t="str">
        <f>_xlfn.XLOOKUP(C354,INVENTORY_DATA!$C:$C,INVENTORY_DATA!$B:$B,"REVISIT",0)</f>
        <v>W_B</v>
      </c>
      <c r="E354" t="s">
        <v>6</v>
      </c>
      <c r="F354">
        <v>41656</v>
      </c>
      <c r="G354">
        <v>2022</v>
      </c>
      <c r="H354">
        <f t="shared" si="11"/>
        <v>4</v>
      </c>
      <c r="I354">
        <f>VLOOKUP(H354,KEY!$B$2:$C$14,2,0)</f>
        <v>4</v>
      </c>
      <c r="J354" s="24">
        <f>VLOOKUP(C354,INVENTORY_DATA!C:F,4,0)*F354</f>
        <v>383235.19999999995</v>
      </c>
    </row>
    <row r="355" spans="2:10" x14ac:dyDescent="0.25">
      <c r="B355" t="str">
        <f t="shared" si="10"/>
        <v>41559835</v>
      </c>
      <c r="C355">
        <v>1559835</v>
      </c>
      <c r="D355" t="str">
        <f>_xlfn.XLOOKUP(C355,INVENTORY_DATA!$C:$C,INVENTORY_DATA!$B:$B,"REVISIT",0)</f>
        <v>W_C</v>
      </c>
      <c r="E355" t="s">
        <v>8</v>
      </c>
      <c r="F355">
        <v>26641</v>
      </c>
      <c r="G355">
        <v>2022</v>
      </c>
      <c r="H355">
        <f t="shared" si="11"/>
        <v>4</v>
      </c>
      <c r="I355">
        <f>VLOOKUP(H355,KEY!$B$2:$C$14,2,0)</f>
        <v>4</v>
      </c>
      <c r="J355" s="24">
        <f>VLOOKUP(C355,INVENTORY_DATA!C:F,4,0)*F355</f>
        <v>256552.83000000002</v>
      </c>
    </row>
    <row r="356" spans="2:10" x14ac:dyDescent="0.25">
      <c r="B356" t="str">
        <f t="shared" si="10"/>
        <v>41482803</v>
      </c>
      <c r="C356">
        <v>1482803</v>
      </c>
      <c r="D356" t="str">
        <f>_xlfn.XLOOKUP(C356,INVENTORY_DATA!$C:$C,INVENTORY_DATA!$B:$B,"REVISIT",0)</f>
        <v>W_A</v>
      </c>
      <c r="E356" t="s">
        <v>9</v>
      </c>
      <c r="F356">
        <v>16283</v>
      </c>
      <c r="G356">
        <v>2022</v>
      </c>
      <c r="H356">
        <f t="shared" si="11"/>
        <v>4</v>
      </c>
      <c r="I356">
        <f>VLOOKUP(H356,KEY!$B$2:$C$14,2,0)</f>
        <v>4</v>
      </c>
      <c r="J356" s="24">
        <f>VLOOKUP(C356,INVENTORY_DATA!C:F,4,0)*F356</f>
        <v>128798.53</v>
      </c>
    </row>
    <row r="357" spans="2:10" x14ac:dyDescent="0.25">
      <c r="B357" t="str">
        <f t="shared" si="10"/>
        <v>41771270</v>
      </c>
      <c r="C357">
        <v>1771270</v>
      </c>
      <c r="D357" t="str">
        <f>_xlfn.XLOOKUP(C357,INVENTORY_DATA!$C:$C,INVENTORY_DATA!$B:$B,"REVISIT",0)</f>
        <v>W_B</v>
      </c>
      <c r="E357" t="s">
        <v>10</v>
      </c>
      <c r="F357">
        <v>17607</v>
      </c>
      <c r="G357">
        <v>2022</v>
      </c>
      <c r="H357">
        <f t="shared" si="11"/>
        <v>4</v>
      </c>
      <c r="I357">
        <f>VLOOKUP(H357,KEY!$B$2:$C$14,2,0)</f>
        <v>4</v>
      </c>
      <c r="J357" s="24">
        <f>VLOOKUP(C357,INVENTORY_DATA!C:F,4,0)*F357</f>
        <v>127650.75</v>
      </c>
    </row>
    <row r="358" spans="2:10" x14ac:dyDescent="0.25">
      <c r="B358" t="str">
        <f t="shared" si="10"/>
        <v>41186743</v>
      </c>
      <c r="C358">
        <v>1186743</v>
      </c>
      <c r="D358" t="str">
        <f>_xlfn.XLOOKUP(C358,INVENTORY_DATA!$C:$C,INVENTORY_DATA!$B:$B,"REVISIT",0)</f>
        <v>W_C</v>
      </c>
      <c r="E358" t="s">
        <v>4</v>
      </c>
      <c r="F358">
        <v>26976</v>
      </c>
      <c r="G358">
        <v>2022</v>
      </c>
      <c r="H358">
        <f t="shared" si="11"/>
        <v>4</v>
      </c>
      <c r="I358">
        <f>VLOOKUP(H358,KEY!$B$2:$C$14,2,0)</f>
        <v>4</v>
      </c>
      <c r="J358" s="24">
        <f>VLOOKUP(C358,INVENTORY_DATA!C:F,4,0)*F358</f>
        <v>264904.32000000001</v>
      </c>
    </row>
    <row r="359" spans="2:10" x14ac:dyDescent="0.25">
      <c r="B359" t="str">
        <f t="shared" si="10"/>
        <v>41010092</v>
      </c>
      <c r="C359">
        <v>1010092</v>
      </c>
      <c r="D359" t="str">
        <f>_xlfn.XLOOKUP(C359,INVENTORY_DATA!$C:$C,INVENTORY_DATA!$B:$B,"REVISIT",0)</f>
        <v>W_A</v>
      </c>
      <c r="E359" t="s">
        <v>6</v>
      </c>
      <c r="F359">
        <v>33415</v>
      </c>
      <c r="G359">
        <v>2022</v>
      </c>
      <c r="H359">
        <f t="shared" si="11"/>
        <v>4</v>
      </c>
      <c r="I359">
        <f>VLOOKUP(H359,KEY!$B$2:$C$14,2,0)</f>
        <v>4</v>
      </c>
      <c r="J359" s="24">
        <f>VLOOKUP(C359,INVENTORY_DATA!C:F,4,0)*F359</f>
        <v>238583.09999999998</v>
      </c>
    </row>
    <row r="360" spans="2:10" x14ac:dyDescent="0.25">
      <c r="B360" t="str">
        <f t="shared" si="10"/>
        <v>41797094</v>
      </c>
      <c r="C360">
        <v>1797094</v>
      </c>
      <c r="D360" t="str">
        <f>_xlfn.XLOOKUP(C360,INVENTORY_DATA!$C:$C,INVENTORY_DATA!$B:$B,"REVISIT",0)</f>
        <v>W_B</v>
      </c>
      <c r="E360" t="s">
        <v>8</v>
      </c>
      <c r="F360">
        <v>10711</v>
      </c>
      <c r="G360">
        <v>2022</v>
      </c>
      <c r="H360">
        <f t="shared" si="11"/>
        <v>4</v>
      </c>
      <c r="I360">
        <f>VLOOKUP(H360,KEY!$B$2:$C$14,2,0)</f>
        <v>4</v>
      </c>
      <c r="J360" s="24">
        <f>VLOOKUP(C360,INVENTORY_DATA!C:F,4,0)*F360</f>
        <v>83331.58</v>
      </c>
    </row>
    <row r="361" spans="2:10" x14ac:dyDescent="0.25">
      <c r="B361" t="str">
        <f t="shared" si="10"/>
        <v>41526326</v>
      </c>
      <c r="C361">
        <v>1526326</v>
      </c>
      <c r="D361" t="str">
        <f>_xlfn.XLOOKUP(C361,INVENTORY_DATA!$C:$C,INVENTORY_DATA!$B:$B,"REVISIT",0)</f>
        <v>W_C</v>
      </c>
      <c r="E361" t="s">
        <v>9</v>
      </c>
      <c r="F361">
        <v>27969</v>
      </c>
      <c r="G361">
        <v>2022</v>
      </c>
      <c r="H361">
        <f t="shared" si="11"/>
        <v>4</v>
      </c>
      <c r="I361">
        <f>VLOOKUP(H361,KEY!$B$2:$C$14,2,0)</f>
        <v>4</v>
      </c>
      <c r="J361" s="24">
        <f>VLOOKUP(C361,INVENTORY_DATA!C:F,4,0)*F361</f>
        <v>272697.75</v>
      </c>
    </row>
    <row r="362" spans="2:10" x14ac:dyDescent="0.25">
      <c r="B362" t="str">
        <f t="shared" si="10"/>
        <v>41444898</v>
      </c>
      <c r="C362">
        <v>1444898</v>
      </c>
      <c r="D362" t="str">
        <f>_xlfn.XLOOKUP(C362,INVENTORY_DATA!$C:$C,INVENTORY_DATA!$B:$B,"REVISIT",0)</f>
        <v>W_A</v>
      </c>
      <c r="E362" t="s">
        <v>10</v>
      </c>
      <c r="F362">
        <v>33760</v>
      </c>
      <c r="G362">
        <v>2022</v>
      </c>
      <c r="H362">
        <f t="shared" si="11"/>
        <v>4</v>
      </c>
      <c r="I362">
        <f>VLOOKUP(H362,KEY!$B$2:$C$14,2,0)</f>
        <v>4</v>
      </c>
      <c r="J362" s="24">
        <f>VLOOKUP(C362,INVENTORY_DATA!C:F,4,0)*F362</f>
        <v>320044.79999999999</v>
      </c>
    </row>
    <row r="363" spans="2:10" x14ac:dyDescent="0.25">
      <c r="B363" t="str">
        <f t="shared" si="10"/>
        <v>41987197</v>
      </c>
      <c r="C363">
        <v>1987197</v>
      </c>
      <c r="D363" t="str">
        <f>_xlfn.XLOOKUP(C363,INVENTORY_DATA!$C:$C,INVENTORY_DATA!$B:$B,"REVISIT",0)</f>
        <v>W_B</v>
      </c>
      <c r="E363" t="s">
        <v>4</v>
      </c>
      <c r="F363">
        <v>43155</v>
      </c>
      <c r="G363">
        <v>2022</v>
      </c>
      <c r="H363">
        <f t="shared" si="11"/>
        <v>4</v>
      </c>
      <c r="I363">
        <f>VLOOKUP(H363,KEY!$B$2:$C$14,2,0)</f>
        <v>4</v>
      </c>
      <c r="J363" s="24">
        <f>VLOOKUP(C363,INVENTORY_DATA!C:F,4,0)*F363</f>
        <v>336609</v>
      </c>
    </row>
    <row r="364" spans="2:10" x14ac:dyDescent="0.25">
      <c r="B364" t="str">
        <f t="shared" si="10"/>
        <v>41596820</v>
      </c>
      <c r="C364">
        <v>1596820</v>
      </c>
      <c r="D364" t="str">
        <f>_xlfn.XLOOKUP(C364,INVENTORY_DATA!$C:$C,INVENTORY_DATA!$B:$B,"REVISIT",0)</f>
        <v>W_C</v>
      </c>
      <c r="E364" t="s">
        <v>6</v>
      </c>
      <c r="F364">
        <v>49310</v>
      </c>
      <c r="G364">
        <v>2022</v>
      </c>
      <c r="H364">
        <f t="shared" si="11"/>
        <v>4</v>
      </c>
      <c r="I364">
        <f>VLOOKUP(H364,KEY!$B$2:$C$14,2,0)</f>
        <v>4</v>
      </c>
      <c r="J364" s="24">
        <f>VLOOKUP(C364,INVENTORY_DATA!C:F,4,0)*F364</f>
        <v>426038.4</v>
      </c>
    </row>
    <row r="365" spans="2:10" x14ac:dyDescent="0.25">
      <c r="B365" t="str">
        <f t="shared" si="10"/>
        <v>41245657</v>
      </c>
      <c r="C365">
        <v>1245657</v>
      </c>
      <c r="D365" t="str">
        <f>_xlfn.XLOOKUP(C365,INVENTORY_DATA!$C:$C,INVENTORY_DATA!$B:$B,"REVISIT",0)</f>
        <v>W_A</v>
      </c>
      <c r="E365" t="s">
        <v>8</v>
      </c>
      <c r="F365">
        <v>20373</v>
      </c>
      <c r="G365">
        <v>2022</v>
      </c>
      <c r="H365">
        <f t="shared" si="11"/>
        <v>4</v>
      </c>
      <c r="I365">
        <f>VLOOKUP(H365,KEY!$B$2:$C$14,2,0)</f>
        <v>4</v>
      </c>
      <c r="J365" s="24">
        <f>VLOOKUP(C365,INVENTORY_DATA!C:F,4,0)*F365</f>
        <v>149334.09</v>
      </c>
    </row>
    <row r="366" spans="2:10" x14ac:dyDescent="0.25">
      <c r="B366" t="str">
        <f t="shared" si="10"/>
        <v>41422920</v>
      </c>
      <c r="C366">
        <v>1422920</v>
      </c>
      <c r="D366" t="str">
        <f>_xlfn.XLOOKUP(C366,INVENTORY_DATA!$C:$C,INVENTORY_DATA!$B:$B,"REVISIT",0)</f>
        <v>W_B</v>
      </c>
      <c r="E366" t="s">
        <v>9</v>
      </c>
      <c r="F366">
        <v>19439</v>
      </c>
      <c r="G366">
        <v>2022</v>
      </c>
      <c r="H366">
        <f t="shared" si="11"/>
        <v>4</v>
      </c>
      <c r="I366">
        <f>VLOOKUP(H366,KEY!$B$2:$C$14,2,0)</f>
        <v>4</v>
      </c>
      <c r="J366" s="24">
        <f>VLOOKUP(C366,INVENTORY_DATA!C:F,4,0)*F366</f>
        <v>151818.59</v>
      </c>
    </row>
    <row r="367" spans="2:10" x14ac:dyDescent="0.25">
      <c r="B367" t="str">
        <f t="shared" si="10"/>
        <v>41709261</v>
      </c>
      <c r="C367">
        <v>1709261</v>
      </c>
      <c r="D367" t="str">
        <f>_xlfn.XLOOKUP(C367,INVENTORY_DATA!$C:$C,INVENTORY_DATA!$B:$B,"REVISIT",0)</f>
        <v>W_C</v>
      </c>
      <c r="E367" t="s">
        <v>10</v>
      </c>
      <c r="F367">
        <v>28876</v>
      </c>
      <c r="G367">
        <v>2022</v>
      </c>
      <c r="H367">
        <f t="shared" si="11"/>
        <v>4</v>
      </c>
      <c r="I367">
        <f>VLOOKUP(H367,KEY!$B$2:$C$14,2,0)</f>
        <v>4</v>
      </c>
      <c r="J367" s="24">
        <f>VLOOKUP(C367,INVENTORY_DATA!C:F,4,0)*F367</f>
        <v>275765.80000000005</v>
      </c>
    </row>
    <row r="368" spans="2:10" x14ac:dyDescent="0.25">
      <c r="B368" t="str">
        <f t="shared" si="10"/>
        <v>41470217</v>
      </c>
      <c r="C368">
        <v>1470217</v>
      </c>
      <c r="D368" t="str">
        <f>_xlfn.XLOOKUP(C368,INVENTORY_DATA!$C:$C,INVENTORY_DATA!$B:$B,"REVISIT",0)</f>
        <v>W_A</v>
      </c>
      <c r="E368" t="s">
        <v>4</v>
      </c>
      <c r="F368">
        <v>48455</v>
      </c>
      <c r="G368">
        <v>2022</v>
      </c>
      <c r="H368">
        <f t="shared" si="11"/>
        <v>4</v>
      </c>
      <c r="I368">
        <f>VLOOKUP(H368,KEY!$B$2:$C$14,2,0)</f>
        <v>4</v>
      </c>
      <c r="J368" s="24">
        <f>VLOOKUP(C368,INVENTORY_DATA!C:F,4,0)*F368</f>
        <v>340638.65</v>
      </c>
    </row>
    <row r="369" spans="2:10" x14ac:dyDescent="0.25">
      <c r="B369" t="str">
        <f t="shared" si="10"/>
        <v>41943544</v>
      </c>
      <c r="C369">
        <v>1943544</v>
      </c>
      <c r="D369" t="str">
        <f>_xlfn.XLOOKUP(C369,INVENTORY_DATA!$C:$C,INVENTORY_DATA!$B:$B,"REVISIT",0)</f>
        <v>W_B</v>
      </c>
      <c r="E369" t="s">
        <v>6</v>
      </c>
      <c r="F369">
        <v>17941</v>
      </c>
      <c r="G369">
        <v>2022</v>
      </c>
      <c r="H369">
        <f t="shared" si="11"/>
        <v>4</v>
      </c>
      <c r="I369">
        <f>VLOOKUP(H369,KEY!$B$2:$C$14,2,0)</f>
        <v>4</v>
      </c>
      <c r="J369" s="24">
        <f>VLOOKUP(C369,INVENTORY_DATA!C:F,4,0)*F369</f>
        <v>177795.31</v>
      </c>
    </row>
    <row r="370" spans="2:10" x14ac:dyDescent="0.25">
      <c r="B370" t="str">
        <f t="shared" si="10"/>
        <v>41708464</v>
      </c>
      <c r="C370">
        <v>1708464</v>
      </c>
      <c r="D370" t="str">
        <f>_xlfn.XLOOKUP(C370,INVENTORY_DATA!$C:$C,INVENTORY_DATA!$B:$B,"REVISIT",0)</f>
        <v>W_C</v>
      </c>
      <c r="E370" t="s">
        <v>8</v>
      </c>
      <c r="F370">
        <v>20437</v>
      </c>
      <c r="G370">
        <v>2022</v>
      </c>
      <c r="H370">
        <f t="shared" si="11"/>
        <v>4</v>
      </c>
      <c r="I370">
        <f>VLOOKUP(H370,KEY!$B$2:$C$14,2,0)</f>
        <v>4</v>
      </c>
      <c r="J370" s="24">
        <f>VLOOKUP(C370,INVENTORY_DATA!C:F,4,0)*F370</f>
        <v>187407.29</v>
      </c>
    </row>
    <row r="371" spans="2:10" x14ac:dyDescent="0.25">
      <c r="B371" t="str">
        <f t="shared" si="10"/>
        <v>41166815</v>
      </c>
      <c r="C371">
        <v>1166815</v>
      </c>
      <c r="D371" t="str">
        <f>_xlfn.XLOOKUP(C371,INVENTORY_DATA!$C:$C,INVENTORY_DATA!$B:$B,"REVISIT",0)</f>
        <v>W_A</v>
      </c>
      <c r="E371" t="s">
        <v>9</v>
      </c>
      <c r="F371">
        <v>21538</v>
      </c>
      <c r="G371">
        <v>2022</v>
      </c>
      <c r="H371">
        <f t="shared" si="11"/>
        <v>4</v>
      </c>
      <c r="I371">
        <f>VLOOKUP(H371,KEY!$B$2:$C$14,2,0)</f>
        <v>4</v>
      </c>
      <c r="J371" s="24">
        <f>VLOOKUP(C371,INVENTORY_DATA!C:F,4,0)*F371</f>
        <v>156365.88</v>
      </c>
    </row>
    <row r="372" spans="2:10" x14ac:dyDescent="0.25">
      <c r="B372" t="str">
        <f t="shared" si="10"/>
        <v>41148598</v>
      </c>
      <c r="C372">
        <v>1148598</v>
      </c>
      <c r="D372" t="str">
        <f>_xlfn.XLOOKUP(C372,INVENTORY_DATA!$C:$C,INVENTORY_DATA!$B:$B,"REVISIT",0)</f>
        <v>W_B</v>
      </c>
      <c r="E372" t="s">
        <v>10</v>
      </c>
      <c r="F372">
        <v>17270</v>
      </c>
      <c r="G372">
        <v>2022</v>
      </c>
      <c r="H372">
        <f t="shared" si="11"/>
        <v>4</v>
      </c>
      <c r="I372">
        <f>VLOOKUP(H372,KEY!$B$2:$C$14,2,0)</f>
        <v>4</v>
      </c>
      <c r="J372" s="24">
        <f>VLOOKUP(C372,INVENTORY_DATA!C:F,4,0)*F372</f>
        <v>167173.6</v>
      </c>
    </row>
    <row r="373" spans="2:10" x14ac:dyDescent="0.25">
      <c r="B373" t="str">
        <f t="shared" si="10"/>
        <v>41542320</v>
      </c>
      <c r="C373">
        <v>1542320</v>
      </c>
      <c r="D373" t="str">
        <f>_xlfn.XLOOKUP(C373,INVENTORY_DATA!$C:$C,INVENTORY_DATA!$B:$B,"REVISIT",0)</f>
        <v>W_C</v>
      </c>
      <c r="E373" t="s">
        <v>4</v>
      </c>
      <c r="F373">
        <v>14241</v>
      </c>
      <c r="G373">
        <v>2022</v>
      </c>
      <c r="H373">
        <f t="shared" si="11"/>
        <v>4</v>
      </c>
      <c r="I373">
        <f>VLOOKUP(H373,KEY!$B$2:$C$14,2,0)</f>
        <v>4</v>
      </c>
      <c r="J373" s="24">
        <f>VLOOKUP(C373,INVENTORY_DATA!C:F,4,0)*F373</f>
        <v>113073.54000000001</v>
      </c>
    </row>
    <row r="374" spans="2:10" x14ac:dyDescent="0.25">
      <c r="B374" t="str">
        <f t="shared" si="10"/>
        <v>41540951</v>
      </c>
      <c r="C374">
        <v>1540951</v>
      </c>
      <c r="D374" t="str">
        <f>_xlfn.XLOOKUP(C374,INVENTORY_DATA!$C:$C,INVENTORY_DATA!$B:$B,"REVISIT",0)</f>
        <v>W_A</v>
      </c>
      <c r="E374" t="s">
        <v>6</v>
      </c>
      <c r="F374">
        <v>18742</v>
      </c>
      <c r="G374">
        <v>2022</v>
      </c>
      <c r="H374">
        <f t="shared" si="11"/>
        <v>4</v>
      </c>
      <c r="I374">
        <f>VLOOKUP(H374,KEY!$B$2:$C$14,2,0)</f>
        <v>4</v>
      </c>
      <c r="J374" s="24">
        <f>VLOOKUP(C374,INVENTORY_DATA!C:F,4,0)*F374</f>
        <v>185170.96000000002</v>
      </c>
    </row>
    <row r="375" spans="2:10" x14ac:dyDescent="0.25">
      <c r="B375" t="str">
        <f t="shared" si="10"/>
        <v>41338107</v>
      </c>
      <c r="C375">
        <v>1338107</v>
      </c>
      <c r="D375" t="str">
        <f>_xlfn.XLOOKUP(C375,INVENTORY_DATA!$C:$C,INVENTORY_DATA!$B:$B,"REVISIT",0)</f>
        <v>W_B</v>
      </c>
      <c r="E375" t="s">
        <v>8</v>
      </c>
      <c r="F375">
        <v>45903</v>
      </c>
      <c r="G375">
        <v>2022</v>
      </c>
      <c r="H375">
        <f t="shared" si="11"/>
        <v>4</v>
      </c>
      <c r="I375">
        <f>VLOOKUP(H375,KEY!$B$2:$C$14,2,0)</f>
        <v>4</v>
      </c>
      <c r="J375" s="24">
        <f>VLOOKUP(C375,INVENTORY_DATA!C:F,4,0)*F375</f>
        <v>359879.52</v>
      </c>
    </row>
    <row r="376" spans="2:10" x14ac:dyDescent="0.25">
      <c r="B376" t="str">
        <f t="shared" si="10"/>
        <v>41972232</v>
      </c>
      <c r="C376">
        <v>1972232</v>
      </c>
      <c r="D376" t="str">
        <f>_xlfn.XLOOKUP(C376,INVENTORY_DATA!$C:$C,INVENTORY_DATA!$B:$B,"REVISIT",0)</f>
        <v>W_C</v>
      </c>
      <c r="E376" t="s">
        <v>9</v>
      </c>
      <c r="F376">
        <v>18055</v>
      </c>
      <c r="G376">
        <v>2022</v>
      </c>
      <c r="H376">
        <f t="shared" si="11"/>
        <v>4</v>
      </c>
      <c r="I376">
        <f>VLOOKUP(H376,KEY!$B$2:$C$14,2,0)</f>
        <v>4</v>
      </c>
      <c r="J376" s="24">
        <f>VLOOKUP(C376,INVENTORY_DATA!C:F,4,0)*F376</f>
        <v>179466.69999999998</v>
      </c>
    </row>
    <row r="377" spans="2:10" x14ac:dyDescent="0.25">
      <c r="B377" t="str">
        <f t="shared" si="10"/>
        <v>41747756</v>
      </c>
      <c r="C377">
        <v>1747756</v>
      </c>
      <c r="D377" t="str">
        <f>_xlfn.XLOOKUP(C377,INVENTORY_DATA!$C:$C,INVENTORY_DATA!$B:$B,"REVISIT",0)</f>
        <v>W_A</v>
      </c>
      <c r="E377" t="s">
        <v>10</v>
      </c>
      <c r="F377">
        <v>17391</v>
      </c>
      <c r="G377">
        <v>2022</v>
      </c>
      <c r="H377">
        <f t="shared" si="11"/>
        <v>4</v>
      </c>
      <c r="I377">
        <f>VLOOKUP(H377,KEY!$B$2:$C$14,2,0)</f>
        <v>4</v>
      </c>
      <c r="J377" s="24">
        <f>VLOOKUP(C377,INVENTORY_DATA!C:F,4,0)*F377</f>
        <v>141041.00999999998</v>
      </c>
    </row>
    <row r="378" spans="2:10" x14ac:dyDescent="0.25">
      <c r="B378" t="str">
        <f t="shared" si="10"/>
        <v>41411516</v>
      </c>
      <c r="C378">
        <v>1411516</v>
      </c>
      <c r="D378" t="str">
        <f>_xlfn.XLOOKUP(C378,INVENTORY_DATA!$C:$C,INVENTORY_DATA!$B:$B,"REVISIT",0)</f>
        <v>W_B</v>
      </c>
      <c r="E378" t="s">
        <v>4</v>
      </c>
      <c r="F378">
        <v>19527</v>
      </c>
      <c r="G378">
        <v>2022</v>
      </c>
      <c r="H378">
        <f t="shared" si="11"/>
        <v>4</v>
      </c>
      <c r="I378">
        <f>VLOOKUP(H378,KEY!$B$2:$C$14,2,0)</f>
        <v>4</v>
      </c>
      <c r="J378" s="24">
        <f>VLOOKUP(C378,INVENTORY_DATA!C:F,4,0)*F378</f>
        <v>169494.36</v>
      </c>
    </row>
    <row r="379" spans="2:10" x14ac:dyDescent="0.25">
      <c r="B379" t="str">
        <f t="shared" si="10"/>
        <v>41361836</v>
      </c>
      <c r="C379">
        <v>1361836</v>
      </c>
      <c r="D379" t="str">
        <f>_xlfn.XLOOKUP(C379,INVENTORY_DATA!$C:$C,INVENTORY_DATA!$B:$B,"REVISIT",0)</f>
        <v>W_C</v>
      </c>
      <c r="E379" t="s">
        <v>6</v>
      </c>
      <c r="F379">
        <v>29580</v>
      </c>
      <c r="G379">
        <v>2022</v>
      </c>
      <c r="H379">
        <f t="shared" si="11"/>
        <v>4</v>
      </c>
      <c r="I379">
        <f>VLOOKUP(H379,KEY!$B$2:$C$14,2,0)</f>
        <v>4</v>
      </c>
      <c r="J379" s="24">
        <f>VLOOKUP(C379,INVENTORY_DATA!C:F,4,0)*F379</f>
        <v>284559.59999999998</v>
      </c>
    </row>
    <row r="380" spans="2:10" x14ac:dyDescent="0.25">
      <c r="B380" t="str">
        <f t="shared" si="10"/>
        <v>41336891</v>
      </c>
      <c r="C380">
        <v>1336891</v>
      </c>
      <c r="D380" t="str">
        <f>_xlfn.XLOOKUP(C380,INVENTORY_DATA!$C:$C,INVENTORY_DATA!$B:$B,"REVISIT",0)</f>
        <v>W_A</v>
      </c>
      <c r="E380" t="s">
        <v>8</v>
      </c>
      <c r="F380">
        <v>14755</v>
      </c>
      <c r="G380">
        <v>2022</v>
      </c>
      <c r="H380">
        <f t="shared" si="11"/>
        <v>4</v>
      </c>
      <c r="I380">
        <f>VLOOKUP(H380,KEY!$B$2:$C$14,2,0)</f>
        <v>4</v>
      </c>
      <c r="J380" s="24">
        <f>VLOOKUP(C380,INVENTORY_DATA!C:F,4,0)*F380</f>
        <v>110514.95</v>
      </c>
    </row>
    <row r="381" spans="2:10" x14ac:dyDescent="0.25">
      <c r="B381" t="str">
        <f t="shared" si="10"/>
        <v>41814880</v>
      </c>
      <c r="C381">
        <v>1814880</v>
      </c>
      <c r="D381" t="str">
        <f>_xlfn.XLOOKUP(C381,INVENTORY_DATA!$C:$C,INVENTORY_DATA!$B:$B,"REVISIT",0)</f>
        <v>W_B</v>
      </c>
      <c r="E381" t="s">
        <v>9</v>
      </c>
      <c r="F381">
        <v>34682</v>
      </c>
      <c r="G381">
        <v>2022</v>
      </c>
      <c r="H381">
        <f t="shared" si="11"/>
        <v>4</v>
      </c>
      <c r="I381">
        <f>VLOOKUP(H381,KEY!$B$2:$C$14,2,0)</f>
        <v>4</v>
      </c>
      <c r="J381" s="24">
        <f>VLOOKUP(C381,INVENTORY_DATA!C:F,4,0)*F381</f>
        <v>321848.95999999996</v>
      </c>
    </row>
    <row r="382" spans="2:10" x14ac:dyDescent="0.25">
      <c r="B382" t="str">
        <f t="shared" si="10"/>
        <v>41681215</v>
      </c>
      <c r="C382">
        <v>1681215</v>
      </c>
      <c r="D382" t="str">
        <f>_xlfn.XLOOKUP(C382,INVENTORY_DATA!$C:$C,INVENTORY_DATA!$B:$B,"REVISIT",0)</f>
        <v>W_C</v>
      </c>
      <c r="E382" t="s">
        <v>10</v>
      </c>
      <c r="F382">
        <v>38816</v>
      </c>
      <c r="G382">
        <v>2022</v>
      </c>
      <c r="H382">
        <f t="shared" si="11"/>
        <v>4</v>
      </c>
      <c r="I382">
        <f>VLOOKUP(H382,KEY!$B$2:$C$14,2,0)</f>
        <v>4</v>
      </c>
      <c r="J382" s="24">
        <f>VLOOKUP(C382,INVENTORY_DATA!C:F,4,0)*F382</f>
        <v>363317.75999999995</v>
      </c>
    </row>
    <row r="383" spans="2:10" x14ac:dyDescent="0.25">
      <c r="B383" t="str">
        <f t="shared" si="10"/>
        <v>41217963</v>
      </c>
      <c r="C383">
        <v>1217963</v>
      </c>
      <c r="D383" t="str">
        <f>_xlfn.XLOOKUP(C383,INVENTORY_DATA!$C:$C,INVENTORY_DATA!$B:$B,"REVISIT",0)</f>
        <v>W_A</v>
      </c>
      <c r="E383" t="s">
        <v>4</v>
      </c>
      <c r="F383">
        <v>37293</v>
      </c>
      <c r="G383">
        <v>2022</v>
      </c>
      <c r="H383">
        <f t="shared" si="11"/>
        <v>4</v>
      </c>
      <c r="I383">
        <f>VLOOKUP(H383,KEY!$B$2:$C$14,2,0)</f>
        <v>4</v>
      </c>
      <c r="J383" s="24">
        <f>VLOOKUP(C383,INVENTORY_DATA!C:F,4,0)*F383</f>
        <v>334518.21000000002</v>
      </c>
    </row>
    <row r="384" spans="2:10" x14ac:dyDescent="0.25">
      <c r="B384" t="str">
        <f t="shared" si="10"/>
        <v>41441235</v>
      </c>
      <c r="C384">
        <v>1441235</v>
      </c>
      <c r="D384" t="str">
        <f>_xlfn.XLOOKUP(C384,INVENTORY_DATA!$C:$C,INVENTORY_DATA!$B:$B,"REVISIT",0)</f>
        <v>W_B</v>
      </c>
      <c r="E384" t="s">
        <v>6</v>
      </c>
      <c r="F384">
        <v>41386</v>
      </c>
      <c r="G384">
        <v>2022</v>
      </c>
      <c r="H384">
        <f t="shared" si="11"/>
        <v>4</v>
      </c>
      <c r="I384">
        <f>VLOOKUP(H384,KEY!$B$2:$C$14,2,0)</f>
        <v>4</v>
      </c>
      <c r="J384" s="24">
        <f>VLOOKUP(C384,INVENTORY_DATA!C:F,4,0)*F384</f>
        <v>403927.36</v>
      </c>
    </row>
    <row r="385" spans="2:10" x14ac:dyDescent="0.25">
      <c r="B385" t="str">
        <f t="shared" si="10"/>
        <v>41251251</v>
      </c>
      <c r="C385">
        <v>1251251</v>
      </c>
      <c r="D385" t="str">
        <f>_xlfn.XLOOKUP(C385,INVENTORY_DATA!$C:$C,INVENTORY_DATA!$B:$B,"REVISIT",0)</f>
        <v>W_C</v>
      </c>
      <c r="E385" t="s">
        <v>8</v>
      </c>
      <c r="F385">
        <v>20300</v>
      </c>
      <c r="G385">
        <v>2022</v>
      </c>
      <c r="H385">
        <f t="shared" si="11"/>
        <v>4</v>
      </c>
      <c r="I385">
        <f>VLOOKUP(H385,KEY!$B$2:$C$14,2,0)</f>
        <v>4</v>
      </c>
      <c r="J385" s="24">
        <f>VLOOKUP(C385,INVENTORY_DATA!C:F,4,0)*F385</f>
        <v>194068</v>
      </c>
    </row>
    <row r="386" spans="2:10" x14ac:dyDescent="0.25">
      <c r="B386" t="str">
        <f t="shared" si="10"/>
        <v>41183992</v>
      </c>
      <c r="C386">
        <v>1183992</v>
      </c>
      <c r="D386" t="str">
        <f>_xlfn.XLOOKUP(C386,INVENTORY_DATA!$C:$C,INVENTORY_DATA!$B:$B,"REVISIT",0)</f>
        <v>W_A</v>
      </c>
      <c r="E386" t="s">
        <v>9</v>
      </c>
      <c r="F386">
        <v>14966</v>
      </c>
      <c r="G386">
        <v>2022</v>
      </c>
      <c r="H386">
        <f t="shared" si="11"/>
        <v>4</v>
      </c>
      <c r="I386">
        <f>VLOOKUP(H386,KEY!$B$2:$C$14,2,0)</f>
        <v>4</v>
      </c>
      <c r="J386" s="24">
        <f>VLOOKUP(C386,INVENTORY_DATA!C:F,4,0)*F386</f>
        <v>106108.94</v>
      </c>
    </row>
    <row r="387" spans="2:10" x14ac:dyDescent="0.25">
      <c r="B387" t="str">
        <f t="shared" si="10"/>
        <v>41725410</v>
      </c>
      <c r="C387">
        <v>1725410</v>
      </c>
      <c r="D387" t="str">
        <f>_xlfn.XLOOKUP(C387,INVENTORY_DATA!$C:$C,INVENTORY_DATA!$B:$B,"REVISIT",0)</f>
        <v>W_B</v>
      </c>
      <c r="E387" t="s">
        <v>10</v>
      </c>
      <c r="F387">
        <v>43598</v>
      </c>
      <c r="G387">
        <v>2022</v>
      </c>
      <c r="H387">
        <f t="shared" si="11"/>
        <v>4</v>
      </c>
      <c r="I387">
        <f>VLOOKUP(H387,KEY!$B$2:$C$14,2,0)</f>
        <v>4</v>
      </c>
      <c r="J387" s="24">
        <f>VLOOKUP(C387,INVENTORY_DATA!C:F,4,0)*F387</f>
        <v>432928.14</v>
      </c>
    </row>
    <row r="388" spans="2:10" x14ac:dyDescent="0.25">
      <c r="B388" t="str">
        <f t="shared" ref="B388:B451" si="12">H388&amp;C388</f>
        <v>41665271</v>
      </c>
      <c r="C388">
        <v>1665271</v>
      </c>
      <c r="D388" t="str">
        <f>_xlfn.XLOOKUP(C388,INVENTORY_DATA!$C:$C,INVENTORY_DATA!$B:$B,"REVISIT",0)</f>
        <v>W_C</v>
      </c>
      <c r="E388" t="s">
        <v>4</v>
      </c>
      <c r="F388">
        <v>19729</v>
      </c>
      <c r="G388">
        <v>2022</v>
      </c>
      <c r="H388">
        <f t="shared" si="11"/>
        <v>4</v>
      </c>
      <c r="I388">
        <f>VLOOKUP(H388,KEY!$B$2:$C$14,2,0)</f>
        <v>4</v>
      </c>
      <c r="J388" s="24">
        <f>VLOOKUP(C388,INVENTORY_DATA!C:F,4,0)*F388</f>
        <v>178744.74000000002</v>
      </c>
    </row>
    <row r="389" spans="2:10" x14ac:dyDescent="0.25">
      <c r="B389" t="str">
        <f t="shared" si="12"/>
        <v>41104927</v>
      </c>
      <c r="C389">
        <v>1104927</v>
      </c>
      <c r="D389" t="str">
        <f>_xlfn.XLOOKUP(C389,INVENTORY_DATA!$C:$C,INVENTORY_DATA!$B:$B,"REVISIT",0)</f>
        <v>W_A</v>
      </c>
      <c r="E389" t="s">
        <v>6</v>
      </c>
      <c r="F389">
        <v>31730</v>
      </c>
      <c r="G389">
        <v>2022</v>
      </c>
      <c r="H389">
        <f t="shared" ref="H389:H452" si="13">IF(C388=1431913,H388+1,H388)</f>
        <v>4</v>
      </c>
      <c r="I389">
        <f>VLOOKUP(H389,KEY!$B$2:$C$14,2,0)</f>
        <v>4</v>
      </c>
      <c r="J389" s="24">
        <f>VLOOKUP(C389,INVENTORY_DATA!C:F,4,0)*F389</f>
        <v>236388.5</v>
      </c>
    </row>
    <row r="390" spans="2:10" x14ac:dyDescent="0.25">
      <c r="B390" t="str">
        <f t="shared" si="12"/>
        <v>41404240</v>
      </c>
      <c r="C390">
        <v>1404240</v>
      </c>
      <c r="D390" t="str">
        <f>_xlfn.XLOOKUP(C390,INVENTORY_DATA!$C:$C,INVENTORY_DATA!$B:$B,"REVISIT",0)</f>
        <v>W_B</v>
      </c>
      <c r="E390" t="s">
        <v>8</v>
      </c>
      <c r="F390">
        <v>15329</v>
      </c>
      <c r="G390">
        <v>2022</v>
      </c>
      <c r="H390">
        <f t="shared" si="13"/>
        <v>4</v>
      </c>
      <c r="I390">
        <f>VLOOKUP(H390,KEY!$B$2:$C$14,2,0)</f>
        <v>4</v>
      </c>
      <c r="J390" s="24">
        <f>VLOOKUP(C390,INVENTORY_DATA!C:F,4,0)*F390</f>
        <v>150684.07</v>
      </c>
    </row>
    <row r="391" spans="2:10" x14ac:dyDescent="0.25">
      <c r="B391" t="str">
        <f t="shared" si="12"/>
        <v>41658227</v>
      </c>
      <c r="C391">
        <v>1658227</v>
      </c>
      <c r="D391" t="str">
        <f>_xlfn.XLOOKUP(C391,INVENTORY_DATA!$C:$C,INVENTORY_DATA!$B:$B,"REVISIT",0)</f>
        <v>W_C</v>
      </c>
      <c r="E391" t="s">
        <v>9</v>
      </c>
      <c r="F391">
        <v>17398</v>
      </c>
      <c r="G391">
        <v>2022</v>
      </c>
      <c r="H391">
        <f t="shared" si="13"/>
        <v>4</v>
      </c>
      <c r="I391">
        <f>VLOOKUP(H391,KEY!$B$2:$C$14,2,0)</f>
        <v>4</v>
      </c>
      <c r="J391" s="24">
        <f>VLOOKUP(C391,INVENTORY_DATA!C:F,4,0)*F391</f>
        <v>160409.56</v>
      </c>
    </row>
    <row r="392" spans="2:10" x14ac:dyDescent="0.25">
      <c r="B392" t="str">
        <f t="shared" si="12"/>
        <v>41919447</v>
      </c>
      <c r="C392">
        <v>1919447</v>
      </c>
      <c r="D392" t="str">
        <f>_xlfn.XLOOKUP(C392,INVENTORY_DATA!$C:$C,INVENTORY_DATA!$B:$B,"REVISIT",0)</f>
        <v>W_A</v>
      </c>
      <c r="E392" t="s">
        <v>10</v>
      </c>
      <c r="F392">
        <v>31696</v>
      </c>
      <c r="G392">
        <v>2022</v>
      </c>
      <c r="H392">
        <f t="shared" si="13"/>
        <v>4</v>
      </c>
      <c r="I392">
        <f>VLOOKUP(H392,KEY!$B$2:$C$14,2,0)</f>
        <v>4</v>
      </c>
      <c r="J392" s="24">
        <f>VLOOKUP(C392,INVENTORY_DATA!C:F,4,0)*F392</f>
        <v>298893.27999999997</v>
      </c>
    </row>
    <row r="393" spans="2:10" x14ac:dyDescent="0.25">
      <c r="B393" t="str">
        <f t="shared" si="12"/>
        <v>41602257</v>
      </c>
      <c r="C393">
        <v>1602257</v>
      </c>
      <c r="D393" t="str">
        <f>_xlfn.XLOOKUP(C393,INVENTORY_DATA!$C:$C,INVENTORY_DATA!$B:$B,"REVISIT",0)</f>
        <v>W_B</v>
      </c>
      <c r="E393" t="s">
        <v>4</v>
      </c>
      <c r="F393">
        <v>12802</v>
      </c>
      <c r="G393">
        <v>2022</v>
      </c>
      <c r="H393">
        <f t="shared" si="13"/>
        <v>4</v>
      </c>
      <c r="I393">
        <f>VLOOKUP(H393,KEY!$B$2:$C$14,2,0)</f>
        <v>4</v>
      </c>
      <c r="J393" s="24">
        <f>VLOOKUP(C393,INVENTORY_DATA!C:F,4,0)*F393</f>
        <v>114577.9</v>
      </c>
    </row>
    <row r="394" spans="2:10" x14ac:dyDescent="0.25">
      <c r="B394" t="str">
        <f t="shared" si="12"/>
        <v>41542470</v>
      </c>
      <c r="C394">
        <v>1542470</v>
      </c>
      <c r="D394" t="str">
        <f>_xlfn.XLOOKUP(C394,INVENTORY_DATA!$C:$C,INVENTORY_DATA!$B:$B,"REVISIT",0)</f>
        <v>W_C</v>
      </c>
      <c r="E394" t="s">
        <v>6</v>
      </c>
      <c r="F394">
        <v>44348</v>
      </c>
      <c r="G394">
        <v>2022</v>
      </c>
      <c r="H394">
        <f t="shared" si="13"/>
        <v>4</v>
      </c>
      <c r="I394">
        <f>VLOOKUP(H394,KEY!$B$2:$C$14,2,0)</f>
        <v>4</v>
      </c>
      <c r="J394" s="24">
        <f>VLOOKUP(C394,INVENTORY_DATA!C:F,4,0)*F394</f>
        <v>405340.72000000003</v>
      </c>
    </row>
    <row r="395" spans="2:10" x14ac:dyDescent="0.25">
      <c r="B395" t="str">
        <f t="shared" si="12"/>
        <v>41172141</v>
      </c>
      <c r="C395">
        <v>1172141</v>
      </c>
      <c r="D395" t="str">
        <f>_xlfn.XLOOKUP(C395,INVENTORY_DATA!$C:$C,INVENTORY_DATA!$B:$B,"REVISIT",0)</f>
        <v>W_A</v>
      </c>
      <c r="E395" t="s">
        <v>8</v>
      </c>
      <c r="F395">
        <v>45903</v>
      </c>
      <c r="G395">
        <v>2022</v>
      </c>
      <c r="H395">
        <f t="shared" si="13"/>
        <v>4</v>
      </c>
      <c r="I395">
        <f>VLOOKUP(H395,KEY!$B$2:$C$14,2,0)</f>
        <v>4</v>
      </c>
      <c r="J395" s="24">
        <f>VLOOKUP(C395,INVENTORY_DATA!C:F,4,0)*F395</f>
        <v>422307.6</v>
      </c>
    </row>
    <row r="396" spans="2:10" x14ac:dyDescent="0.25">
      <c r="B396" t="str">
        <f t="shared" si="12"/>
        <v>41686011</v>
      </c>
      <c r="C396">
        <v>1686011</v>
      </c>
      <c r="D396" t="str">
        <f>_xlfn.XLOOKUP(C396,INVENTORY_DATA!$C:$C,INVENTORY_DATA!$B:$B,"REVISIT",0)</f>
        <v>W_B</v>
      </c>
      <c r="E396" t="s">
        <v>9</v>
      </c>
      <c r="F396">
        <v>39229</v>
      </c>
      <c r="G396">
        <v>2022</v>
      </c>
      <c r="H396">
        <f t="shared" si="13"/>
        <v>4</v>
      </c>
      <c r="I396">
        <f>VLOOKUP(H396,KEY!$B$2:$C$14,2,0)</f>
        <v>4</v>
      </c>
      <c r="J396" s="24">
        <f>VLOOKUP(C396,INVENTORY_DATA!C:F,4,0)*F396</f>
        <v>324423.82999999996</v>
      </c>
    </row>
    <row r="397" spans="2:10" x14ac:dyDescent="0.25">
      <c r="B397" t="str">
        <f t="shared" si="12"/>
        <v>41760339</v>
      </c>
      <c r="C397">
        <v>1760339</v>
      </c>
      <c r="D397" t="str">
        <f>_xlfn.XLOOKUP(C397,INVENTORY_DATA!$C:$C,INVENTORY_DATA!$B:$B,"REVISIT",0)</f>
        <v>W_C</v>
      </c>
      <c r="E397" t="s">
        <v>10</v>
      </c>
      <c r="F397">
        <v>46555</v>
      </c>
      <c r="G397">
        <v>2022</v>
      </c>
      <c r="H397">
        <f t="shared" si="13"/>
        <v>4</v>
      </c>
      <c r="I397">
        <f>VLOOKUP(H397,KEY!$B$2:$C$14,2,0)</f>
        <v>4</v>
      </c>
      <c r="J397" s="24">
        <f>VLOOKUP(C397,INVENTORY_DATA!C:F,4,0)*F397</f>
        <v>399907.45</v>
      </c>
    </row>
    <row r="398" spans="2:10" x14ac:dyDescent="0.25">
      <c r="B398" t="str">
        <f t="shared" si="12"/>
        <v>41544715</v>
      </c>
      <c r="C398">
        <v>1544715</v>
      </c>
      <c r="D398" t="str">
        <f>_xlfn.XLOOKUP(C398,INVENTORY_DATA!$C:$C,INVENTORY_DATA!$B:$B,"REVISIT",0)</f>
        <v>W_A</v>
      </c>
      <c r="E398" t="s">
        <v>4</v>
      </c>
      <c r="F398">
        <v>29198</v>
      </c>
      <c r="G398">
        <v>2022</v>
      </c>
      <c r="H398">
        <f t="shared" si="13"/>
        <v>4</v>
      </c>
      <c r="I398">
        <f>VLOOKUP(H398,KEY!$B$2:$C$14,2,0)</f>
        <v>4</v>
      </c>
      <c r="J398" s="24">
        <f>VLOOKUP(C398,INVENTORY_DATA!C:F,4,0)*F398</f>
        <v>280008.82</v>
      </c>
    </row>
    <row r="399" spans="2:10" x14ac:dyDescent="0.25">
      <c r="B399" t="str">
        <f t="shared" si="12"/>
        <v>41715505</v>
      </c>
      <c r="C399">
        <v>1715505</v>
      </c>
      <c r="D399" t="str">
        <f>_xlfn.XLOOKUP(C399,INVENTORY_DATA!$C:$C,INVENTORY_DATA!$B:$B,"REVISIT",0)</f>
        <v>W_B</v>
      </c>
      <c r="E399" t="s">
        <v>6</v>
      </c>
      <c r="F399">
        <v>39746</v>
      </c>
      <c r="G399">
        <v>2022</v>
      </c>
      <c r="H399">
        <f t="shared" si="13"/>
        <v>4</v>
      </c>
      <c r="I399">
        <f>VLOOKUP(H399,KEY!$B$2:$C$14,2,0)</f>
        <v>4</v>
      </c>
      <c r="J399" s="24">
        <f>VLOOKUP(C399,INVENTORY_DATA!C:F,4,0)*F399</f>
        <v>350162.26</v>
      </c>
    </row>
    <row r="400" spans="2:10" x14ac:dyDescent="0.25">
      <c r="B400" t="str">
        <f t="shared" si="12"/>
        <v>41539334</v>
      </c>
      <c r="C400">
        <v>1539334</v>
      </c>
      <c r="D400" t="str">
        <f>_xlfn.XLOOKUP(C400,INVENTORY_DATA!$C:$C,INVENTORY_DATA!$B:$B,"REVISIT",0)</f>
        <v>W_C</v>
      </c>
      <c r="E400" t="s">
        <v>8</v>
      </c>
      <c r="F400">
        <v>37906</v>
      </c>
      <c r="G400">
        <v>2022</v>
      </c>
      <c r="H400">
        <f t="shared" si="13"/>
        <v>4</v>
      </c>
      <c r="I400">
        <f>VLOOKUP(H400,KEY!$B$2:$C$14,2,0)</f>
        <v>4</v>
      </c>
      <c r="J400" s="24">
        <f>VLOOKUP(C400,INVENTORY_DATA!C:F,4,0)*F400</f>
        <v>333572.80000000005</v>
      </c>
    </row>
    <row r="401" spans="2:10" x14ac:dyDescent="0.25">
      <c r="B401" t="str">
        <f t="shared" si="12"/>
        <v>41803831</v>
      </c>
      <c r="C401">
        <v>1803831</v>
      </c>
      <c r="D401" t="str">
        <f>_xlfn.XLOOKUP(C401,INVENTORY_DATA!$C:$C,INVENTORY_DATA!$B:$B,"REVISIT",0)</f>
        <v>W_A</v>
      </c>
      <c r="E401" t="s">
        <v>9</v>
      </c>
      <c r="F401">
        <v>30356</v>
      </c>
      <c r="G401">
        <v>2022</v>
      </c>
      <c r="H401">
        <f t="shared" si="13"/>
        <v>4</v>
      </c>
      <c r="I401">
        <f>VLOOKUP(H401,KEY!$B$2:$C$14,2,0)</f>
        <v>4</v>
      </c>
      <c r="J401" s="24">
        <f>VLOOKUP(C401,INVENTORY_DATA!C:F,4,0)*F401</f>
        <v>279275.19999999995</v>
      </c>
    </row>
    <row r="402" spans="2:10" x14ac:dyDescent="0.25">
      <c r="B402" t="str">
        <f t="shared" si="12"/>
        <v>41431913</v>
      </c>
      <c r="C402">
        <v>1431913</v>
      </c>
      <c r="D402" t="str">
        <f>_xlfn.XLOOKUP(C402,INVENTORY_DATA!$C:$C,INVENTORY_DATA!$B:$B,"REVISIT",0)</f>
        <v>W_B</v>
      </c>
      <c r="E402" t="s">
        <v>10</v>
      </c>
      <c r="F402">
        <v>46006</v>
      </c>
      <c r="G402">
        <v>2022</v>
      </c>
      <c r="H402">
        <f t="shared" si="13"/>
        <v>4</v>
      </c>
      <c r="I402">
        <f>VLOOKUP(H402,KEY!$B$2:$C$14,2,0)</f>
        <v>4</v>
      </c>
      <c r="J402" s="24">
        <f>VLOOKUP(C402,INVENTORY_DATA!C:F,4,0)*F402</f>
        <v>437517.06</v>
      </c>
    </row>
    <row r="403" spans="2:10" x14ac:dyDescent="0.25">
      <c r="B403" t="str">
        <f t="shared" si="12"/>
        <v>51395072</v>
      </c>
      <c r="C403">
        <v>1395072</v>
      </c>
      <c r="D403" t="str">
        <f>_xlfn.XLOOKUP(C403,INVENTORY_DATA!$C:$C,INVENTORY_DATA!$B:$B,"REVISIT",0)</f>
        <v>W_B</v>
      </c>
      <c r="E403" t="s">
        <v>4</v>
      </c>
      <c r="F403">
        <v>22759</v>
      </c>
      <c r="G403">
        <v>2022</v>
      </c>
      <c r="H403">
        <f t="shared" si="13"/>
        <v>5</v>
      </c>
      <c r="I403">
        <f>VLOOKUP(H403,KEY!$B$2:$C$14,2,0)</f>
        <v>4</v>
      </c>
      <c r="J403" s="24">
        <f>VLOOKUP(C403,INVENTORY_DATA!C:F,4,0)*F403</f>
        <v>190265.24</v>
      </c>
    </row>
    <row r="404" spans="2:10" x14ac:dyDescent="0.25">
      <c r="B404" t="str">
        <f t="shared" si="12"/>
        <v>51039394</v>
      </c>
      <c r="C404">
        <v>1039394</v>
      </c>
      <c r="D404" t="str">
        <f>_xlfn.XLOOKUP(C404,INVENTORY_DATA!$C:$C,INVENTORY_DATA!$B:$B,"REVISIT",0)</f>
        <v>W_C</v>
      </c>
      <c r="E404" t="s">
        <v>6</v>
      </c>
      <c r="F404">
        <v>17610</v>
      </c>
      <c r="G404">
        <v>2022</v>
      </c>
      <c r="H404">
        <f t="shared" si="13"/>
        <v>5</v>
      </c>
      <c r="I404">
        <f>VLOOKUP(H404,KEY!$B$2:$C$14,2,0)</f>
        <v>4</v>
      </c>
      <c r="J404" s="24">
        <f>VLOOKUP(C404,INVENTORY_DATA!C:F,4,0)*F404</f>
        <v>157961.70000000001</v>
      </c>
    </row>
    <row r="405" spans="2:10" x14ac:dyDescent="0.25">
      <c r="B405" t="str">
        <f t="shared" si="12"/>
        <v>51975221</v>
      </c>
      <c r="C405">
        <v>1975221</v>
      </c>
      <c r="D405" t="str">
        <f>_xlfn.XLOOKUP(C405,INVENTORY_DATA!$C:$C,INVENTORY_DATA!$B:$B,"REVISIT",0)</f>
        <v>W_A</v>
      </c>
      <c r="E405" t="s">
        <v>8</v>
      </c>
      <c r="F405">
        <v>27472</v>
      </c>
      <c r="G405">
        <v>2022</v>
      </c>
      <c r="H405">
        <f t="shared" si="13"/>
        <v>5</v>
      </c>
      <c r="I405">
        <f>VLOOKUP(H405,KEY!$B$2:$C$14,2,0)</f>
        <v>4</v>
      </c>
      <c r="J405" s="24">
        <f>VLOOKUP(C405,INVENTORY_DATA!C:F,4,0)*F405</f>
        <v>237632.80000000002</v>
      </c>
    </row>
    <row r="406" spans="2:10" x14ac:dyDescent="0.25">
      <c r="B406" t="str">
        <f t="shared" si="12"/>
        <v>51396615</v>
      </c>
      <c r="C406">
        <v>1396615</v>
      </c>
      <c r="D406" t="str">
        <f>_xlfn.XLOOKUP(C406,INVENTORY_DATA!$C:$C,INVENTORY_DATA!$B:$B,"REVISIT",0)</f>
        <v>W_B</v>
      </c>
      <c r="E406" t="s">
        <v>9</v>
      </c>
      <c r="F406">
        <v>46526</v>
      </c>
      <c r="G406">
        <v>2022</v>
      </c>
      <c r="H406">
        <f t="shared" si="13"/>
        <v>5</v>
      </c>
      <c r="I406">
        <f>VLOOKUP(H406,KEY!$B$2:$C$14,2,0)</f>
        <v>4</v>
      </c>
      <c r="J406" s="24">
        <f>VLOOKUP(C406,INVENTORY_DATA!C:F,4,0)*F406</f>
        <v>367090.14</v>
      </c>
    </row>
    <row r="407" spans="2:10" x14ac:dyDescent="0.25">
      <c r="B407" t="str">
        <f t="shared" si="12"/>
        <v>51026987</v>
      </c>
      <c r="C407">
        <v>1026987</v>
      </c>
      <c r="D407" t="str">
        <f>_xlfn.XLOOKUP(C407,INVENTORY_DATA!$C:$C,INVENTORY_DATA!$B:$B,"REVISIT",0)</f>
        <v>W_C</v>
      </c>
      <c r="E407" t="s">
        <v>10</v>
      </c>
      <c r="F407">
        <v>23263</v>
      </c>
      <c r="G407">
        <v>2022</v>
      </c>
      <c r="H407">
        <f t="shared" si="13"/>
        <v>5</v>
      </c>
      <c r="I407">
        <f>VLOOKUP(H407,KEY!$B$2:$C$14,2,0)</f>
        <v>4</v>
      </c>
      <c r="J407" s="24">
        <f>VLOOKUP(C407,INVENTORY_DATA!C:F,4,0)*F407</f>
        <v>201922.84</v>
      </c>
    </row>
    <row r="408" spans="2:10" x14ac:dyDescent="0.25">
      <c r="B408" t="str">
        <f t="shared" si="12"/>
        <v>51885799</v>
      </c>
      <c r="C408">
        <v>1885799</v>
      </c>
      <c r="D408" t="str">
        <f>_xlfn.XLOOKUP(C408,INVENTORY_DATA!$C:$C,INVENTORY_DATA!$B:$B,"REVISIT",0)</f>
        <v>W_A</v>
      </c>
      <c r="E408" t="s">
        <v>4</v>
      </c>
      <c r="F408">
        <v>43996</v>
      </c>
      <c r="G408">
        <v>2022</v>
      </c>
      <c r="H408">
        <f t="shared" si="13"/>
        <v>5</v>
      </c>
      <c r="I408">
        <f>VLOOKUP(H408,KEY!$B$2:$C$14,2,0)</f>
        <v>4</v>
      </c>
      <c r="J408" s="24">
        <f>VLOOKUP(C408,INVENTORY_DATA!C:F,4,0)*F408</f>
        <v>377045.72000000003</v>
      </c>
    </row>
    <row r="409" spans="2:10" x14ac:dyDescent="0.25">
      <c r="B409" t="str">
        <f t="shared" si="12"/>
        <v>51844486</v>
      </c>
      <c r="C409">
        <v>1844486</v>
      </c>
      <c r="D409" t="str">
        <f>_xlfn.XLOOKUP(C409,INVENTORY_DATA!$C:$C,INVENTORY_DATA!$B:$B,"REVISIT",0)</f>
        <v>W_B</v>
      </c>
      <c r="E409" t="s">
        <v>6</v>
      </c>
      <c r="F409">
        <v>10119</v>
      </c>
      <c r="G409">
        <v>2022</v>
      </c>
      <c r="H409">
        <f t="shared" si="13"/>
        <v>5</v>
      </c>
      <c r="I409">
        <f>VLOOKUP(H409,KEY!$B$2:$C$14,2,0)</f>
        <v>4</v>
      </c>
      <c r="J409" s="24">
        <f>VLOOKUP(C409,INVENTORY_DATA!C:F,4,0)*F409</f>
        <v>97547.16</v>
      </c>
    </row>
    <row r="410" spans="2:10" x14ac:dyDescent="0.25">
      <c r="B410" t="str">
        <f t="shared" si="12"/>
        <v>51633773</v>
      </c>
      <c r="C410">
        <v>1633773</v>
      </c>
      <c r="D410" t="str">
        <f>_xlfn.XLOOKUP(C410,INVENTORY_DATA!$C:$C,INVENTORY_DATA!$B:$B,"REVISIT",0)</f>
        <v>W_C</v>
      </c>
      <c r="E410" t="s">
        <v>8</v>
      </c>
      <c r="F410">
        <v>22708</v>
      </c>
      <c r="G410">
        <v>2022</v>
      </c>
      <c r="H410">
        <f t="shared" si="13"/>
        <v>5</v>
      </c>
      <c r="I410">
        <f>VLOOKUP(H410,KEY!$B$2:$C$14,2,0)</f>
        <v>4</v>
      </c>
      <c r="J410" s="24">
        <f>VLOOKUP(C410,INVENTORY_DATA!C:F,4,0)*F410</f>
        <v>164178.84</v>
      </c>
    </row>
    <row r="411" spans="2:10" x14ac:dyDescent="0.25">
      <c r="B411" t="str">
        <f t="shared" si="12"/>
        <v>51280204</v>
      </c>
      <c r="C411">
        <v>1280204</v>
      </c>
      <c r="D411" t="str">
        <f>_xlfn.XLOOKUP(C411,INVENTORY_DATA!$C:$C,INVENTORY_DATA!$B:$B,"REVISIT",0)</f>
        <v>W_A</v>
      </c>
      <c r="E411" t="s">
        <v>9</v>
      </c>
      <c r="F411">
        <v>36999</v>
      </c>
      <c r="G411">
        <v>2022</v>
      </c>
      <c r="H411">
        <f t="shared" si="13"/>
        <v>5</v>
      </c>
      <c r="I411">
        <f>VLOOKUP(H411,KEY!$B$2:$C$14,2,0)</f>
        <v>4</v>
      </c>
      <c r="J411" s="24">
        <f>VLOOKUP(C411,INVENTORY_DATA!C:F,4,0)*F411</f>
        <v>278602.47000000003</v>
      </c>
    </row>
    <row r="412" spans="2:10" x14ac:dyDescent="0.25">
      <c r="B412" t="str">
        <f t="shared" si="12"/>
        <v>51461444</v>
      </c>
      <c r="C412">
        <v>1461444</v>
      </c>
      <c r="D412" t="str">
        <f>_xlfn.XLOOKUP(C412,INVENTORY_DATA!$C:$C,INVENTORY_DATA!$B:$B,"REVISIT",0)</f>
        <v>W_B</v>
      </c>
      <c r="E412" t="s">
        <v>10</v>
      </c>
      <c r="F412">
        <v>10233</v>
      </c>
      <c r="G412">
        <v>2022</v>
      </c>
      <c r="H412">
        <f t="shared" si="13"/>
        <v>5</v>
      </c>
      <c r="I412">
        <f>VLOOKUP(H412,KEY!$B$2:$C$14,2,0)</f>
        <v>4</v>
      </c>
      <c r="J412" s="24">
        <f>VLOOKUP(C412,INVENTORY_DATA!C:F,4,0)*F412</f>
        <v>73370.61</v>
      </c>
    </row>
    <row r="413" spans="2:10" x14ac:dyDescent="0.25">
      <c r="B413" t="str">
        <f t="shared" si="12"/>
        <v>51118364</v>
      </c>
      <c r="C413">
        <v>1118364</v>
      </c>
      <c r="D413" t="str">
        <f>_xlfn.XLOOKUP(C413,INVENTORY_DATA!$C:$C,INVENTORY_DATA!$B:$B,"REVISIT",0)</f>
        <v>W_C</v>
      </c>
      <c r="E413" t="s">
        <v>4</v>
      </c>
      <c r="F413">
        <v>49320</v>
      </c>
      <c r="G413">
        <v>2022</v>
      </c>
      <c r="H413">
        <f t="shared" si="13"/>
        <v>5</v>
      </c>
      <c r="I413">
        <f>VLOOKUP(H413,KEY!$B$2:$C$14,2,0)</f>
        <v>4</v>
      </c>
      <c r="J413" s="24">
        <f>VLOOKUP(C413,INVENTORY_DATA!C:F,4,0)*F413</f>
        <v>475444.80000000005</v>
      </c>
    </row>
    <row r="414" spans="2:10" x14ac:dyDescent="0.25">
      <c r="B414" t="str">
        <f t="shared" si="12"/>
        <v>51591858</v>
      </c>
      <c r="C414">
        <v>1591858</v>
      </c>
      <c r="D414" t="str">
        <f>_xlfn.XLOOKUP(C414,INVENTORY_DATA!$C:$C,INVENTORY_DATA!$B:$B,"REVISIT",0)</f>
        <v>W_A</v>
      </c>
      <c r="E414" t="s">
        <v>6</v>
      </c>
      <c r="F414">
        <v>48251</v>
      </c>
      <c r="G414">
        <v>2022</v>
      </c>
      <c r="H414">
        <f t="shared" si="13"/>
        <v>5</v>
      </c>
      <c r="I414">
        <f>VLOOKUP(H414,KEY!$B$2:$C$14,2,0)</f>
        <v>4</v>
      </c>
      <c r="J414" s="24">
        <f>VLOOKUP(C414,INVENTORY_DATA!C:F,4,0)*F414</f>
        <v>445839.24</v>
      </c>
    </row>
    <row r="415" spans="2:10" x14ac:dyDescent="0.25">
      <c r="B415" t="str">
        <f t="shared" si="12"/>
        <v>51136253</v>
      </c>
      <c r="C415">
        <v>1136253</v>
      </c>
      <c r="D415" t="str">
        <f>_xlfn.XLOOKUP(C415,INVENTORY_DATA!$C:$C,INVENTORY_DATA!$B:$B,"REVISIT",0)</f>
        <v>W_B</v>
      </c>
      <c r="E415" t="s">
        <v>8</v>
      </c>
      <c r="F415">
        <v>26468</v>
      </c>
      <c r="G415">
        <v>2022</v>
      </c>
      <c r="H415">
        <f t="shared" si="13"/>
        <v>5</v>
      </c>
      <c r="I415">
        <f>VLOOKUP(H415,KEY!$B$2:$C$14,2,0)</f>
        <v>4</v>
      </c>
      <c r="J415" s="24">
        <f>VLOOKUP(C415,INVENTORY_DATA!C:F,4,0)*F415</f>
        <v>259651.08000000002</v>
      </c>
    </row>
    <row r="416" spans="2:10" x14ac:dyDescent="0.25">
      <c r="B416" t="str">
        <f t="shared" si="12"/>
        <v>51740258</v>
      </c>
      <c r="C416">
        <v>1740258</v>
      </c>
      <c r="D416" t="str">
        <f>_xlfn.XLOOKUP(C416,INVENTORY_DATA!$C:$C,INVENTORY_DATA!$B:$B,"REVISIT",0)</f>
        <v>W_C</v>
      </c>
      <c r="E416" t="s">
        <v>9</v>
      </c>
      <c r="F416">
        <v>45436</v>
      </c>
      <c r="G416">
        <v>2022</v>
      </c>
      <c r="H416">
        <f t="shared" si="13"/>
        <v>5</v>
      </c>
      <c r="I416">
        <f>VLOOKUP(H416,KEY!$B$2:$C$14,2,0)</f>
        <v>4</v>
      </c>
      <c r="J416" s="24">
        <f>VLOOKUP(C416,INVENTORY_DATA!C:F,4,0)*F416</f>
        <v>442546.64</v>
      </c>
    </row>
    <row r="417" spans="2:10" x14ac:dyDescent="0.25">
      <c r="B417" t="str">
        <f t="shared" si="12"/>
        <v>51321497</v>
      </c>
      <c r="C417">
        <v>1321497</v>
      </c>
      <c r="D417" t="str">
        <f>_xlfn.XLOOKUP(C417,INVENTORY_DATA!$C:$C,INVENTORY_DATA!$B:$B,"REVISIT",0)</f>
        <v>W_A</v>
      </c>
      <c r="E417" t="s">
        <v>10</v>
      </c>
      <c r="F417">
        <v>45681</v>
      </c>
      <c r="G417">
        <v>2022</v>
      </c>
      <c r="H417">
        <f t="shared" si="13"/>
        <v>5</v>
      </c>
      <c r="I417">
        <f>VLOOKUP(H417,KEY!$B$2:$C$14,2,0)</f>
        <v>4</v>
      </c>
      <c r="J417" s="24">
        <f>VLOOKUP(C417,INVENTORY_DATA!C:F,4,0)*F417</f>
        <v>364077.57</v>
      </c>
    </row>
    <row r="418" spans="2:10" x14ac:dyDescent="0.25">
      <c r="B418" t="str">
        <f t="shared" si="12"/>
        <v>51950549</v>
      </c>
      <c r="C418">
        <v>1950549</v>
      </c>
      <c r="D418" t="str">
        <f>_xlfn.XLOOKUP(C418,INVENTORY_DATA!$C:$C,INVENTORY_DATA!$B:$B,"REVISIT",0)</f>
        <v>W_B</v>
      </c>
      <c r="E418" t="s">
        <v>4</v>
      </c>
      <c r="F418">
        <v>37806</v>
      </c>
      <c r="G418">
        <v>2022</v>
      </c>
      <c r="H418">
        <f t="shared" si="13"/>
        <v>5</v>
      </c>
      <c r="I418">
        <f>VLOOKUP(H418,KEY!$B$2:$C$14,2,0)</f>
        <v>4</v>
      </c>
      <c r="J418" s="24">
        <f>VLOOKUP(C418,INVENTORY_DATA!C:F,4,0)*F418</f>
        <v>296777.09999999998</v>
      </c>
    </row>
    <row r="419" spans="2:10" x14ac:dyDescent="0.25">
      <c r="B419" t="str">
        <f t="shared" si="12"/>
        <v>51493247</v>
      </c>
      <c r="C419">
        <v>1493247</v>
      </c>
      <c r="D419" t="str">
        <f>_xlfn.XLOOKUP(C419,INVENTORY_DATA!$C:$C,INVENTORY_DATA!$B:$B,"REVISIT",0)</f>
        <v>W_C</v>
      </c>
      <c r="E419" t="s">
        <v>6</v>
      </c>
      <c r="F419">
        <v>49502</v>
      </c>
      <c r="G419">
        <v>2022</v>
      </c>
      <c r="H419">
        <f t="shared" si="13"/>
        <v>5</v>
      </c>
      <c r="I419">
        <f>VLOOKUP(H419,KEY!$B$2:$C$14,2,0)</f>
        <v>4</v>
      </c>
      <c r="J419" s="24">
        <f>VLOOKUP(C419,INVENTORY_DATA!C:F,4,0)*F419</f>
        <v>434132.54</v>
      </c>
    </row>
    <row r="420" spans="2:10" x14ac:dyDescent="0.25">
      <c r="B420" t="str">
        <f t="shared" si="12"/>
        <v>51352561</v>
      </c>
      <c r="C420">
        <v>1352561</v>
      </c>
      <c r="D420" t="str">
        <f>_xlfn.XLOOKUP(C420,INVENTORY_DATA!$C:$C,INVENTORY_DATA!$B:$B,"REVISIT",0)</f>
        <v>W_A</v>
      </c>
      <c r="E420" t="s">
        <v>8</v>
      </c>
      <c r="F420">
        <v>14933</v>
      </c>
      <c r="G420">
        <v>2022</v>
      </c>
      <c r="H420">
        <f t="shared" si="13"/>
        <v>5</v>
      </c>
      <c r="I420">
        <f>VLOOKUP(H420,KEY!$B$2:$C$14,2,0)</f>
        <v>4</v>
      </c>
      <c r="J420" s="24">
        <f>VLOOKUP(C420,INVENTORY_DATA!C:F,4,0)*F420</f>
        <v>140967.51999999999</v>
      </c>
    </row>
    <row r="421" spans="2:10" x14ac:dyDescent="0.25">
      <c r="B421" t="str">
        <f t="shared" si="12"/>
        <v>51705422</v>
      </c>
      <c r="C421">
        <v>1705422</v>
      </c>
      <c r="D421" t="str">
        <f>_xlfn.XLOOKUP(C421,INVENTORY_DATA!$C:$C,INVENTORY_DATA!$B:$B,"REVISIT",0)</f>
        <v>W_B</v>
      </c>
      <c r="E421" t="s">
        <v>9</v>
      </c>
      <c r="F421">
        <v>20229</v>
      </c>
      <c r="G421">
        <v>2022</v>
      </c>
      <c r="H421">
        <f t="shared" si="13"/>
        <v>5</v>
      </c>
      <c r="I421">
        <f>VLOOKUP(H421,KEY!$B$2:$C$14,2,0)</f>
        <v>4</v>
      </c>
      <c r="J421" s="24">
        <f>VLOOKUP(C421,INVENTORY_DATA!C:F,4,0)*F421</f>
        <v>169923.6</v>
      </c>
    </row>
    <row r="422" spans="2:10" x14ac:dyDescent="0.25">
      <c r="B422" t="str">
        <f t="shared" si="12"/>
        <v>51022712</v>
      </c>
      <c r="C422">
        <v>1022712</v>
      </c>
      <c r="D422" t="str">
        <f>_xlfn.XLOOKUP(C422,INVENTORY_DATA!$C:$C,INVENTORY_DATA!$B:$B,"REVISIT",0)</f>
        <v>W_C</v>
      </c>
      <c r="E422" t="s">
        <v>10</v>
      </c>
      <c r="F422">
        <v>31522</v>
      </c>
      <c r="G422">
        <v>2022</v>
      </c>
      <c r="H422">
        <f t="shared" si="13"/>
        <v>5</v>
      </c>
      <c r="I422">
        <f>VLOOKUP(H422,KEY!$B$2:$C$14,2,0)</f>
        <v>4</v>
      </c>
      <c r="J422" s="24">
        <f>VLOOKUP(C422,INVENTORY_DATA!C:F,4,0)*F422</f>
        <v>226012.74</v>
      </c>
    </row>
    <row r="423" spans="2:10" x14ac:dyDescent="0.25">
      <c r="B423" t="str">
        <f t="shared" si="12"/>
        <v>51633085</v>
      </c>
      <c r="C423">
        <v>1633085</v>
      </c>
      <c r="D423" t="str">
        <f>_xlfn.XLOOKUP(C423,INVENTORY_DATA!$C:$C,INVENTORY_DATA!$B:$B,"REVISIT",0)</f>
        <v>W_A</v>
      </c>
      <c r="E423" t="s">
        <v>4</v>
      </c>
      <c r="F423">
        <v>22897</v>
      </c>
      <c r="G423">
        <v>2022</v>
      </c>
      <c r="H423">
        <f t="shared" si="13"/>
        <v>5</v>
      </c>
      <c r="I423">
        <f>VLOOKUP(H423,KEY!$B$2:$C$14,2,0)</f>
        <v>4</v>
      </c>
      <c r="J423" s="24">
        <f>VLOOKUP(C423,INVENTORY_DATA!C:F,4,0)*F423</f>
        <v>212484.15999999997</v>
      </c>
    </row>
    <row r="424" spans="2:10" x14ac:dyDescent="0.25">
      <c r="B424" t="str">
        <f t="shared" si="12"/>
        <v>51915675</v>
      </c>
      <c r="C424">
        <v>1915675</v>
      </c>
      <c r="D424" t="str">
        <f>_xlfn.XLOOKUP(C424,INVENTORY_DATA!$C:$C,INVENTORY_DATA!$B:$B,"REVISIT",0)</f>
        <v>W_B</v>
      </c>
      <c r="E424" t="s">
        <v>6</v>
      </c>
      <c r="F424">
        <v>23141</v>
      </c>
      <c r="G424">
        <v>2022</v>
      </c>
      <c r="H424">
        <f t="shared" si="13"/>
        <v>5</v>
      </c>
      <c r="I424">
        <f>VLOOKUP(H424,KEY!$B$2:$C$14,2,0)</f>
        <v>4</v>
      </c>
      <c r="J424" s="24">
        <f>VLOOKUP(C424,INVENTORY_DATA!C:F,4,0)*F424</f>
        <v>189756.19999999998</v>
      </c>
    </row>
    <row r="425" spans="2:10" x14ac:dyDescent="0.25">
      <c r="B425" t="str">
        <f t="shared" si="12"/>
        <v>51759024</v>
      </c>
      <c r="C425">
        <v>1759024</v>
      </c>
      <c r="D425" t="str">
        <f>_xlfn.XLOOKUP(C425,INVENTORY_DATA!$C:$C,INVENTORY_DATA!$B:$B,"REVISIT",0)</f>
        <v>W_C</v>
      </c>
      <c r="E425" t="s">
        <v>8</v>
      </c>
      <c r="F425">
        <v>37289</v>
      </c>
      <c r="G425">
        <v>2022</v>
      </c>
      <c r="H425">
        <f t="shared" si="13"/>
        <v>5</v>
      </c>
      <c r="I425">
        <f>VLOOKUP(H425,KEY!$B$2:$C$14,2,0)</f>
        <v>4</v>
      </c>
      <c r="J425" s="24">
        <f>VLOOKUP(C425,INVENTORY_DATA!C:F,4,0)*F425</f>
        <v>271836.81</v>
      </c>
    </row>
    <row r="426" spans="2:10" x14ac:dyDescent="0.25">
      <c r="B426" t="str">
        <f t="shared" si="12"/>
        <v>51641168</v>
      </c>
      <c r="C426">
        <v>1641168</v>
      </c>
      <c r="D426" t="str">
        <f>_xlfn.XLOOKUP(C426,INVENTORY_DATA!$C:$C,INVENTORY_DATA!$B:$B,"REVISIT",0)</f>
        <v>W_A</v>
      </c>
      <c r="E426" t="s">
        <v>9</v>
      </c>
      <c r="F426">
        <v>14200</v>
      </c>
      <c r="G426">
        <v>2022</v>
      </c>
      <c r="H426">
        <f t="shared" si="13"/>
        <v>5</v>
      </c>
      <c r="I426">
        <f>VLOOKUP(H426,KEY!$B$2:$C$14,2,0)</f>
        <v>4</v>
      </c>
      <c r="J426" s="24">
        <f>VLOOKUP(C426,INVENTORY_DATA!C:F,4,0)*F426</f>
        <v>102666</v>
      </c>
    </row>
    <row r="427" spans="2:10" x14ac:dyDescent="0.25">
      <c r="B427" t="str">
        <f t="shared" si="12"/>
        <v>51841568</v>
      </c>
      <c r="C427">
        <v>1841568</v>
      </c>
      <c r="D427" t="str">
        <f>_xlfn.XLOOKUP(C427,INVENTORY_DATA!$C:$C,INVENTORY_DATA!$B:$B,"REVISIT",0)</f>
        <v>W_B</v>
      </c>
      <c r="E427" t="s">
        <v>10</v>
      </c>
      <c r="F427">
        <v>47949</v>
      </c>
      <c r="G427">
        <v>2022</v>
      </c>
      <c r="H427">
        <f t="shared" si="13"/>
        <v>5</v>
      </c>
      <c r="I427">
        <f>VLOOKUP(H427,KEY!$B$2:$C$14,2,0)</f>
        <v>4</v>
      </c>
      <c r="J427" s="24">
        <f>VLOOKUP(C427,INVENTORY_DATA!C:F,4,0)*F427</f>
        <v>393181.8</v>
      </c>
    </row>
    <row r="428" spans="2:10" x14ac:dyDescent="0.25">
      <c r="B428" t="str">
        <f t="shared" si="12"/>
        <v>51661410</v>
      </c>
      <c r="C428">
        <v>1661410</v>
      </c>
      <c r="D428" t="str">
        <f>_xlfn.XLOOKUP(C428,INVENTORY_DATA!$C:$C,INVENTORY_DATA!$B:$B,"REVISIT",0)</f>
        <v>W_C</v>
      </c>
      <c r="E428" t="s">
        <v>4</v>
      </c>
      <c r="F428">
        <v>16016</v>
      </c>
      <c r="G428">
        <v>2022</v>
      </c>
      <c r="H428">
        <f t="shared" si="13"/>
        <v>5</v>
      </c>
      <c r="I428">
        <f>VLOOKUP(H428,KEY!$B$2:$C$14,2,0)</f>
        <v>4</v>
      </c>
      <c r="J428" s="24">
        <f>VLOOKUP(C428,INVENTORY_DATA!C:F,4,0)*F428</f>
        <v>158398.24000000002</v>
      </c>
    </row>
    <row r="429" spans="2:10" x14ac:dyDescent="0.25">
      <c r="B429" t="str">
        <f t="shared" si="12"/>
        <v>51710785</v>
      </c>
      <c r="C429">
        <v>1710785</v>
      </c>
      <c r="D429" t="str">
        <f>_xlfn.XLOOKUP(C429,INVENTORY_DATA!$C:$C,INVENTORY_DATA!$B:$B,"REVISIT",0)</f>
        <v>W_A</v>
      </c>
      <c r="E429" t="s">
        <v>6</v>
      </c>
      <c r="F429">
        <v>31602</v>
      </c>
      <c r="G429">
        <v>2022</v>
      </c>
      <c r="H429">
        <f t="shared" si="13"/>
        <v>5</v>
      </c>
      <c r="I429">
        <f>VLOOKUP(H429,KEY!$B$2:$C$14,2,0)</f>
        <v>4</v>
      </c>
      <c r="J429" s="24">
        <f>VLOOKUP(C429,INVENTORY_DATA!C:F,4,0)*F429</f>
        <v>225006.24</v>
      </c>
    </row>
    <row r="430" spans="2:10" x14ac:dyDescent="0.25">
      <c r="B430" t="str">
        <f t="shared" si="12"/>
        <v>51189716</v>
      </c>
      <c r="C430">
        <v>1189716</v>
      </c>
      <c r="D430" t="str">
        <f>_xlfn.XLOOKUP(C430,INVENTORY_DATA!$C:$C,INVENTORY_DATA!$B:$B,"REVISIT",0)</f>
        <v>W_B</v>
      </c>
      <c r="E430" t="s">
        <v>8</v>
      </c>
      <c r="F430">
        <v>19276</v>
      </c>
      <c r="G430">
        <v>2022</v>
      </c>
      <c r="H430">
        <f t="shared" si="13"/>
        <v>5</v>
      </c>
      <c r="I430">
        <f>VLOOKUP(H430,KEY!$B$2:$C$14,2,0)</f>
        <v>4</v>
      </c>
      <c r="J430" s="24">
        <f>VLOOKUP(C430,INVENTORY_DATA!C:F,4,0)*F430</f>
        <v>185049.60000000001</v>
      </c>
    </row>
    <row r="431" spans="2:10" x14ac:dyDescent="0.25">
      <c r="B431" t="str">
        <f t="shared" si="12"/>
        <v>51202924</v>
      </c>
      <c r="C431">
        <v>1202924</v>
      </c>
      <c r="D431" t="str">
        <f>_xlfn.XLOOKUP(C431,INVENTORY_DATA!$C:$C,INVENTORY_DATA!$B:$B,"REVISIT",0)</f>
        <v>W_C</v>
      </c>
      <c r="E431" t="s">
        <v>9</v>
      </c>
      <c r="F431">
        <v>18467</v>
      </c>
      <c r="G431">
        <v>2022</v>
      </c>
      <c r="H431">
        <f t="shared" si="13"/>
        <v>5</v>
      </c>
      <c r="I431">
        <f>VLOOKUP(H431,KEY!$B$2:$C$14,2,0)</f>
        <v>4</v>
      </c>
      <c r="J431" s="24">
        <f>VLOOKUP(C431,INVENTORY_DATA!C:F,4,0)*F431</f>
        <v>158446.86000000002</v>
      </c>
    </row>
    <row r="432" spans="2:10" x14ac:dyDescent="0.25">
      <c r="B432" t="str">
        <f t="shared" si="12"/>
        <v>51287424</v>
      </c>
      <c r="C432">
        <v>1287424</v>
      </c>
      <c r="D432" t="str">
        <f>_xlfn.XLOOKUP(C432,INVENTORY_DATA!$C:$C,INVENTORY_DATA!$B:$B,"REVISIT",0)</f>
        <v>W_A</v>
      </c>
      <c r="E432" t="s">
        <v>10</v>
      </c>
      <c r="F432">
        <v>13664</v>
      </c>
      <c r="G432">
        <v>2022</v>
      </c>
      <c r="H432">
        <f t="shared" si="13"/>
        <v>5</v>
      </c>
      <c r="I432">
        <f>VLOOKUP(H432,KEY!$B$2:$C$14,2,0)</f>
        <v>4</v>
      </c>
      <c r="J432" s="24">
        <f>VLOOKUP(C432,INVENTORY_DATA!C:F,4,0)*F432</f>
        <v>125572.15999999999</v>
      </c>
    </row>
    <row r="433" spans="2:10" x14ac:dyDescent="0.25">
      <c r="B433" t="str">
        <f t="shared" si="12"/>
        <v>51578653</v>
      </c>
      <c r="C433">
        <v>1578653</v>
      </c>
      <c r="D433" t="str">
        <f>_xlfn.XLOOKUP(C433,INVENTORY_DATA!$C:$C,INVENTORY_DATA!$B:$B,"REVISIT",0)</f>
        <v>W_B</v>
      </c>
      <c r="E433" t="s">
        <v>4</v>
      </c>
      <c r="F433">
        <v>43574</v>
      </c>
      <c r="G433">
        <v>2022</v>
      </c>
      <c r="H433">
        <f t="shared" si="13"/>
        <v>5</v>
      </c>
      <c r="I433">
        <f>VLOOKUP(H433,KEY!$B$2:$C$14,2,0)</f>
        <v>4</v>
      </c>
      <c r="J433" s="24">
        <f>VLOOKUP(C433,INVENTORY_DATA!C:F,4,0)*F433</f>
        <v>382143.98</v>
      </c>
    </row>
    <row r="434" spans="2:10" x14ac:dyDescent="0.25">
      <c r="B434" t="str">
        <f t="shared" si="12"/>
        <v>51705332</v>
      </c>
      <c r="C434">
        <v>1705332</v>
      </c>
      <c r="D434" t="str">
        <f>_xlfn.XLOOKUP(C434,INVENTORY_DATA!$C:$C,INVENTORY_DATA!$B:$B,"REVISIT",0)</f>
        <v>W_C</v>
      </c>
      <c r="E434" t="s">
        <v>6</v>
      </c>
      <c r="F434">
        <v>35918</v>
      </c>
      <c r="G434">
        <v>2022</v>
      </c>
      <c r="H434">
        <f t="shared" si="13"/>
        <v>5</v>
      </c>
      <c r="I434">
        <f>VLOOKUP(H434,KEY!$B$2:$C$14,2,0)</f>
        <v>4</v>
      </c>
      <c r="J434" s="24">
        <f>VLOOKUP(C434,INVENTORY_DATA!C:F,4,0)*F434</f>
        <v>298478.58</v>
      </c>
    </row>
    <row r="435" spans="2:10" x14ac:dyDescent="0.25">
      <c r="B435" t="str">
        <f t="shared" si="12"/>
        <v>51803508</v>
      </c>
      <c r="C435">
        <v>1803508</v>
      </c>
      <c r="D435" t="str">
        <f>_xlfn.XLOOKUP(C435,INVENTORY_DATA!$C:$C,INVENTORY_DATA!$B:$B,"REVISIT",0)</f>
        <v>W_A</v>
      </c>
      <c r="E435" t="s">
        <v>8</v>
      </c>
      <c r="F435">
        <v>28177</v>
      </c>
      <c r="G435">
        <v>2022</v>
      </c>
      <c r="H435">
        <f t="shared" si="13"/>
        <v>5</v>
      </c>
      <c r="I435">
        <f>VLOOKUP(H435,KEY!$B$2:$C$14,2,0)</f>
        <v>4</v>
      </c>
      <c r="J435" s="24">
        <f>VLOOKUP(C435,INVENTORY_DATA!C:F,4,0)*F435</f>
        <v>276134.60000000003</v>
      </c>
    </row>
    <row r="436" spans="2:10" x14ac:dyDescent="0.25">
      <c r="B436" t="str">
        <f t="shared" si="12"/>
        <v>51700607</v>
      </c>
      <c r="C436">
        <v>1700607</v>
      </c>
      <c r="D436" t="str">
        <f>_xlfn.XLOOKUP(C436,INVENTORY_DATA!$C:$C,INVENTORY_DATA!$B:$B,"REVISIT",0)</f>
        <v>W_B</v>
      </c>
      <c r="E436" t="s">
        <v>9</v>
      </c>
      <c r="F436">
        <v>11142</v>
      </c>
      <c r="G436">
        <v>2022</v>
      </c>
      <c r="H436">
        <f t="shared" si="13"/>
        <v>5</v>
      </c>
      <c r="I436">
        <f>VLOOKUP(H436,KEY!$B$2:$C$14,2,0)</f>
        <v>4</v>
      </c>
      <c r="J436" s="24">
        <f>VLOOKUP(C436,INVENTORY_DATA!C:F,4,0)*F436</f>
        <v>98161.02</v>
      </c>
    </row>
    <row r="437" spans="2:10" x14ac:dyDescent="0.25">
      <c r="B437" t="str">
        <f t="shared" si="12"/>
        <v>51256263</v>
      </c>
      <c r="C437">
        <v>1256263</v>
      </c>
      <c r="D437" t="str">
        <f>_xlfn.XLOOKUP(C437,INVENTORY_DATA!$C:$C,INVENTORY_DATA!$B:$B,"REVISIT",0)</f>
        <v>W_C</v>
      </c>
      <c r="E437" t="s">
        <v>10</v>
      </c>
      <c r="F437">
        <v>26878</v>
      </c>
      <c r="G437">
        <v>2022</v>
      </c>
      <c r="H437">
        <f t="shared" si="13"/>
        <v>5</v>
      </c>
      <c r="I437">
        <f>VLOOKUP(H437,KEY!$B$2:$C$14,2,0)</f>
        <v>4</v>
      </c>
      <c r="J437" s="24">
        <f>VLOOKUP(C437,INVENTORY_DATA!C:F,4,0)*F437</f>
        <v>241364.44</v>
      </c>
    </row>
    <row r="438" spans="2:10" x14ac:dyDescent="0.25">
      <c r="B438" t="str">
        <f t="shared" si="12"/>
        <v>51838070</v>
      </c>
      <c r="C438">
        <v>1838070</v>
      </c>
      <c r="D438" t="str">
        <f>_xlfn.XLOOKUP(C438,INVENTORY_DATA!$C:$C,INVENTORY_DATA!$B:$B,"REVISIT",0)</f>
        <v>W_A</v>
      </c>
      <c r="E438" t="s">
        <v>4</v>
      </c>
      <c r="F438">
        <v>43937</v>
      </c>
      <c r="G438">
        <v>2022</v>
      </c>
      <c r="H438">
        <f t="shared" si="13"/>
        <v>5</v>
      </c>
      <c r="I438">
        <f>VLOOKUP(H438,KEY!$B$2:$C$14,2,0)</f>
        <v>4</v>
      </c>
      <c r="J438" s="24">
        <f>VLOOKUP(C438,INVENTORY_DATA!C:F,4,0)*F438</f>
        <v>373903.87</v>
      </c>
    </row>
    <row r="439" spans="2:10" x14ac:dyDescent="0.25">
      <c r="B439" t="str">
        <f t="shared" si="12"/>
        <v>51834977</v>
      </c>
      <c r="C439">
        <v>1834977</v>
      </c>
      <c r="D439" t="str">
        <f>_xlfn.XLOOKUP(C439,INVENTORY_DATA!$C:$C,INVENTORY_DATA!$B:$B,"REVISIT",0)</f>
        <v>W_B</v>
      </c>
      <c r="E439" t="s">
        <v>6</v>
      </c>
      <c r="F439">
        <v>32011</v>
      </c>
      <c r="G439">
        <v>2022</v>
      </c>
      <c r="H439">
        <f t="shared" si="13"/>
        <v>5</v>
      </c>
      <c r="I439">
        <f>VLOOKUP(H439,KEY!$B$2:$C$14,2,0)</f>
        <v>4</v>
      </c>
      <c r="J439" s="24">
        <f>VLOOKUP(C439,INVENTORY_DATA!C:F,4,0)*F439</f>
        <v>282337.02</v>
      </c>
    </row>
    <row r="440" spans="2:10" x14ac:dyDescent="0.25">
      <c r="B440" t="str">
        <f t="shared" si="12"/>
        <v>51379146</v>
      </c>
      <c r="C440">
        <v>1379146</v>
      </c>
      <c r="D440" t="str">
        <f>_xlfn.XLOOKUP(C440,INVENTORY_DATA!$C:$C,INVENTORY_DATA!$B:$B,"REVISIT",0)</f>
        <v>W_C</v>
      </c>
      <c r="E440" t="s">
        <v>8</v>
      </c>
      <c r="F440">
        <v>19130</v>
      </c>
      <c r="G440">
        <v>2022</v>
      </c>
      <c r="H440">
        <f t="shared" si="13"/>
        <v>5</v>
      </c>
      <c r="I440">
        <f>VLOOKUP(H440,KEY!$B$2:$C$14,2,0)</f>
        <v>4</v>
      </c>
      <c r="J440" s="24">
        <f>VLOOKUP(C440,INVENTORY_DATA!C:F,4,0)*F440</f>
        <v>137544.70000000001</v>
      </c>
    </row>
    <row r="441" spans="2:10" x14ac:dyDescent="0.25">
      <c r="B441" t="str">
        <f t="shared" si="12"/>
        <v>51248060</v>
      </c>
      <c r="C441">
        <v>1248060</v>
      </c>
      <c r="D441" t="str">
        <f>_xlfn.XLOOKUP(C441,INVENTORY_DATA!$C:$C,INVENTORY_DATA!$B:$B,"REVISIT",0)</f>
        <v>W_A</v>
      </c>
      <c r="E441" t="s">
        <v>9</v>
      </c>
      <c r="F441">
        <v>26960</v>
      </c>
      <c r="G441">
        <v>2022</v>
      </c>
      <c r="H441">
        <f t="shared" si="13"/>
        <v>5</v>
      </c>
      <c r="I441">
        <f>VLOOKUP(H441,KEY!$B$2:$C$14,2,0)</f>
        <v>4</v>
      </c>
      <c r="J441" s="24">
        <f>VLOOKUP(C441,INVENTORY_DATA!C:F,4,0)*F441</f>
        <v>242640</v>
      </c>
    </row>
    <row r="442" spans="2:10" x14ac:dyDescent="0.25">
      <c r="B442" t="str">
        <f t="shared" si="12"/>
        <v>51707025</v>
      </c>
      <c r="C442">
        <v>1707025</v>
      </c>
      <c r="D442" t="str">
        <f>_xlfn.XLOOKUP(C442,INVENTORY_DATA!$C:$C,INVENTORY_DATA!$B:$B,"REVISIT",0)</f>
        <v>W_B</v>
      </c>
      <c r="E442" t="s">
        <v>10</v>
      </c>
      <c r="F442">
        <v>38515</v>
      </c>
      <c r="G442">
        <v>2022</v>
      </c>
      <c r="H442">
        <f t="shared" si="13"/>
        <v>5</v>
      </c>
      <c r="I442">
        <f>VLOOKUP(H442,KEY!$B$2:$C$14,2,0)</f>
        <v>4</v>
      </c>
      <c r="J442" s="24">
        <f>VLOOKUP(C442,INVENTORY_DATA!C:F,4,0)*F442</f>
        <v>351641.95</v>
      </c>
    </row>
    <row r="443" spans="2:10" x14ac:dyDescent="0.25">
      <c r="B443" t="str">
        <f t="shared" si="12"/>
        <v>51879235</v>
      </c>
      <c r="C443">
        <v>1879235</v>
      </c>
      <c r="D443" t="str">
        <f>_xlfn.XLOOKUP(C443,INVENTORY_DATA!$C:$C,INVENTORY_DATA!$B:$B,"REVISIT",0)</f>
        <v>W_C</v>
      </c>
      <c r="E443" t="s">
        <v>4</v>
      </c>
      <c r="F443">
        <v>40156</v>
      </c>
      <c r="G443">
        <v>2022</v>
      </c>
      <c r="H443">
        <f t="shared" si="13"/>
        <v>5</v>
      </c>
      <c r="I443">
        <f>VLOOKUP(H443,KEY!$B$2:$C$14,2,0)</f>
        <v>4</v>
      </c>
      <c r="J443" s="24">
        <f>VLOOKUP(C443,INVENTORY_DATA!C:F,4,0)*F443</f>
        <v>299563.76</v>
      </c>
    </row>
    <row r="444" spans="2:10" x14ac:dyDescent="0.25">
      <c r="B444" t="str">
        <f t="shared" si="12"/>
        <v>51544930</v>
      </c>
      <c r="C444">
        <v>1544930</v>
      </c>
      <c r="D444" t="str">
        <f>_xlfn.XLOOKUP(C444,INVENTORY_DATA!$C:$C,INVENTORY_DATA!$B:$B,"REVISIT",0)</f>
        <v>W_A</v>
      </c>
      <c r="E444" t="s">
        <v>6</v>
      </c>
      <c r="F444">
        <v>11327</v>
      </c>
      <c r="G444">
        <v>2022</v>
      </c>
      <c r="H444">
        <f t="shared" si="13"/>
        <v>5</v>
      </c>
      <c r="I444">
        <f>VLOOKUP(H444,KEY!$B$2:$C$14,2,0)</f>
        <v>4</v>
      </c>
      <c r="J444" s="24">
        <f>VLOOKUP(C444,INVENTORY_DATA!C:F,4,0)*F444</f>
        <v>85632.12</v>
      </c>
    </row>
    <row r="445" spans="2:10" x14ac:dyDescent="0.25">
      <c r="B445" t="str">
        <f t="shared" si="12"/>
        <v>51726969</v>
      </c>
      <c r="C445">
        <v>1726969</v>
      </c>
      <c r="D445" t="str">
        <f>_xlfn.XLOOKUP(C445,INVENTORY_DATA!$C:$C,INVENTORY_DATA!$B:$B,"REVISIT",0)</f>
        <v>W_B</v>
      </c>
      <c r="E445" t="s">
        <v>8</v>
      </c>
      <c r="F445">
        <v>20384</v>
      </c>
      <c r="G445">
        <v>2022</v>
      </c>
      <c r="H445">
        <f t="shared" si="13"/>
        <v>5</v>
      </c>
      <c r="I445">
        <f>VLOOKUP(H445,KEY!$B$2:$C$14,2,0)</f>
        <v>4</v>
      </c>
      <c r="J445" s="24">
        <f>VLOOKUP(C445,INVENTORY_DATA!C:F,4,0)*F445</f>
        <v>198132.48000000001</v>
      </c>
    </row>
    <row r="446" spans="2:10" x14ac:dyDescent="0.25">
      <c r="B446" t="str">
        <f t="shared" si="12"/>
        <v>51117440</v>
      </c>
      <c r="C446">
        <v>1117440</v>
      </c>
      <c r="D446" t="str">
        <f>_xlfn.XLOOKUP(C446,INVENTORY_DATA!$C:$C,INVENTORY_DATA!$B:$B,"REVISIT",0)</f>
        <v>W_C</v>
      </c>
      <c r="E446" t="s">
        <v>9</v>
      </c>
      <c r="F446">
        <v>42971</v>
      </c>
      <c r="G446">
        <v>2022</v>
      </c>
      <c r="H446">
        <f t="shared" si="13"/>
        <v>5</v>
      </c>
      <c r="I446">
        <f>VLOOKUP(H446,KEY!$B$2:$C$14,2,0)</f>
        <v>4</v>
      </c>
      <c r="J446" s="24">
        <f>VLOOKUP(C446,INVENTORY_DATA!C:F,4,0)*F446</f>
        <v>315407.14</v>
      </c>
    </row>
    <row r="447" spans="2:10" x14ac:dyDescent="0.25">
      <c r="B447" t="str">
        <f t="shared" si="12"/>
        <v>51004740</v>
      </c>
      <c r="C447">
        <v>1004740</v>
      </c>
      <c r="D447" t="str">
        <f>_xlfn.XLOOKUP(C447,INVENTORY_DATA!$C:$C,INVENTORY_DATA!$B:$B,"REVISIT",0)</f>
        <v>W_A</v>
      </c>
      <c r="E447" t="s">
        <v>10</v>
      </c>
      <c r="F447">
        <v>32808</v>
      </c>
      <c r="G447">
        <v>2022</v>
      </c>
      <c r="H447">
        <f t="shared" si="13"/>
        <v>5</v>
      </c>
      <c r="I447">
        <f>VLOOKUP(H447,KEY!$B$2:$C$14,2,0)</f>
        <v>4</v>
      </c>
      <c r="J447" s="24">
        <f>VLOOKUP(C447,INVENTORY_DATA!C:F,4,0)*F447</f>
        <v>250981.2</v>
      </c>
    </row>
    <row r="448" spans="2:10" x14ac:dyDescent="0.25">
      <c r="B448" t="str">
        <f t="shared" si="12"/>
        <v>51961719</v>
      </c>
      <c r="C448">
        <v>1961719</v>
      </c>
      <c r="D448" t="str">
        <f>_xlfn.XLOOKUP(C448,INVENTORY_DATA!$C:$C,INVENTORY_DATA!$B:$B,"REVISIT",0)</f>
        <v>W_B</v>
      </c>
      <c r="E448" t="s">
        <v>4</v>
      </c>
      <c r="F448">
        <v>23491</v>
      </c>
      <c r="G448">
        <v>2022</v>
      </c>
      <c r="H448">
        <f t="shared" si="13"/>
        <v>5</v>
      </c>
      <c r="I448">
        <f>VLOOKUP(H448,KEY!$B$2:$C$14,2,0)</f>
        <v>4</v>
      </c>
      <c r="J448" s="24">
        <f>VLOOKUP(C448,INVENTORY_DATA!C:F,4,0)*F448</f>
        <v>232325.99000000002</v>
      </c>
    </row>
    <row r="449" spans="2:10" x14ac:dyDescent="0.25">
      <c r="B449" t="str">
        <f t="shared" si="12"/>
        <v>51825560</v>
      </c>
      <c r="C449">
        <v>1825560</v>
      </c>
      <c r="D449" t="str">
        <f>_xlfn.XLOOKUP(C449,INVENTORY_DATA!$C:$C,INVENTORY_DATA!$B:$B,"REVISIT",0)</f>
        <v>W_C</v>
      </c>
      <c r="E449" t="s">
        <v>6</v>
      </c>
      <c r="F449">
        <v>48378</v>
      </c>
      <c r="G449">
        <v>2022</v>
      </c>
      <c r="H449">
        <f t="shared" si="13"/>
        <v>5</v>
      </c>
      <c r="I449">
        <f>VLOOKUP(H449,KEY!$B$2:$C$14,2,0)</f>
        <v>4</v>
      </c>
      <c r="J449" s="24">
        <f>VLOOKUP(C449,INVENTORY_DATA!C:F,4,0)*F449</f>
        <v>397667.16000000003</v>
      </c>
    </row>
    <row r="450" spans="2:10" x14ac:dyDescent="0.25">
      <c r="B450" t="str">
        <f t="shared" si="12"/>
        <v>51832552</v>
      </c>
      <c r="C450">
        <v>1832552</v>
      </c>
      <c r="D450" t="str">
        <f>_xlfn.XLOOKUP(C450,INVENTORY_DATA!$C:$C,INVENTORY_DATA!$B:$B,"REVISIT",0)</f>
        <v>W_A</v>
      </c>
      <c r="E450" t="s">
        <v>8</v>
      </c>
      <c r="F450">
        <v>40087</v>
      </c>
      <c r="G450">
        <v>2022</v>
      </c>
      <c r="H450">
        <f t="shared" si="13"/>
        <v>5</v>
      </c>
      <c r="I450">
        <f>VLOOKUP(H450,KEY!$B$2:$C$14,2,0)</f>
        <v>4</v>
      </c>
      <c r="J450" s="24">
        <f>VLOOKUP(C450,INVENTORY_DATA!C:F,4,0)*F450</f>
        <v>342743.85000000003</v>
      </c>
    </row>
    <row r="451" spans="2:10" x14ac:dyDescent="0.25">
      <c r="B451" t="str">
        <f t="shared" si="12"/>
        <v>51090594</v>
      </c>
      <c r="C451">
        <v>1090594</v>
      </c>
      <c r="D451" t="str">
        <f>_xlfn.XLOOKUP(C451,INVENTORY_DATA!$C:$C,INVENTORY_DATA!$B:$B,"REVISIT",0)</f>
        <v>W_B</v>
      </c>
      <c r="E451" t="s">
        <v>9</v>
      </c>
      <c r="F451">
        <v>47232</v>
      </c>
      <c r="G451">
        <v>2022</v>
      </c>
      <c r="H451">
        <f t="shared" si="13"/>
        <v>5</v>
      </c>
      <c r="I451">
        <f>VLOOKUP(H451,KEY!$B$2:$C$14,2,0)</f>
        <v>4</v>
      </c>
      <c r="J451" s="24">
        <f>VLOOKUP(C451,INVENTORY_DATA!C:F,4,0)*F451</f>
        <v>386357.76000000001</v>
      </c>
    </row>
    <row r="452" spans="2:10" x14ac:dyDescent="0.25">
      <c r="B452" t="str">
        <f t="shared" ref="B452:B515" si="14">H452&amp;C452</f>
        <v>51543938</v>
      </c>
      <c r="C452">
        <v>1543938</v>
      </c>
      <c r="D452" t="str">
        <f>_xlfn.XLOOKUP(C452,INVENTORY_DATA!$C:$C,INVENTORY_DATA!$B:$B,"REVISIT",0)</f>
        <v>W_C</v>
      </c>
      <c r="E452" t="s">
        <v>10</v>
      </c>
      <c r="F452">
        <v>18235</v>
      </c>
      <c r="G452">
        <v>2022</v>
      </c>
      <c r="H452">
        <f t="shared" si="13"/>
        <v>5</v>
      </c>
      <c r="I452">
        <f>VLOOKUP(H452,KEY!$B$2:$C$14,2,0)</f>
        <v>4</v>
      </c>
      <c r="J452" s="24">
        <f>VLOOKUP(C452,INVENTORY_DATA!C:F,4,0)*F452</f>
        <v>181985.30000000002</v>
      </c>
    </row>
    <row r="453" spans="2:10" x14ac:dyDescent="0.25">
      <c r="B453" t="str">
        <f t="shared" si="14"/>
        <v>51421180</v>
      </c>
      <c r="C453">
        <v>1421180</v>
      </c>
      <c r="D453" t="str">
        <f>_xlfn.XLOOKUP(C453,INVENTORY_DATA!$C:$C,INVENTORY_DATA!$B:$B,"REVISIT",0)</f>
        <v>W_A</v>
      </c>
      <c r="E453" t="s">
        <v>4</v>
      </c>
      <c r="F453">
        <v>18414</v>
      </c>
      <c r="G453">
        <v>2022</v>
      </c>
      <c r="H453">
        <f t="shared" ref="H453:H516" si="15">IF(C452=1431913,H452+1,H452)</f>
        <v>5</v>
      </c>
      <c r="I453">
        <f>VLOOKUP(H453,KEY!$B$2:$C$14,2,0)</f>
        <v>4</v>
      </c>
      <c r="J453" s="24">
        <f>VLOOKUP(C453,INVENTORY_DATA!C:F,4,0)*F453</f>
        <v>183955.86000000002</v>
      </c>
    </row>
    <row r="454" spans="2:10" x14ac:dyDescent="0.25">
      <c r="B454" t="str">
        <f t="shared" si="14"/>
        <v>51908273</v>
      </c>
      <c r="C454">
        <v>1908273</v>
      </c>
      <c r="D454" t="str">
        <f>_xlfn.XLOOKUP(C454,INVENTORY_DATA!$C:$C,INVENTORY_DATA!$B:$B,"REVISIT",0)</f>
        <v>W_B</v>
      </c>
      <c r="E454" t="s">
        <v>6</v>
      </c>
      <c r="F454">
        <v>44827</v>
      </c>
      <c r="G454">
        <v>2022</v>
      </c>
      <c r="H454">
        <f t="shared" si="15"/>
        <v>5</v>
      </c>
      <c r="I454">
        <f>VLOOKUP(H454,KEY!$B$2:$C$14,2,0)</f>
        <v>4</v>
      </c>
      <c r="J454" s="24">
        <f>VLOOKUP(C454,INVENTORY_DATA!C:F,4,0)*F454</f>
        <v>412408.39999999997</v>
      </c>
    </row>
    <row r="455" spans="2:10" x14ac:dyDescent="0.25">
      <c r="B455" t="str">
        <f t="shared" si="14"/>
        <v>51559835</v>
      </c>
      <c r="C455">
        <v>1559835</v>
      </c>
      <c r="D455" t="str">
        <f>_xlfn.XLOOKUP(C455,INVENTORY_DATA!$C:$C,INVENTORY_DATA!$B:$B,"REVISIT",0)</f>
        <v>W_C</v>
      </c>
      <c r="E455" t="s">
        <v>8</v>
      </c>
      <c r="F455">
        <v>38004</v>
      </c>
      <c r="G455">
        <v>2022</v>
      </c>
      <c r="H455">
        <f t="shared" si="15"/>
        <v>5</v>
      </c>
      <c r="I455">
        <f>VLOOKUP(H455,KEY!$B$2:$C$14,2,0)</f>
        <v>4</v>
      </c>
      <c r="J455" s="24">
        <f>VLOOKUP(C455,INVENTORY_DATA!C:F,4,0)*F455</f>
        <v>365978.52</v>
      </c>
    </row>
    <row r="456" spans="2:10" x14ac:dyDescent="0.25">
      <c r="B456" t="str">
        <f t="shared" si="14"/>
        <v>51482803</v>
      </c>
      <c r="C456">
        <v>1482803</v>
      </c>
      <c r="D456" t="str">
        <f>_xlfn.XLOOKUP(C456,INVENTORY_DATA!$C:$C,INVENTORY_DATA!$B:$B,"REVISIT",0)</f>
        <v>W_A</v>
      </c>
      <c r="E456" t="s">
        <v>9</v>
      </c>
      <c r="F456">
        <v>20108</v>
      </c>
      <c r="G456">
        <v>2022</v>
      </c>
      <c r="H456">
        <f t="shared" si="15"/>
        <v>5</v>
      </c>
      <c r="I456">
        <f>VLOOKUP(H456,KEY!$B$2:$C$14,2,0)</f>
        <v>4</v>
      </c>
      <c r="J456" s="24">
        <f>VLOOKUP(C456,INVENTORY_DATA!C:F,4,0)*F456</f>
        <v>159054.28</v>
      </c>
    </row>
    <row r="457" spans="2:10" x14ac:dyDescent="0.25">
      <c r="B457" t="str">
        <f t="shared" si="14"/>
        <v>51771270</v>
      </c>
      <c r="C457">
        <v>1771270</v>
      </c>
      <c r="D457" t="str">
        <f>_xlfn.XLOOKUP(C457,INVENTORY_DATA!$C:$C,INVENTORY_DATA!$B:$B,"REVISIT",0)</f>
        <v>W_B</v>
      </c>
      <c r="E457" t="s">
        <v>10</v>
      </c>
      <c r="F457">
        <v>26044</v>
      </c>
      <c r="G457">
        <v>2022</v>
      </c>
      <c r="H457">
        <f t="shared" si="15"/>
        <v>5</v>
      </c>
      <c r="I457">
        <f>VLOOKUP(H457,KEY!$B$2:$C$14,2,0)</f>
        <v>4</v>
      </c>
      <c r="J457" s="24">
        <f>VLOOKUP(C457,INVENTORY_DATA!C:F,4,0)*F457</f>
        <v>188819</v>
      </c>
    </row>
    <row r="458" spans="2:10" x14ac:dyDescent="0.25">
      <c r="B458" t="str">
        <f t="shared" si="14"/>
        <v>51186743</v>
      </c>
      <c r="C458">
        <v>1186743</v>
      </c>
      <c r="D458" t="str">
        <f>_xlfn.XLOOKUP(C458,INVENTORY_DATA!$C:$C,INVENTORY_DATA!$B:$B,"REVISIT",0)</f>
        <v>W_C</v>
      </c>
      <c r="E458" t="s">
        <v>4</v>
      </c>
      <c r="F458">
        <v>35646</v>
      </c>
      <c r="G458">
        <v>2022</v>
      </c>
      <c r="H458">
        <f t="shared" si="15"/>
        <v>5</v>
      </c>
      <c r="I458">
        <f>VLOOKUP(H458,KEY!$B$2:$C$14,2,0)</f>
        <v>4</v>
      </c>
      <c r="J458" s="24">
        <f>VLOOKUP(C458,INVENTORY_DATA!C:F,4,0)*F458</f>
        <v>350043.72000000003</v>
      </c>
    </row>
    <row r="459" spans="2:10" x14ac:dyDescent="0.25">
      <c r="B459" t="str">
        <f t="shared" si="14"/>
        <v>51010092</v>
      </c>
      <c r="C459">
        <v>1010092</v>
      </c>
      <c r="D459" t="str">
        <f>_xlfn.XLOOKUP(C459,INVENTORY_DATA!$C:$C,INVENTORY_DATA!$B:$B,"REVISIT",0)</f>
        <v>W_A</v>
      </c>
      <c r="E459" t="s">
        <v>6</v>
      </c>
      <c r="F459">
        <v>21172</v>
      </c>
      <c r="G459">
        <v>2022</v>
      </c>
      <c r="H459">
        <f t="shared" si="15"/>
        <v>5</v>
      </c>
      <c r="I459">
        <f>VLOOKUP(H459,KEY!$B$2:$C$14,2,0)</f>
        <v>4</v>
      </c>
      <c r="J459" s="24">
        <f>VLOOKUP(C459,INVENTORY_DATA!C:F,4,0)*F459</f>
        <v>151168.07999999999</v>
      </c>
    </row>
    <row r="460" spans="2:10" x14ac:dyDescent="0.25">
      <c r="B460" t="str">
        <f t="shared" si="14"/>
        <v>51797094</v>
      </c>
      <c r="C460">
        <v>1797094</v>
      </c>
      <c r="D460" t="str">
        <f>_xlfn.XLOOKUP(C460,INVENTORY_DATA!$C:$C,INVENTORY_DATA!$B:$B,"REVISIT",0)</f>
        <v>W_B</v>
      </c>
      <c r="E460" t="s">
        <v>8</v>
      </c>
      <c r="F460">
        <v>39992</v>
      </c>
      <c r="G460">
        <v>2022</v>
      </c>
      <c r="H460">
        <f t="shared" si="15"/>
        <v>5</v>
      </c>
      <c r="I460">
        <f>VLOOKUP(H460,KEY!$B$2:$C$14,2,0)</f>
        <v>4</v>
      </c>
      <c r="J460" s="24">
        <f>VLOOKUP(C460,INVENTORY_DATA!C:F,4,0)*F460</f>
        <v>311137.76</v>
      </c>
    </row>
    <row r="461" spans="2:10" x14ac:dyDescent="0.25">
      <c r="B461" t="str">
        <f t="shared" si="14"/>
        <v>51526326</v>
      </c>
      <c r="C461">
        <v>1526326</v>
      </c>
      <c r="D461" t="str">
        <f>_xlfn.XLOOKUP(C461,INVENTORY_DATA!$C:$C,INVENTORY_DATA!$B:$B,"REVISIT",0)</f>
        <v>W_C</v>
      </c>
      <c r="E461" t="s">
        <v>9</v>
      </c>
      <c r="F461">
        <v>43420</v>
      </c>
      <c r="G461">
        <v>2022</v>
      </c>
      <c r="H461">
        <f t="shared" si="15"/>
        <v>5</v>
      </c>
      <c r="I461">
        <f>VLOOKUP(H461,KEY!$B$2:$C$14,2,0)</f>
        <v>4</v>
      </c>
      <c r="J461" s="24">
        <f>VLOOKUP(C461,INVENTORY_DATA!C:F,4,0)*F461</f>
        <v>423345</v>
      </c>
    </row>
    <row r="462" spans="2:10" x14ac:dyDescent="0.25">
      <c r="B462" t="str">
        <f t="shared" si="14"/>
        <v>51444898</v>
      </c>
      <c r="C462">
        <v>1444898</v>
      </c>
      <c r="D462" t="str">
        <f>_xlfn.XLOOKUP(C462,INVENTORY_DATA!$C:$C,INVENTORY_DATA!$B:$B,"REVISIT",0)</f>
        <v>W_A</v>
      </c>
      <c r="E462" t="s">
        <v>10</v>
      </c>
      <c r="F462">
        <v>24983</v>
      </c>
      <c r="G462">
        <v>2022</v>
      </c>
      <c r="H462">
        <f t="shared" si="15"/>
        <v>5</v>
      </c>
      <c r="I462">
        <f>VLOOKUP(H462,KEY!$B$2:$C$14,2,0)</f>
        <v>4</v>
      </c>
      <c r="J462" s="24">
        <f>VLOOKUP(C462,INVENTORY_DATA!C:F,4,0)*F462</f>
        <v>236838.84</v>
      </c>
    </row>
    <row r="463" spans="2:10" x14ac:dyDescent="0.25">
      <c r="B463" t="str">
        <f t="shared" si="14"/>
        <v>51987197</v>
      </c>
      <c r="C463">
        <v>1987197</v>
      </c>
      <c r="D463" t="str">
        <f>_xlfn.XLOOKUP(C463,INVENTORY_DATA!$C:$C,INVENTORY_DATA!$B:$B,"REVISIT",0)</f>
        <v>W_B</v>
      </c>
      <c r="E463" t="s">
        <v>4</v>
      </c>
      <c r="F463">
        <v>46706</v>
      </c>
      <c r="G463">
        <v>2022</v>
      </c>
      <c r="H463">
        <f t="shared" si="15"/>
        <v>5</v>
      </c>
      <c r="I463">
        <f>VLOOKUP(H463,KEY!$B$2:$C$14,2,0)</f>
        <v>4</v>
      </c>
      <c r="J463" s="24">
        <f>VLOOKUP(C463,INVENTORY_DATA!C:F,4,0)*F463</f>
        <v>364306.8</v>
      </c>
    </row>
    <row r="464" spans="2:10" x14ac:dyDescent="0.25">
      <c r="B464" t="str">
        <f t="shared" si="14"/>
        <v>51596820</v>
      </c>
      <c r="C464">
        <v>1596820</v>
      </c>
      <c r="D464" t="str">
        <f>_xlfn.XLOOKUP(C464,INVENTORY_DATA!$C:$C,INVENTORY_DATA!$B:$B,"REVISIT",0)</f>
        <v>W_C</v>
      </c>
      <c r="E464" t="s">
        <v>6</v>
      </c>
      <c r="F464">
        <v>30309</v>
      </c>
      <c r="G464">
        <v>2022</v>
      </c>
      <c r="H464">
        <f t="shared" si="15"/>
        <v>5</v>
      </c>
      <c r="I464">
        <f>VLOOKUP(H464,KEY!$B$2:$C$14,2,0)</f>
        <v>4</v>
      </c>
      <c r="J464" s="24">
        <f>VLOOKUP(C464,INVENTORY_DATA!C:F,4,0)*F464</f>
        <v>261869.76</v>
      </c>
    </row>
    <row r="465" spans="2:10" x14ac:dyDescent="0.25">
      <c r="B465" t="str">
        <f t="shared" si="14"/>
        <v>51245657</v>
      </c>
      <c r="C465">
        <v>1245657</v>
      </c>
      <c r="D465" t="str">
        <f>_xlfn.XLOOKUP(C465,INVENTORY_DATA!$C:$C,INVENTORY_DATA!$B:$B,"REVISIT",0)</f>
        <v>W_A</v>
      </c>
      <c r="E465" t="s">
        <v>8</v>
      </c>
      <c r="F465">
        <v>33618</v>
      </c>
      <c r="G465">
        <v>2022</v>
      </c>
      <c r="H465">
        <f t="shared" si="15"/>
        <v>5</v>
      </c>
      <c r="I465">
        <f>VLOOKUP(H465,KEY!$B$2:$C$14,2,0)</f>
        <v>4</v>
      </c>
      <c r="J465" s="24">
        <f>VLOOKUP(C465,INVENTORY_DATA!C:F,4,0)*F465</f>
        <v>246419.94</v>
      </c>
    </row>
    <row r="466" spans="2:10" x14ac:dyDescent="0.25">
      <c r="B466" t="str">
        <f t="shared" si="14"/>
        <v>51422920</v>
      </c>
      <c r="C466">
        <v>1422920</v>
      </c>
      <c r="D466" t="str">
        <f>_xlfn.XLOOKUP(C466,INVENTORY_DATA!$C:$C,INVENTORY_DATA!$B:$B,"REVISIT",0)</f>
        <v>W_B</v>
      </c>
      <c r="E466" t="s">
        <v>9</v>
      </c>
      <c r="F466">
        <v>23331</v>
      </c>
      <c r="G466">
        <v>2022</v>
      </c>
      <c r="H466">
        <f t="shared" si="15"/>
        <v>5</v>
      </c>
      <c r="I466">
        <f>VLOOKUP(H466,KEY!$B$2:$C$14,2,0)</f>
        <v>4</v>
      </c>
      <c r="J466" s="24">
        <f>VLOOKUP(C466,INVENTORY_DATA!C:F,4,0)*F466</f>
        <v>182215.11</v>
      </c>
    </row>
    <row r="467" spans="2:10" x14ac:dyDescent="0.25">
      <c r="B467" t="str">
        <f t="shared" si="14"/>
        <v>51709261</v>
      </c>
      <c r="C467">
        <v>1709261</v>
      </c>
      <c r="D467" t="str">
        <f>_xlfn.XLOOKUP(C467,INVENTORY_DATA!$C:$C,INVENTORY_DATA!$B:$B,"REVISIT",0)</f>
        <v>W_C</v>
      </c>
      <c r="E467" t="s">
        <v>10</v>
      </c>
      <c r="F467">
        <v>39674</v>
      </c>
      <c r="G467">
        <v>2022</v>
      </c>
      <c r="H467">
        <f t="shared" si="15"/>
        <v>5</v>
      </c>
      <c r="I467">
        <f>VLOOKUP(H467,KEY!$B$2:$C$14,2,0)</f>
        <v>4</v>
      </c>
      <c r="J467" s="24">
        <f>VLOOKUP(C467,INVENTORY_DATA!C:F,4,0)*F467</f>
        <v>378886.7</v>
      </c>
    </row>
    <row r="468" spans="2:10" x14ac:dyDescent="0.25">
      <c r="B468" t="str">
        <f t="shared" si="14"/>
        <v>51470217</v>
      </c>
      <c r="C468">
        <v>1470217</v>
      </c>
      <c r="D468" t="str">
        <f>_xlfn.XLOOKUP(C468,INVENTORY_DATA!$C:$C,INVENTORY_DATA!$B:$B,"REVISIT",0)</f>
        <v>W_A</v>
      </c>
      <c r="E468" t="s">
        <v>4</v>
      </c>
      <c r="F468">
        <v>48051</v>
      </c>
      <c r="G468">
        <v>2022</v>
      </c>
      <c r="H468">
        <f t="shared" si="15"/>
        <v>5</v>
      </c>
      <c r="I468">
        <f>VLOOKUP(H468,KEY!$B$2:$C$14,2,0)</f>
        <v>4</v>
      </c>
      <c r="J468" s="24">
        <f>VLOOKUP(C468,INVENTORY_DATA!C:F,4,0)*F468</f>
        <v>337798.53</v>
      </c>
    </row>
    <row r="469" spans="2:10" x14ac:dyDescent="0.25">
      <c r="B469" t="str">
        <f t="shared" si="14"/>
        <v>51943544</v>
      </c>
      <c r="C469">
        <v>1943544</v>
      </c>
      <c r="D469" t="str">
        <f>_xlfn.XLOOKUP(C469,INVENTORY_DATA!$C:$C,INVENTORY_DATA!$B:$B,"REVISIT",0)</f>
        <v>W_B</v>
      </c>
      <c r="E469" t="s">
        <v>6</v>
      </c>
      <c r="F469">
        <v>41050</v>
      </c>
      <c r="G469">
        <v>2022</v>
      </c>
      <c r="H469">
        <f t="shared" si="15"/>
        <v>5</v>
      </c>
      <c r="I469">
        <f>VLOOKUP(H469,KEY!$B$2:$C$14,2,0)</f>
        <v>4</v>
      </c>
      <c r="J469" s="24">
        <f>VLOOKUP(C469,INVENTORY_DATA!C:F,4,0)*F469</f>
        <v>406805.5</v>
      </c>
    </row>
    <row r="470" spans="2:10" x14ac:dyDescent="0.25">
      <c r="B470" t="str">
        <f t="shared" si="14"/>
        <v>51708464</v>
      </c>
      <c r="C470">
        <v>1708464</v>
      </c>
      <c r="D470" t="str">
        <f>_xlfn.XLOOKUP(C470,INVENTORY_DATA!$C:$C,INVENTORY_DATA!$B:$B,"REVISIT",0)</f>
        <v>W_C</v>
      </c>
      <c r="E470" t="s">
        <v>8</v>
      </c>
      <c r="F470">
        <v>17925</v>
      </c>
      <c r="G470">
        <v>2022</v>
      </c>
      <c r="H470">
        <f t="shared" si="15"/>
        <v>5</v>
      </c>
      <c r="I470">
        <f>VLOOKUP(H470,KEY!$B$2:$C$14,2,0)</f>
        <v>4</v>
      </c>
      <c r="J470" s="24">
        <f>VLOOKUP(C470,INVENTORY_DATA!C:F,4,0)*F470</f>
        <v>164372.25</v>
      </c>
    </row>
    <row r="471" spans="2:10" x14ac:dyDescent="0.25">
      <c r="B471" t="str">
        <f t="shared" si="14"/>
        <v>51166815</v>
      </c>
      <c r="C471">
        <v>1166815</v>
      </c>
      <c r="D471" t="str">
        <f>_xlfn.XLOOKUP(C471,INVENTORY_DATA!$C:$C,INVENTORY_DATA!$B:$B,"REVISIT",0)</f>
        <v>W_A</v>
      </c>
      <c r="E471" t="s">
        <v>9</v>
      </c>
      <c r="F471">
        <v>44984</v>
      </c>
      <c r="G471">
        <v>2022</v>
      </c>
      <c r="H471">
        <f t="shared" si="15"/>
        <v>5</v>
      </c>
      <c r="I471">
        <f>VLOOKUP(H471,KEY!$B$2:$C$14,2,0)</f>
        <v>4</v>
      </c>
      <c r="J471" s="24">
        <f>VLOOKUP(C471,INVENTORY_DATA!C:F,4,0)*F471</f>
        <v>326583.83999999997</v>
      </c>
    </row>
    <row r="472" spans="2:10" x14ac:dyDescent="0.25">
      <c r="B472" t="str">
        <f t="shared" si="14"/>
        <v>51148598</v>
      </c>
      <c r="C472">
        <v>1148598</v>
      </c>
      <c r="D472" t="str">
        <f>_xlfn.XLOOKUP(C472,INVENTORY_DATA!$C:$C,INVENTORY_DATA!$B:$B,"REVISIT",0)</f>
        <v>W_B</v>
      </c>
      <c r="E472" t="s">
        <v>10</v>
      </c>
      <c r="F472">
        <v>27072</v>
      </c>
      <c r="G472">
        <v>2022</v>
      </c>
      <c r="H472">
        <f t="shared" si="15"/>
        <v>5</v>
      </c>
      <c r="I472">
        <f>VLOOKUP(H472,KEY!$B$2:$C$14,2,0)</f>
        <v>4</v>
      </c>
      <c r="J472" s="24">
        <f>VLOOKUP(C472,INVENTORY_DATA!C:F,4,0)*F472</f>
        <v>262056.95999999999</v>
      </c>
    </row>
    <row r="473" spans="2:10" x14ac:dyDescent="0.25">
      <c r="B473" t="str">
        <f t="shared" si="14"/>
        <v>51542320</v>
      </c>
      <c r="C473">
        <v>1542320</v>
      </c>
      <c r="D473" t="str">
        <f>_xlfn.XLOOKUP(C473,INVENTORY_DATA!$C:$C,INVENTORY_DATA!$B:$B,"REVISIT",0)</f>
        <v>W_C</v>
      </c>
      <c r="E473" t="s">
        <v>4</v>
      </c>
      <c r="F473">
        <v>16243</v>
      </c>
      <c r="G473">
        <v>2022</v>
      </c>
      <c r="H473">
        <f t="shared" si="15"/>
        <v>5</v>
      </c>
      <c r="I473">
        <f>VLOOKUP(H473,KEY!$B$2:$C$14,2,0)</f>
        <v>4</v>
      </c>
      <c r="J473" s="24">
        <f>VLOOKUP(C473,INVENTORY_DATA!C:F,4,0)*F473</f>
        <v>128969.42000000001</v>
      </c>
    </row>
    <row r="474" spans="2:10" x14ac:dyDescent="0.25">
      <c r="B474" t="str">
        <f t="shared" si="14"/>
        <v>51540951</v>
      </c>
      <c r="C474">
        <v>1540951</v>
      </c>
      <c r="D474" t="str">
        <f>_xlfn.XLOOKUP(C474,INVENTORY_DATA!$C:$C,INVENTORY_DATA!$B:$B,"REVISIT",0)</f>
        <v>W_A</v>
      </c>
      <c r="E474" t="s">
        <v>6</v>
      </c>
      <c r="F474">
        <v>40315</v>
      </c>
      <c r="G474">
        <v>2022</v>
      </c>
      <c r="H474">
        <f t="shared" si="15"/>
        <v>5</v>
      </c>
      <c r="I474">
        <f>VLOOKUP(H474,KEY!$B$2:$C$14,2,0)</f>
        <v>4</v>
      </c>
      <c r="J474" s="24">
        <f>VLOOKUP(C474,INVENTORY_DATA!C:F,4,0)*F474</f>
        <v>398312.2</v>
      </c>
    </row>
    <row r="475" spans="2:10" x14ac:dyDescent="0.25">
      <c r="B475" t="str">
        <f t="shared" si="14"/>
        <v>51338107</v>
      </c>
      <c r="C475">
        <v>1338107</v>
      </c>
      <c r="D475" t="str">
        <f>_xlfn.XLOOKUP(C475,INVENTORY_DATA!$C:$C,INVENTORY_DATA!$B:$B,"REVISIT",0)</f>
        <v>W_B</v>
      </c>
      <c r="E475" t="s">
        <v>8</v>
      </c>
      <c r="F475">
        <v>21217</v>
      </c>
      <c r="G475">
        <v>2022</v>
      </c>
      <c r="H475">
        <f t="shared" si="15"/>
        <v>5</v>
      </c>
      <c r="I475">
        <f>VLOOKUP(H475,KEY!$B$2:$C$14,2,0)</f>
        <v>4</v>
      </c>
      <c r="J475" s="24">
        <f>VLOOKUP(C475,INVENTORY_DATA!C:F,4,0)*F475</f>
        <v>166341.28</v>
      </c>
    </row>
    <row r="476" spans="2:10" x14ac:dyDescent="0.25">
      <c r="B476" t="str">
        <f t="shared" si="14"/>
        <v>51972232</v>
      </c>
      <c r="C476">
        <v>1972232</v>
      </c>
      <c r="D476" t="str">
        <f>_xlfn.XLOOKUP(C476,INVENTORY_DATA!$C:$C,INVENTORY_DATA!$B:$B,"REVISIT",0)</f>
        <v>W_C</v>
      </c>
      <c r="E476" t="s">
        <v>9</v>
      </c>
      <c r="F476">
        <v>15322</v>
      </c>
      <c r="G476">
        <v>2022</v>
      </c>
      <c r="H476">
        <f t="shared" si="15"/>
        <v>5</v>
      </c>
      <c r="I476">
        <f>VLOOKUP(H476,KEY!$B$2:$C$14,2,0)</f>
        <v>4</v>
      </c>
      <c r="J476" s="24">
        <f>VLOOKUP(C476,INVENTORY_DATA!C:F,4,0)*F476</f>
        <v>152300.68</v>
      </c>
    </row>
    <row r="477" spans="2:10" x14ac:dyDescent="0.25">
      <c r="B477" t="str">
        <f t="shared" si="14"/>
        <v>51747756</v>
      </c>
      <c r="C477">
        <v>1747756</v>
      </c>
      <c r="D477" t="str">
        <f>_xlfn.XLOOKUP(C477,INVENTORY_DATA!$C:$C,INVENTORY_DATA!$B:$B,"REVISIT",0)</f>
        <v>W_A</v>
      </c>
      <c r="E477" t="s">
        <v>10</v>
      </c>
      <c r="F477">
        <v>35497</v>
      </c>
      <c r="G477">
        <v>2022</v>
      </c>
      <c r="H477">
        <f t="shared" si="15"/>
        <v>5</v>
      </c>
      <c r="I477">
        <f>VLOOKUP(H477,KEY!$B$2:$C$14,2,0)</f>
        <v>4</v>
      </c>
      <c r="J477" s="24">
        <f>VLOOKUP(C477,INVENTORY_DATA!C:F,4,0)*F477</f>
        <v>287880.67</v>
      </c>
    </row>
    <row r="478" spans="2:10" x14ac:dyDescent="0.25">
      <c r="B478" t="str">
        <f t="shared" si="14"/>
        <v>51411516</v>
      </c>
      <c r="C478">
        <v>1411516</v>
      </c>
      <c r="D478" t="str">
        <f>_xlfn.XLOOKUP(C478,INVENTORY_DATA!$C:$C,INVENTORY_DATA!$B:$B,"REVISIT",0)</f>
        <v>W_B</v>
      </c>
      <c r="E478" t="s">
        <v>4</v>
      </c>
      <c r="F478">
        <v>41623</v>
      </c>
      <c r="G478">
        <v>2022</v>
      </c>
      <c r="H478">
        <f t="shared" si="15"/>
        <v>5</v>
      </c>
      <c r="I478">
        <f>VLOOKUP(H478,KEY!$B$2:$C$14,2,0)</f>
        <v>4</v>
      </c>
      <c r="J478" s="24">
        <f>VLOOKUP(C478,INVENTORY_DATA!C:F,4,0)*F478</f>
        <v>361287.64</v>
      </c>
    </row>
    <row r="479" spans="2:10" x14ac:dyDescent="0.25">
      <c r="B479" t="str">
        <f t="shared" si="14"/>
        <v>51361836</v>
      </c>
      <c r="C479">
        <v>1361836</v>
      </c>
      <c r="D479" t="str">
        <f>_xlfn.XLOOKUP(C479,INVENTORY_DATA!$C:$C,INVENTORY_DATA!$B:$B,"REVISIT",0)</f>
        <v>W_C</v>
      </c>
      <c r="E479" t="s">
        <v>6</v>
      </c>
      <c r="F479">
        <v>30392</v>
      </c>
      <c r="G479">
        <v>2022</v>
      </c>
      <c r="H479">
        <f t="shared" si="15"/>
        <v>5</v>
      </c>
      <c r="I479">
        <f>VLOOKUP(H479,KEY!$B$2:$C$14,2,0)</f>
        <v>4</v>
      </c>
      <c r="J479" s="24">
        <f>VLOOKUP(C479,INVENTORY_DATA!C:F,4,0)*F479</f>
        <v>292371.03999999998</v>
      </c>
    </row>
    <row r="480" spans="2:10" x14ac:dyDescent="0.25">
      <c r="B480" t="str">
        <f t="shared" si="14"/>
        <v>51336891</v>
      </c>
      <c r="C480">
        <v>1336891</v>
      </c>
      <c r="D480" t="str">
        <f>_xlfn.XLOOKUP(C480,INVENTORY_DATA!$C:$C,INVENTORY_DATA!$B:$B,"REVISIT",0)</f>
        <v>W_A</v>
      </c>
      <c r="E480" t="s">
        <v>8</v>
      </c>
      <c r="F480">
        <v>34773</v>
      </c>
      <c r="G480">
        <v>2022</v>
      </c>
      <c r="H480">
        <f t="shared" si="15"/>
        <v>5</v>
      </c>
      <c r="I480">
        <f>VLOOKUP(H480,KEY!$B$2:$C$14,2,0)</f>
        <v>4</v>
      </c>
      <c r="J480" s="24">
        <f>VLOOKUP(C480,INVENTORY_DATA!C:F,4,0)*F480</f>
        <v>260449.77000000002</v>
      </c>
    </row>
    <row r="481" spans="2:10" x14ac:dyDescent="0.25">
      <c r="B481" t="str">
        <f t="shared" si="14"/>
        <v>51814880</v>
      </c>
      <c r="C481">
        <v>1814880</v>
      </c>
      <c r="D481" t="str">
        <f>_xlfn.XLOOKUP(C481,INVENTORY_DATA!$C:$C,INVENTORY_DATA!$B:$B,"REVISIT",0)</f>
        <v>W_B</v>
      </c>
      <c r="E481" t="s">
        <v>9</v>
      </c>
      <c r="F481">
        <v>19370</v>
      </c>
      <c r="G481">
        <v>2022</v>
      </c>
      <c r="H481">
        <f t="shared" si="15"/>
        <v>5</v>
      </c>
      <c r="I481">
        <f>VLOOKUP(H481,KEY!$B$2:$C$14,2,0)</f>
        <v>4</v>
      </c>
      <c r="J481" s="24">
        <f>VLOOKUP(C481,INVENTORY_DATA!C:F,4,0)*F481</f>
        <v>179753.59999999998</v>
      </c>
    </row>
    <row r="482" spans="2:10" x14ac:dyDescent="0.25">
      <c r="B482" t="str">
        <f t="shared" si="14"/>
        <v>51681215</v>
      </c>
      <c r="C482">
        <v>1681215</v>
      </c>
      <c r="D482" t="str">
        <f>_xlfn.XLOOKUP(C482,INVENTORY_DATA!$C:$C,INVENTORY_DATA!$B:$B,"REVISIT",0)</f>
        <v>W_C</v>
      </c>
      <c r="E482" t="s">
        <v>10</v>
      </c>
      <c r="F482">
        <v>31982</v>
      </c>
      <c r="G482">
        <v>2022</v>
      </c>
      <c r="H482">
        <f t="shared" si="15"/>
        <v>5</v>
      </c>
      <c r="I482">
        <f>VLOOKUP(H482,KEY!$B$2:$C$14,2,0)</f>
        <v>4</v>
      </c>
      <c r="J482" s="24">
        <f>VLOOKUP(C482,INVENTORY_DATA!C:F,4,0)*F482</f>
        <v>299351.51999999996</v>
      </c>
    </row>
    <row r="483" spans="2:10" x14ac:dyDescent="0.25">
      <c r="B483" t="str">
        <f t="shared" si="14"/>
        <v>51217963</v>
      </c>
      <c r="C483">
        <v>1217963</v>
      </c>
      <c r="D483" t="str">
        <f>_xlfn.XLOOKUP(C483,INVENTORY_DATA!$C:$C,INVENTORY_DATA!$B:$B,"REVISIT",0)</f>
        <v>W_A</v>
      </c>
      <c r="E483" t="s">
        <v>4</v>
      </c>
      <c r="F483">
        <v>11502</v>
      </c>
      <c r="G483">
        <v>2022</v>
      </c>
      <c r="H483">
        <f t="shared" si="15"/>
        <v>5</v>
      </c>
      <c r="I483">
        <f>VLOOKUP(H483,KEY!$B$2:$C$14,2,0)</f>
        <v>4</v>
      </c>
      <c r="J483" s="24">
        <f>VLOOKUP(C483,INVENTORY_DATA!C:F,4,0)*F483</f>
        <v>103172.94</v>
      </c>
    </row>
    <row r="484" spans="2:10" x14ac:dyDescent="0.25">
      <c r="B484" t="str">
        <f t="shared" si="14"/>
        <v>51441235</v>
      </c>
      <c r="C484">
        <v>1441235</v>
      </c>
      <c r="D484" t="str">
        <f>_xlfn.XLOOKUP(C484,INVENTORY_DATA!$C:$C,INVENTORY_DATA!$B:$B,"REVISIT",0)</f>
        <v>W_B</v>
      </c>
      <c r="E484" t="s">
        <v>6</v>
      </c>
      <c r="F484">
        <v>12386</v>
      </c>
      <c r="G484">
        <v>2022</v>
      </c>
      <c r="H484">
        <f t="shared" si="15"/>
        <v>5</v>
      </c>
      <c r="I484">
        <f>VLOOKUP(H484,KEY!$B$2:$C$14,2,0)</f>
        <v>4</v>
      </c>
      <c r="J484" s="24">
        <f>VLOOKUP(C484,INVENTORY_DATA!C:F,4,0)*F484</f>
        <v>120887.36</v>
      </c>
    </row>
    <row r="485" spans="2:10" x14ac:dyDescent="0.25">
      <c r="B485" t="str">
        <f t="shared" si="14"/>
        <v>51251251</v>
      </c>
      <c r="C485">
        <v>1251251</v>
      </c>
      <c r="D485" t="str">
        <f>_xlfn.XLOOKUP(C485,INVENTORY_DATA!$C:$C,INVENTORY_DATA!$B:$B,"REVISIT",0)</f>
        <v>W_C</v>
      </c>
      <c r="E485" t="s">
        <v>8</v>
      </c>
      <c r="F485">
        <v>11923</v>
      </c>
      <c r="G485">
        <v>2022</v>
      </c>
      <c r="H485">
        <f t="shared" si="15"/>
        <v>5</v>
      </c>
      <c r="I485">
        <f>VLOOKUP(H485,KEY!$B$2:$C$14,2,0)</f>
        <v>4</v>
      </c>
      <c r="J485" s="24">
        <f>VLOOKUP(C485,INVENTORY_DATA!C:F,4,0)*F485</f>
        <v>113983.88</v>
      </c>
    </row>
    <row r="486" spans="2:10" x14ac:dyDescent="0.25">
      <c r="B486" t="str">
        <f t="shared" si="14"/>
        <v>51183992</v>
      </c>
      <c r="C486">
        <v>1183992</v>
      </c>
      <c r="D486" t="str">
        <f>_xlfn.XLOOKUP(C486,INVENTORY_DATA!$C:$C,INVENTORY_DATA!$B:$B,"REVISIT",0)</f>
        <v>W_A</v>
      </c>
      <c r="E486" t="s">
        <v>9</v>
      </c>
      <c r="F486">
        <v>12362</v>
      </c>
      <c r="G486">
        <v>2022</v>
      </c>
      <c r="H486">
        <f t="shared" si="15"/>
        <v>5</v>
      </c>
      <c r="I486">
        <f>VLOOKUP(H486,KEY!$B$2:$C$14,2,0)</f>
        <v>4</v>
      </c>
      <c r="J486" s="24">
        <f>VLOOKUP(C486,INVENTORY_DATA!C:F,4,0)*F486</f>
        <v>87646.58</v>
      </c>
    </row>
    <row r="487" spans="2:10" x14ac:dyDescent="0.25">
      <c r="B487" t="str">
        <f t="shared" si="14"/>
        <v>51725410</v>
      </c>
      <c r="C487">
        <v>1725410</v>
      </c>
      <c r="D487" t="str">
        <f>_xlfn.XLOOKUP(C487,INVENTORY_DATA!$C:$C,INVENTORY_DATA!$B:$B,"REVISIT",0)</f>
        <v>W_B</v>
      </c>
      <c r="E487" t="s">
        <v>10</v>
      </c>
      <c r="F487">
        <v>37873</v>
      </c>
      <c r="G487">
        <v>2022</v>
      </c>
      <c r="H487">
        <f t="shared" si="15"/>
        <v>5</v>
      </c>
      <c r="I487">
        <f>VLOOKUP(H487,KEY!$B$2:$C$14,2,0)</f>
        <v>4</v>
      </c>
      <c r="J487" s="24">
        <f>VLOOKUP(C487,INVENTORY_DATA!C:F,4,0)*F487</f>
        <v>376078.89</v>
      </c>
    </row>
    <row r="488" spans="2:10" x14ac:dyDescent="0.25">
      <c r="B488" t="str">
        <f t="shared" si="14"/>
        <v>51665271</v>
      </c>
      <c r="C488">
        <v>1665271</v>
      </c>
      <c r="D488" t="str">
        <f>_xlfn.XLOOKUP(C488,INVENTORY_DATA!$C:$C,INVENTORY_DATA!$B:$B,"REVISIT",0)</f>
        <v>W_C</v>
      </c>
      <c r="E488" t="s">
        <v>4</v>
      </c>
      <c r="F488">
        <v>49786</v>
      </c>
      <c r="G488">
        <v>2022</v>
      </c>
      <c r="H488">
        <f t="shared" si="15"/>
        <v>5</v>
      </c>
      <c r="I488">
        <f>VLOOKUP(H488,KEY!$B$2:$C$14,2,0)</f>
        <v>4</v>
      </c>
      <c r="J488" s="24">
        <f>VLOOKUP(C488,INVENTORY_DATA!C:F,4,0)*F488</f>
        <v>451061.16000000003</v>
      </c>
    </row>
    <row r="489" spans="2:10" x14ac:dyDescent="0.25">
      <c r="B489" t="str">
        <f t="shared" si="14"/>
        <v>51104927</v>
      </c>
      <c r="C489">
        <v>1104927</v>
      </c>
      <c r="D489" t="str">
        <f>_xlfn.XLOOKUP(C489,INVENTORY_DATA!$C:$C,INVENTORY_DATA!$B:$B,"REVISIT",0)</f>
        <v>W_A</v>
      </c>
      <c r="E489" t="s">
        <v>6</v>
      </c>
      <c r="F489">
        <v>10882</v>
      </c>
      <c r="G489">
        <v>2022</v>
      </c>
      <c r="H489">
        <f t="shared" si="15"/>
        <v>5</v>
      </c>
      <c r="I489">
        <f>VLOOKUP(H489,KEY!$B$2:$C$14,2,0)</f>
        <v>4</v>
      </c>
      <c r="J489" s="24">
        <f>VLOOKUP(C489,INVENTORY_DATA!C:F,4,0)*F489</f>
        <v>81070.900000000009</v>
      </c>
    </row>
    <row r="490" spans="2:10" x14ac:dyDescent="0.25">
      <c r="B490" t="str">
        <f t="shared" si="14"/>
        <v>51404240</v>
      </c>
      <c r="C490">
        <v>1404240</v>
      </c>
      <c r="D490" t="str">
        <f>_xlfn.XLOOKUP(C490,INVENTORY_DATA!$C:$C,INVENTORY_DATA!$B:$B,"REVISIT",0)</f>
        <v>W_B</v>
      </c>
      <c r="E490" t="s">
        <v>8</v>
      </c>
      <c r="F490">
        <v>42870</v>
      </c>
      <c r="G490">
        <v>2022</v>
      </c>
      <c r="H490">
        <f t="shared" si="15"/>
        <v>5</v>
      </c>
      <c r="I490">
        <f>VLOOKUP(H490,KEY!$B$2:$C$14,2,0)</f>
        <v>4</v>
      </c>
      <c r="J490" s="24">
        <f>VLOOKUP(C490,INVENTORY_DATA!C:F,4,0)*F490</f>
        <v>421412.1</v>
      </c>
    </row>
    <row r="491" spans="2:10" x14ac:dyDescent="0.25">
      <c r="B491" t="str">
        <f t="shared" si="14"/>
        <v>51658227</v>
      </c>
      <c r="C491">
        <v>1658227</v>
      </c>
      <c r="D491" t="str">
        <f>_xlfn.XLOOKUP(C491,INVENTORY_DATA!$C:$C,INVENTORY_DATA!$B:$B,"REVISIT",0)</f>
        <v>W_C</v>
      </c>
      <c r="E491" t="s">
        <v>9</v>
      </c>
      <c r="F491">
        <v>25072</v>
      </c>
      <c r="G491">
        <v>2022</v>
      </c>
      <c r="H491">
        <f t="shared" si="15"/>
        <v>5</v>
      </c>
      <c r="I491">
        <f>VLOOKUP(H491,KEY!$B$2:$C$14,2,0)</f>
        <v>4</v>
      </c>
      <c r="J491" s="24">
        <f>VLOOKUP(C491,INVENTORY_DATA!C:F,4,0)*F491</f>
        <v>231163.84000000003</v>
      </c>
    </row>
    <row r="492" spans="2:10" x14ac:dyDescent="0.25">
      <c r="B492" t="str">
        <f t="shared" si="14"/>
        <v>51919447</v>
      </c>
      <c r="C492">
        <v>1919447</v>
      </c>
      <c r="D492" t="str">
        <f>_xlfn.XLOOKUP(C492,INVENTORY_DATA!$C:$C,INVENTORY_DATA!$B:$B,"REVISIT",0)</f>
        <v>W_A</v>
      </c>
      <c r="E492" t="s">
        <v>10</v>
      </c>
      <c r="F492">
        <v>49667</v>
      </c>
      <c r="G492">
        <v>2022</v>
      </c>
      <c r="H492">
        <f t="shared" si="15"/>
        <v>5</v>
      </c>
      <c r="I492">
        <f>VLOOKUP(H492,KEY!$B$2:$C$14,2,0)</f>
        <v>4</v>
      </c>
      <c r="J492" s="24">
        <f>VLOOKUP(C492,INVENTORY_DATA!C:F,4,0)*F492</f>
        <v>468359.81</v>
      </c>
    </row>
    <row r="493" spans="2:10" x14ac:dyDescent="0.25">
      <c r="B493" t="str">
        <f t="shared" si="14"/>
        <v>51602257</v>
      </c>
      <c r="C493">
        <v>1602257</v>
      </c>
      <c r="D493" t="str">
        <f>_xlfn.XLOOKUP(C493,INVENTORY_DATA!$C:$C,INVENTORY_DATA!$B:$B,"REVISIT",0)</f>
        <v>W_B</v>
      </c>
      <c r="E493" t="s">
        <v>4</v>
      </c>
      <c r="F493">
        <v>34799</v>
      </c>
      <c r="G493">
        <v>2022</v>
      </c>
      <c r="H493">
        <f t="shared" si="15"/>
        <v>5</v>
      </c>
      <c r="I493">
        <f>VLOOKUP(H493,KEY!$B$2:$C$14,2,0)</f>
        <v>4</v>
      </c>
      <c r="J493" s="24">
        <f>VLOOKUP(C493,INVENTORY_DATA!C:F,4,0)*F493</f>
        <v>311451.05</v>
      </c>
    </row>
    <row r="494" spans="2:10" x14ac:dyDescent="0.25">
      <c r="B494" t="str">
        <f t="shared" si="14"/>
        <v>51542470</v>
      </c>
      <c r="C494">
        <v>1542470</v>
      </c>
      <c r="D494" t="str">
        <f>_xlfn.XLOOKUP(C494,INVENTORY_DATA!$C:$C,INVENTORY_DATA!$B:$B,"REVISIT",0)</f>
        <v>W_C</v>
      </c>
      <c r="E494" t="s">
        <v>6</v>
      </c>
      <c r="F494">
        <v>42914</v>
      </c>
      <c r="G494">
        <v>2022</v>
      </c>
      <c r="H494">
        <f t="shared" si="15"/>
        <v>5</v>
      </c>
      <c r="I494">
        <f>VLOOKUP(H494,KEY!$B$2:$C$14,2,0)</f>
        <v>4</v>
      </c>
      <c r="J494" s="24">
        <f>VLOOKUP(C494,INVENTORY_DATA!C:F,4,0)*F494</f>
        <v>392233.96</v>
      </c>
    </row>
    <row r="495" spans="2:10" x14ac:dyDescent="0.25">
      <c r="B495" t="str">
        <f t="shared" si="14"/>
        <v>51172141</v>
      </c>
      <c r="C495">
        <v>1172141</v>
      </c>
      <c r="D495" t="str">
        <f>_xlfn.XLOOKUP(C495,INVENTORY_DATA!$C:$C,INVENTORY_DATA!$B:$B,"REVISIT",0)</f>
        <v>W_A</v>
      </c>
      <c r="E495" t="s">
        <v>8</v>
      </c>
      <c r="F495">
        <v>12920</v>
      </c>
      <c r="G495">
        <v>2022</v>
      </c>
      <c r="H495">
        <f t="shared" si="15"/>
        <v>5</v>
      </c>
      <c r="I495">
        <f>VLOOKUP(H495,KEY!$B$2:$C$14,2,0)</f>
        <v>4</v>
      </c>
      <c r="J495" s="24">
        <f>VLOOKUP(C495,INVENTORY_DATA!C:F,4,0)*F495</f>
        <v>118863.99999999999</v>
      </c>
    </row>
    <row r="496" spans="2:10" x14ac:dyDescent="0.25">
      <c r="B496" t="str">
        <f t="shared" si="14"/>
        <v>51686011</v>
      </c>
      <c r="C496">
        <v>1686011</v>
      </c>
      <c r="D496" t="str">
        <f>_xlfn.XLOOKUP(C496,INVENTORY_DATA!$C:$C,INVENTORY_DATA!$B:$B,"REVISIT",0)</f>
        <v>W_B</v>
      </c>
      <c r="E496" t="s">
        <v>9</v>
      </c>
      <c r="F496">
        <v>11079</v>
      </c>
      <c r="G496">
        <v>2022</v>
      </c>
      <c r="H496">
        <f t="shared" si="15"/>
        <v>5</v>
      </c>
      <c r="I496">
        <f>VLOOKUP(H496,KEY!$B$2:$C$14,2,0)</f>
        <v>4</v>
      </c>
      <c r="J496" s="24">
        <f>VLOOKUP(C496,INVENTORY_DATA!C:F,4,0)*F496</f>
        <v>91623.33</v>
      </c>
    </row>
    <row r="497" spans="2:10" x14ac:dyDescent="0.25">
      <c r="B497" t="str">
        <f t="shared" si="14"/>
        <v>51760339</v>
      </c>
      <c r="C497">
        <v>1760339</v>
      </c>
      <c r="D497" t="str">
        <f>_xlfn.XLOOKUP(C497,INVENTORY_DATA!$C:$C,INVENTORY_DATA!$B:$B,"REVISIT",0)</f>
        <v>W_C</v>
      </c>
      <c r="E497" t="s">
        <v>10</v>
      </c>
      <c r="F497">
        <v>49587</v>
      </c>
      <c r="G497">
        <v>2022</v>
      </c>
      <c r="H497">
        <f t="shared" si="15"/>
        <v>5</v>
      </c>
      <c r="I497">
        <f>VLOOKUP(H497,KEY!$B$2:$C$14,2,0)</f>
        <v>4</v>
      </c>
      <c r="J497" s="24">
        <f>VLOOKUP(C497,INVENTORY_DATA!C:F,4,0)*F497</f>
        <v>425952.33</v>
      </c>
    </row>
    <row r="498" spans="2:10" x14ac:dyDescent="0.25">
      <c r="B498" t="str">
        <f t="shared" si="14"/>
        <v>51544715</v>
      </c>
      <c r="C498">
        <v>1544715</v>
      </c>
      <c r="D498" t="str">
        <f>_xlfn.XLOOKUP(C498,INVENTORY_DATA!$C:$C,INVENTORY_DATA!$B:$B,"REVISIT",0)</f>
        <v>W_A</v>
      </c>
      <c r="E498" t="s">
        <v>4</v>
      </c>
      <c r="F498">
        <v>19721</v>
      </c>
      <c r="G498">
        <v>2022</v>
      </c>
      <c r="H498">
        <f t="shared" si="15"/>
        <v>5</v>
      </c>
      <c r="I498">
        <f>VLOOKUP(H498,KEY!$B$2:$C$14,2,0)</f>
        <v>4</v>
      </c>
      <c r="J498" s="24">
        <f>VLOOKUP(C498,INVENTORY_DATA!C:F,4,0)*F498</f>
        <v>189124.38999999998</v>
      </c>
    </row>
    <row r="499" spans="2:10" x14ac:dyDescent="0.25">
      <c r="B499" t="str">
        <f t="shared" si="14"/>
        <v>51715505</v>
      </c>
      <c r="C499">
        <v>1715505</v>
      </c>
      <c r="D499" t="str">
        <f>_xlfn.XLOOKUP(C499,INVENTORY_DATA!$C:$C,INVENTORY_DATA!$B:$B,"REVISIT",0)</f>
        <v>W_B</v>
      </c>
      <c r="E499" t="s">
        <v>6</v>
      </c>
      <c r="F499">
        <v>42503</v>
      </c>
      <c r="G499">
        <v>2022</v>
      </c>
      <c r="H499">
        <f t="shared" si="15"/>
        <v>5</v>
      </c>
      <c r="I499">
        <f>VLOOKUP(H499,KEY!$B$2:$C$14,2,0)</f>
        <v>4</v>
      </c>
      <c r="J499" s="24">
        <f>VLOOKUP(C499,INVENTORY_DATA!C:F,4,0)*F499</f>
        <v>374451.43</v>
      </c>
    </row>
    <row r="500" spans="2:10" x14ac:dyDescent="0.25">
      <c r="B500" t="str">
        <f t="shared" si="14"/>
        <v>51539334</v>
      </c>
      <c r="C500">
        <v>1539334</v>
      </c>
      <c r="D500" t="str">
        <f>_xlfn.XLOOKUP(C500,INVENTORY_DATA!$C:$C,INVENTORY_DATA!$B:$B,"REVISIT",0)</f>
        <v>W_C</v>
      </c>
      <c r="E500" t="s">
        <v>8</v>
      </c>
      <c r="F500">
        <v>15796</v>
      </c>
      <c r="G500">
        <v>2022</v>
      </c>
      <c r="H500">
        <f t="shared" si="15"/>
        <v>5</v>
      </c>
      <c r="I500">
        <f>VLOOKUP(H500,KEY!$B$2:$C$14,2,0)</f>
        <v>4</v>
      </c>
      <c r="J500" s="24">
        <f>VLOOKUP(C500,INVENTORY_DATA!C:F,4,0)*F500</f>
        <v>139004.80000000002</v>
      </c>
    </row>
    <row r="501" spans="2:10" x14ac:dyDescent="0.25">
      <c r="B501" t="str">
        <f t="shared" si="14"/>
        <v>51803831</v>
      </c>
      <c r="C501">
        <v>1803831</v>
      </c>
      <c r="D501" t="str">
        <f>_xlfn.XLOOKUP(C501,INVENTORY_DATA!$C:$C,INVENTORY_DATA!$B:$B,"REVISIT",0)</f>
        <v>W_A</v>
      </c>
      <c r="E501" t="s">
        <v>9</v>
      </c>
      <c r="F501">
        <v>22992</v>
      </c>
      <c r="G501">
        <v>2022</v>
      </c>
      <c r="H501">
        <f t="shared" si="15"/>
        <v>5</v>
      </c>
      <c r="I501">
        <f>VLOOKUP(H501,KEY!$B$2:$C$14,2,0)</f>
        <v>4</v>
      </c>
      <c r="J501" s="24">
        <f>VLOOKUP(C501,INVENTORY_DATA!C:F,4,0)*F501</f>
        <v>211526.39999999999</v>
      </c>
    </row>
    <row r="502" spans="2:10" x14ac:dyDescent="0.25">
      <c r="B502" t="str">
        <f t="shared" si="14"/>
        <v>51431913</v>
      </c>
      <c r="C502">
        <v>1431913</v>
      </c>
      <c r="D502" t="str">
        <f>_xlfn.XLOOKUP(C502,INVENTORY_DATA!$C:$C,INVENTORY_DATA!$B:$B,"REVISIT",0)</f>
        <v>W_B</v>
      </c>
      <c r="E502" t="s">
        <v>10</v>
      </c>
      <c r="F502">
        <v>28028</v>
      </c>
      <c r="G502">
        <v>2022</v>
      </c>
      <c r="H502">
        <f t="shared" si="15"/>
        <v>5</v>
      </c>
      <c r="I502">
        <f>VLOOKUP(H502,KEY!$B$2:$C$14,2,0)</f>
        <v>4</v>
      </c>
      <c r="J502" s="24">
        <f>VLOOKUP(C502,INVENTORY_DATA!C:F,4,0)*F502</f>
        <v>266546.27999999997</v>
      </c>
    </row>
    <row r="503" spans="2:10" x14ac:dyDescent="0.25">
      <c r="B503" t="str">
        <f t="shared" si="14"/>
        <v>61395072</v>
      </c>
      <c r="C503">
        <v>1395072</v>
      </c>
      <c r="D503" t="str">
        <f>_xlfn.XLOOKUP(C503,INVENTORY_DATA!$C:$C,INVENTORY_DATA!$B:$B,"REVISIT",0)</f>
        <v>W_B</v>
      </c>
      <c r="E503" t="s">
        <v>4</v>
      </c>
      <c r="F503">
        <v>41912</v>
      </c>
      <c r="G503">
        <v>2022</v>
      </c>
      <c r="H503">
        <f t="shared" si="15"/>
        <v>6</v>
      </c>
      <c r="I503">
        <f>VLOOKUP(H503,KEY!$B$2:$C$14,2,0)</f>
        <v>5</v>
      </c>
      <c r="J503" s="24">
        <f>VLOOKUP(C503,INVENTORY_DATA!C:F,4,0)*F503</f>
        <v>350384.31999999995</v>
      </c>
    </row>
    <row r="504" spans="2:10" x14ac:dyDescent="0.25">
      <c r="B504" t="str">
        <f t="shared" si="14"/>
        <v>61039394</v>
      </c>
      <c r="C504">
        <v>1039394</v>
      </c>
      <c r="D504" t="str">
        <f>_xlfn.XLOOKUP(C504,INVENTORY_DATA!$C:$C,INVENTORY_DATA!$B:$B,"REVISIT",0)</f>
        <v>W_C</v>
      </c>
      <c r="E504" t="s">
        <v>6</v>
      </c>
      <c r="F504">
        <v>31477</v>
      </c>
      <c r="G504">
        <v>2022</v>
      </c>
      <c r="H504">
        <f t="shared" si="15"/>
        <v>6</v>
      </c>
      <c r="I504">
        <f>VLOOKUP(H504,KEY!$B$2:$C$14,2,0)</f>
        <v>5</v>
      </c>
      <c r="J504" s="24">
        <f>VLOOKUP(C504,INVENTORY_DATA!C:F,4,0)*F504</f>
        <v>282348.69</v>
      </c>
    </row>
    <row r="505" spans="2:10" x14ac:dyDescent="0.25">
      <c r="B505" t="str">
        <f t="shared" si="14"/>
        <v>61975221</v>
      </c>
      <c r="C505">
        <v>1975221</v>
      </c>
      <c r="D505" t="str">
        <f>_xlfn.XLOOKUP(C505,INVENTORY_DATA!$C:$C,INVENTORY_DATA!$B:$B,"REVISIT",0)</f>
        <v>W_A</v>
      </c>
      <c r="E505" t="s">
        <v>8</v>
      </c>
      <c r="F505">
        <v>32133</v>
      </c>
      <c r="G505">
        <v>2022</v>
      </c>
      <c r="H505">
        <f t="shared" si="15"/>
        <v>6</v>
      </c>
      <c r="I505">
        <f>VLOOKUP(H505,KEY!$B$2:$C$14,2,0)</f>
        <v>5</v>
      </c>
      <c r="J505" s="24">
        <f>VLOOKUP(C505,INVENTORY_DATA!C:F,4,0)*F505</f>
        <v>277950.45</v>
      </c>
    </row>
    <row r="506" spans="2:10" x14ac:dyDescent="0.25">
      <c r="B506" t="str">
        <f t="shared" si="14"/>
        <v>61396615</v>
      </c>
      <c r="C506">
        <v>1396615</v>
      </c>
      <c r="D506" t="str">
        <f>_xlfn.XLOOKUP(C506,INVENTORY_DATA!$C:$C,INVENTORY_DATA!$B:$B,"REVISIT",0)</f>
        <v>W_B</v>
      </c>
      <c r="E506" t="s">
        <v>9</v>
      </c>
      <c r="F506">
        <v>38509</v>
      </c>
      <c r="G506">
        <v>2022</v>
      </c>
      <c r="H506">
        <f t="shared" si="15"/>
        <v>6</v>
      </c>
      <c r="I506">
        <f>VLOOKUP(H506,KEY!$B$2:$C$14,2,0)</f>
        <v>5</v>
      </c>
      <c r="J506" s="24">
        <f>VLOOKUP(C506,INVENTORY_DATA!C:F,4,0)*F506</f>
        <v>303836.01</v>
      </c>
    </row>
    <row r="507" spans="2:10" x14ac:dyDescent="0.25">
      <c r="B507" t="str">
        <f t="shared" si="14"/>
        <v>61026987</v>
      </c>
      <c r="C507">
        <v>1026987</v>
      </c>
      <c r="D507" t="str">
        <f>_xlfn.XLOOKUP(C507,INVENTORY_DATA!$C:$C,INVENTORY_DATA!$B:$B,"REVISIT",0)</f>
        <v>W_C</v>
      </c>
      <c r="E507" t="s">
        <v>10</v>
      </c>
      <c r="F507">
        <v>43599</v>
      </c>
      <c r="G507">
        <v>2022</v>
      </c>
      <c r="H507">
        <f t="shared" si="15"/>
        <v>6</v>
      </c>
      <c r="I507">
        <f>VLOOKUP(H507,KEY!$B$2:$C$14,2,0)</f>
        <v>5</v>
      </c>
      <c r="J507" s="24">
        <f>VLOOKUP(C507,INVENTORY_DATA!C:F,4,0)*F507</f>
        <v>378439.32</v>
      </c>
    </row>
    <row r="508" spans="2:10" x14ac:dyDescent="0.25">
      <c r="B508" t="str">
        <f t="shared" si="14"/>
        <v>61885799</v>
      </c>
      <c r="C508">
        <v>1885799</v>
      </c>
      <c r="D508" t="str">
        <f>_xlfn.XLOOKUP(C508,INVENTORY_DATA!$C:$C,INVENTORY_DATA!$B:$B,"REVISIT",0)</f>
        <v>W_A</v>
      </c>
      <c r="E508" t="s">
        <v>4</v>
      </c>
      <c r="F508">
        <v>20528</v>
      </c>
      <c r="G508">
        <v>2022</v>
      </c>
      <c r="H508">
        <f t="shared" si="15"/>
        <v>6</v>
      </c>
      <c r="I508">
        <f>VLOOKUP(H508,KEY!$B$2:$C$14,2,0)</f>
        <v>5</v>
      </c>
      <c r="J508" s="24">
        <f>VLOOKUP(C508,INVENTORY_DATA!C:F,4,0)*F508</f>
        <v>175924.96</v>
      </c>
    </row>
    <row r="509" spans="2:10" x14ac:dyDescent="0.25">
      <c r="B509" t="str">
        <f t="shared" si="14"/>
        <v>61844486</v>
      </c>
      <c r="C509">
        <v>1844486</v>
      </c>
      <c r="D509" t="str">
        <f>_xlfn.XLOOKUP(C509,INVENTORY_DATA!$C:$C,INVENTORY_DATA!$B:$B,"REVISIT",0)</f>
        <v>W_B</v>
      </c>
      <c r="E509" t="s">
        <v>6</v>
      </c>
      <c r="F509">
        <v>33028</v>
      </c>
      <c r="G509">
        <v>2022</v>
      </c>
      <c r="H509">
        <f t="shared" si="15"/>
        <v>6</v>
      </c>
      <c r="I509">
        <f>VLOOKUP(H509,KEY!$B$2:$C$14,2,0)</f>
        <v>5</v>
      </c>
      <c r="J509" s="24">
        <f>VLOOKUP(C509,INVENTORY_DATA!C:F,4,0)*F509</f>
        <v>318389.92000000004</v>
      </c>
    </row>
    <row r="510" spans="2:10" x14ac:dyDescent="0.25">
      <c r="B510" t="str">
        <f t="shared" si="14"/>
        <v>61633773</v>
      </c>
      <c r="C510">
        <v>1633773</v>
      </c>
      <c r="D510" t="str">
        <f>_xlfn.XLOOKUP(C510,INVENTORY_DATA!$C:$C,INVENTORY_DATA!$B:$B,"REVISIT",0)</f>
        <v>W_C</v>
      </c>
      <c r="E510" t="s">
        <v>8</v>
      </c>
      <c r="F510">
        <v>41022</v>
      </c>
      <c r="G510">
        <v>2022</v>
      </c>
      <c r="H510">
        <f t="shared" si="15"/>
        <v>6</v>
      </c>
      <c r="I510">
        <f>VLOOKUP(H510,KEY!$B$2:$C$14,2,0)</f>
        <v>5</v>
      </c>
      <c r="J510" s="24">
        <f>VLOOKUP(C510,INVENTORY_DATA!C:F,4,0)*F510</f>
        <v>296589.06</v>
      </c>
    </row>
    <row r="511" spans="2:10" x14ac:dyDescent="0.25">
      <c r="B511" t="str">
        <f t="shared" si="14"/>
        <v>61280204</v>
      </c>
      <c r="C511">
        <v>1280204</v>
      </c>
      <c r="D511" t="str">
        <f>_xlfn.XLOOKUP(C511,INVENTORY_DATA!$C:$C,INVENTORY_DATA!$B:$B,"REVISIT",0)</f>
        <v>W_A</v>
      </c>
      <c r="E511" t="s">
        <v>9</v>
      </c>
      <c r="F511">
        <v>58695</v>
      </c>
      <c r="G511">
        <v>2022</v>
      </c>
      <c r="H511">
        <f t="shared" si="15"/>
        <v>6</v>
      </c>
      <c r="I511">
        <f>VLOOKUP(H511,KEY!$B$2:$C$14,2,0)</f>
        <v>5</v>
      </c>
      <c r="J511" s="24">
        <f>VLOOKUP(C511,INVENTORY_DATA!C:F,4,0)*F511</f>
        <v>441973.35000000003</v>
      </c>
    </row>
    <row r="512" spans="2:10" x14ac:dyDescent="0.25">
      <c r="B512" t="str">
        <f t="shared" si="14"/>
        <v>61461444</v>
      </c>
      <c r="C512">
        <v>1461444</v>
      </c>
      <c r="D512" t="str">
        <f>_xlfn.XLOOKUP(C512,INVENTORY_DATA!$C:$C,INVENTORY_DATA!$B:$B,"REVISIT",0)</f>
        <v>W_B</v>
      </c>
      <c r="E512" t="s">
        <v>10</v>
      </c>
      <c r="F512">
        <v>59876</v>
      </c>
      <c r="G512">
        <v>2022</v>
      </c>
      <c r="H512">
        <f t="shared" si="15"/>
        <v>6</v>
      </c>
      <c r="I512">
        <f>VLOOKUP(H512,KEY!$B$2:$C$14,2,0)</f>
        <v>5</v>
      </c>
      <c r="J512" s="24">
        <f>VLOOKUP(C512,INVENTORY_DATA!C:F,4,0)*F512</f>
        <v>429310.92</v>
      </c>
    </row>
    <row r="513" spans="2:10" x14ac:dyDescent="0.25">
      <c r="B513" t="str">
        <f t="shared" si="14"/>
        <v>61118364</v>
      </c>
      <c r="C513">
        <v>1118364</v>
      </c>
      <c r="D513" t="str">
        <f>_xlfn.XLOOKUP(C513,INVENTORY_DATA!$C:$C,INVENTORY_DATA!$B:$B,"REVISIT",0)</f>
        <v>W_C</v>
      </c>
      <c r="E513" t="s">
        <v>4</v>
      </c>
      <c r="F513">
        <v>44574</v>
      </c>
      <c r="G513">
        <v>2022</v>
      </c>
      <c r="H513">
        <f t="shared" si="15"/>
        <v>6</v>
      </c>
      <c r="I513">
        <f>VLOOKUP(H513,KEY!$B$2:$C$14,2,0)</f>
        <v>5</v>
      </c>
      <c r="J513" s="24">
        <f>VLOOKUP(C513,INVENTORY_DATA!C:F,4,0)*F513</f>
        <v>429693.36000000004</v>
      </c>
    </row>
    <row r="514" spans="2:10" x14ac:dyDescent="0.25">
      <c r="B514" t="str">
        <f t="shared" si="14"/>
        <v>61591858</v>
      </c>
      <c r="C514">
        <v>1591858</v>
      </c>
      <c r="D514" t="str">
        <f>_xlfn.XLOOKUP(C514,INVENTORY_DATA!$C:$C,INVENTORY_DATA!$B:$B,"REVISIT",0)</f>
        <v>W_A</v>
      </c>
      <c r="E514" t="s">
        <v>6</v>
      </c>
      <c r="F514">
        <v>61214</v>
      </c>
      <c r="G514">
        <v>2022</v>
      </c>
      <c r="H514">
        <f t="shared" si="15"/>
        <v>6</v>
      </c>
      <c r="I514">
        <f>VLOOKUP(H514,KEY!$B$2:$C$14,2,0)</f>
        <v>5</v>
      </c>
      <c r="J514" s="24">
        <f>VLOOKUP(C514,INVENTORY_DATA!C:F,4,0)*F514</f>
        <v>565617.36</v>
      </c>
    </row>
    <row r="515" spans="2:10" x14ac:dyDescent="0.25">
      <c r="B515" t="str">
        <f t="shared" si="14"/>
        <v>61136253</v>
      </c>
      <c r="C515">
        <v>1136253</v>
      </c>
      <c r="D515" t="str">
        <f>_xlfn.XLOOKUP(C515,INVENTORY_DATA!$C:$C,INVENTORY_DATA!$B:$B,"REVISIT",0)</f>
        <v>W_B</v>
      </c>
      <c r="E515" t="s">
        <v>8</v>
      </c>
      <c r="F515">
        <v>45546</v>
      </c>
      <c r="G515">
        <v>2022</v>
      </c>
      <c r="H515">
        <f t="shared" si="15"/>
        <v>6</v>
      </c>
      <c r="I515">
        <f>VLOOKUP(H515,KEY!$B$2:$C$14,2,0)</f>
        <v>5</v>
      </c>
      <c r="J515" s="24">
        <f>VLOOKUP(C515,INVENTORY_DATA!C:F,4,0)*F515</f>
        <v>446806.26</v>
      </c>
    </row>
    <row r="516" spans="2:10" x14ac:dyDescent="0.25">
      <c r="B516" t="str">
        <f t="shared" ref="B516:B579" si="16">H516&amp;C516</f>
        <v>61740258</v>
      </c>
      <c r="C516">
        <v>1740258</v>
      </c>
      <c r="D516" t="str">
        <f>_xlfn.XLOOKUP(C516,INVENTORY_DATA!$C:$C,INVENTORY_DATA!$B:$B,"REVISIT",0)</f>
        <v>W_C</v>
      </c>
      <c r="E516" t="s">
        <v>9</v>
      </c>
      <c r="F516">
        <v>55631</v>
      </c>
      <c r="G516">
        <v>2022</v>
      </c>
      <c r="H516">
        <f t="shared" si="15"/>
        <v>6</v>
      </c>
      <c r="I516">
        <f>VLOOKUP(H516,KEY!$B$2:$C$14,2,0)</f>
        <v>5</v>
      </c>
      <c r="J516" s="24">
        <f>VLOOKUP(C516,INVENTORY_DATA!C:F,4,0)*F516</f>
        <v>541845.94000000006</v>
      </c>
    </row>
    <row r="517" spans="2:10" x14ac:dyDescent="0.25">
      <c r="B517" t="str">
        <f t="shared" si="16"/>
        <v>61321497</v>
      </c>
      <c r="C517">
        <v>1321497</v>
      </c>
      <c r="D517" t="str">
        <f>_xlfn.XLOOKUP(C517,INVENTORY_DATA!$C:$C,INVENTORY_DATA!$B:$B,"REVISIT",0)</f>
        <v>W_A</v>
      </c>
      <c r="E517" t="s">
        <v>10</v>
      </c>
      <c r="F517">
        <v>15662</v>
      </c>
      <c r="G517">
        <v>2022</v>
      </c>
      <c r="H517">
        <f t="shared" ref="H517:H580" si="17">IF(C516=1431913,H516+1,H516)</f>
        <v>6</v>
      </c>
      <c r="I517">
        <f>VLOOKUP(H517,KEY!$B$2:$C$14,2,0)</f>
        <v>5</v>
      </c>
      <c r="J517" s="24">
        <f>VLOOKUP(C517,INVENTORY_DATA!C:F,4,0)*F517</f>
        <v>124826.14</v>
      </c>
    </row>
    <row r="518" spans="2:10" x14ac:dyDescent="0.25">
      <c r="B518" t="str">
        <f t="shared" si="16"/>
        <v>61950549</v>
      </c>
      <c r="C518">
        <v>1950549</v>
      </c>
      <c r="D518" t="str">
        <f>_xlfn.XLOOKUP(C518,INVENTORY_DATA!$C:$C,INVENTORY_DATA!$B:$B,"REVISIT",0)</f>
        <v>W_B</v>
      </c>
      <c r="E518" t="s">
        <v>4</v>
      </c>
      <c r="F518">
        <v>48879</v>
      </c>
      <c r="G518">
        <v>2022</v>
      </c>
      <c r="H518">
        <f t="shared" si="17"/>
        <v>6</v>
      </c>
      <c r="I518">
        <f>VLOOKUP(H518,KEY!$B$2:$C$14,2,0)</f>
        <v>5</v>
      </c>
      <c r="J518" s="24">
        <f>VLOOKUP(C518,INVENTORY_DATA!C:F,4,0)*F518</f>
        <v>383700.14999999997</v>
      </c>
    </row>
    <row r="519" spans="2:10" x14ac:dyDescent="0.25">
      <c r="B519" t="str">
        <f t="shared" si="16"/>
        <v>61493247</v>
      </c>
      <c r="C519">
        <v>1493247</v>
      </c>
      <c r="D519" t="str">
        <f>_xlfn.XLOOKUP(C519,INVENTORY_DATA!$C:$C,INVENTORY_DATA!$B:$B,"REVISIT",0)</f>
        <v>W_C</v>
      </c>
      <c r="E519" t="s">
        <v>6</v>
      </c>
      <c r="F519">
        <v>58003</v>
      </c>
      <c r="G519">
        <v>2022</v>
      </c>
      <c r="H519">
        <f t="shared" si="17"/>
        <v>6</v>
      </c>
      <c r="I519">
        <f>VLOOKUP(H519,KEY!$B$2:$C$14,2,0)</f>
        <v>5</v>
      </c>
      <c r="J519" s="24">
        <f>VLOOKUP(C519,INVENTORY_DATA!C:F,4,0)*F519</f>
        <v>508686.31</v>
      </c>
    </row>
    <row r="520" spans="2:10" x14ac:dyDescent="0.25">
      <c r="B520" t="str">
        <f t="shared" si="16"/>
        <v>61352561</v>
      </c>
      <c r="C520">
        <v>1352561</v>
      </c>
      <c r="D520" t="str">
        <f>_xlfn.XLOOKUP(C520,INVENTORY_DATA!$C:$C,INVENTORY_DATA!$B:$B,"REVISIT",0)</f>
        <v>W_A</v>
      </c>
      <c r="E520" t="s">
        <v>8</v>
      </c>
      <c r="F520">
        <v>43630</v>
      </c>
      <c r="G520">
        <v>2022</v>
      </c>
      <c r="H520">
        <f t="shared" si="17"/>
        <v>6</v>
      </c>
      <c r="I520">
        <f>VLOOKUP(H520,KEY!$B$2:$C$14,2,0)</f>
        <v>5</v>
      </c>
      <c r="J520" s="24">
        <f>VLOOKUP(C520,INVENTORY_DATA!C:F,4,0)*F520</f>
        <v>411867.19999999995</v>
      </c>
    </row>
    <row r="521" spans="2:10" x14ac:dyDescent="0.25">
      <c r="B521" t="str">
        <f t="shared" si="16"/>
        <v>61705422</v>
      </c>
      <c r="C521">
        <v>1705422</v>
      </c>
      <c r="D521" t="str">
        <f>_xlfn.XLOOKUP(C521,INVENTORY_DATA!$C:$C,INVENTORY_DATA!$B:$B,"REVISIT",0)</f>
        <v>W_B</v>
      </c>
      <c r="E521" t="s">
        <v>9</v>
      </c>
      <c r="F521">
        <v>23671</v>
      </c>
      <c r="G521">
        <v>2022</v>
      </c>
      <c r="H521">
        <f t="shared" si="17"/>
        <v>6</v>
      </c>
      <c r="I521">
        <f>VLOOKUP(H521,KEY!$B$2:$C$14,2,0)</f>
        <v>5</v>
      </c>
      <c r="J521" s="24">
        <f>VLOOKUP(C521,INVENTORY_DATA!C:F,4,0)*F521</f>
        <v>198836.4</v>
      </c>
    </row>
    <row r="522" spans="2:10" x14ac:dyDescent="0.25">
      <c r="B522" t="str">
        <f t="shared" si="16"/>
        <v>61022712</v>
      </c>
      <c r="C522">
        <v>1022712</v>
      </c>
      <c r="D522" t="str">
        <f>_xlfn.XLOOKUP(C522,INVENTORY_DATA!$C:$C,INVENTORY_DATA!$B:$B,"REVISIT",0)</f>
        <v>W_C</v>
      </c>
      <c r="E522" t="s">
        <v>10</v>
      </c>
      <c r="F522">
        <v>53900</v>
      </c>
      <c r="G522">
        <v>2022</v>
      </c>
      <c r="H522">
        <f t="shared" si="17"/>
        <v>6</v>
      </c>
      <c r="I522">
        <f>VLOOKUP(H522,KEY!$B$2:$C$14,2,0)</f>
        <v>5</v>
      </c>
      <c r="J522" s="24">
        <f>VLOOKUP(C522,INVENTORY_DATA!C:F,4,0)*F522</f>
        <v>386463</v>
      </c>
    </row>
    <row r="523" spans="2:10" x14ac:dyDescent="0.25">
      <c r="B523" t="str">
        <f t="shared" si="16"/>
        <v>61633085</v>
      </c>
      <c r="C523">
        <v>1633085</v>
      </c>
      <c r="D523" t="str">
        <f>_xlfn.XLOOKUP(C523,INVENTORY_DATA!$C:$C,INVENTORY_DATA!$B:$B,"REVISIT",0)</f>
        <v>W_A</v>
      </c>
      <c r="E523" t="s">
        <v>4</v>
      </c>
      <c r="F523">
        <v>30639</v>
      </c>
      <c r="G523">
        <v>2022</v>
      </c>
      <c r="H523">
        <f t="shared" si="17"/>
        <v>6</v>
      </c>
      <c r="I523">
        <f>VLOOKUP(H523,KEY!$B$2:$C$14,2,0)</f>
        <v>5</v>
      </c>
      <c r="J523" s="24">
        <f>VLOOKUP(C523,INVENTORY_DATA!C:F,4,0)*F523</f>
        <v>284329.92</v>
      </c>
    </row>
    <row r="524" spans="2:10" x14ac:dyDescent="0.25">
      <c r="B524" t="str">
        <f t="shared" si="16"/>
        <v>61915675</v>
      </c>
      <c r="C524">
        <v>1915675</v>
      </c>
      <c r="D524" t="str">
        <f>_xlfn.XLOOKUP(C524,INVENTORY_DATA!$C:$C,INVENTORY_DATA!$B:$B,"REVISIT",0)</f>
        <v>W_B</v>
      </c>
      <c r="E524" t="s">
        <v>6</v>
      </c>
      <c r="F524">
        <v>33021</v>
      </c>
      <c r="G524">
        <v>2022</v>
      </c>
      <c r="H524">
        <f t="shared" si="17"/>
        <v>6</v>
      </c>
      <c r="I524">
        <f>VLOOKUP(H524,KEY!$B$2:$C$14,2,0)</f>
        <v>5</v>
      </c>
      <c r="J524" s="24">
        <f>VLOOKUP(C524,INVENTORY_DATA!C:F,4,0)*F524</f>
        <v>270772.19999999995</v>
      </c>
    </row>
    <row r="525" spans="2:10" x14ac:dyDescent="0.25">
      <c r="B525" t="str">
        <f t="shared" si="16"/>
        <v>61759024</v>
      </c>
      <c r="C525">
        <v>1759024</v>
      </c>
      <c r="D525" t="str">
        <f>_xlfn.XLOOKUP(C525,INVENTORY_DATA!$C:$C,INVENTORY_DATA!$B:$B,"REVISIT",0)</f>
        <v>W_C</v>
      </c>
      <c r="E525" t="s">
        <v>8</v>
      </c>
      <c r="F525">
        <v>46291</v>
      </c>
      <c r="G525">
        <v>2022</v>
      </c>
      <c r="H525">
        <f t="shared" si="17"/>
        <v>6</v>
      </c>
      <c r="I525">
        <f>VLOOKUP(H525,KEY!$B$2:$C$14,2,0)</f>
        <v>5</v>
      </c>
      <c r="J525" s="24">
        <f>VLOOKUP(C525,INVENTORY_DATA!C:F,4,0)*F525</f>
        <v>337461.39</v>
      </c>
    </row>
    <row r="526" spans="2:10" x14ac:dyDescent="0.25">
      <c r="B526" t="str">
        <f t="shared" si="16"/>
        <v>61641168</v>
      </c>
      <c r="C526">
        <v>1641168</v>
      </c>
      <c r="D526" t="str">
        <f>_xlfn.XLOOKUP(C526,INVENTORY_DATA!$C:$C,INVENTORY_DATA!$B:$B,"REVISIT",0)</f>
        <v>W_A</v>
      </c>
      <c r="E526" t="s">
        <v>9</v>
      </c>
      <c r="F526">
        <v>42818</v>
      </c>
      <c r="G526">
        <v>2022</v>
      </c>
      <c r="H526">
        <f t="shared" si="17"/>
        <v>6</v>
      </c>
      <c r="I526">
        <f>VLOOKUP(H526,KEY!$B$2:$C$14,2,0)</f>
        <v>5</v>
      </c>
      <c r="J526" s="24">
        <f>VLOOKUP(C526,INVENTORY_DATA!C:F,4,0)*F526</f>
        <v>309574.14</v>
      </c>
    </row>
    <row r="527" spans="2:10" x14ac:dyDescent="0.25">
      <c r="B527" t="str">
        <f t="shared" si="16"/>
        <v>61841568</v>
      </c>
      <c r="C527">
        <v>1841568</v>
      </c>
      <c r="D527" t="str">
        <f>_xlfn.XLOOKUP(C527,INVENTORY_DATA!$C:$C,INVENTORY_DATA!$B:$B,"REVISIT",0)</f>
        <v>W_B</v>
      </c>
      <c r="E527" t="s">
        <v>10</v>
      </c>
      <c r="F527">
        <v>37575</v>
      </c>
      <c r="G527">
        <v>2022</v>
      </c>
      <c r="H527">
        <f t="shared" si="17"/>
        <v>6</v>
      </c>
      <c r="I527">
        <f>VLOOKUP(H527,KEY!$B$2:$C$14,2,0)</f>
        <v>5</v>
      </c>
      <c r="J527" s="24">
        <f>VLOOKUP(C527,INVENTORY_DATA!C:F,4,0)*F527</f>
        <v>308115</v>
      </c>
    </row>
    <row r="528" spans="2:10" x14ac:dyDescent="0.25">
      <c r="B528" t="str">
        <f t="shared" si="16"/>
        <v>61661410</v>
      </c>
      <c r="C528">
        <v>1661410</v>
      </c>
      <c r="D528" t="str">
        <f>_xlfn.XLOOKUP(C528,INVENTORY_DATA!$C:$C,INVENTORY_DATA!$B:$B,"REVISIT",0)</f>
        <v>W_C</v>
      </c>
      <c r="E528" t="s">
        <v>4</v>
      </c>
      <c r="F528">
        <v>29095</v>
      </c>
      <c r="G528">
        <v>2022</v>
      </c>
      <c r="H528">
        <f t="shared" si="17"/>
        <v>6</v>
      </c>
      <c r="I528">
        <f>VLOOKUP(H528,KEY!$B$2:$C$14,2,0)</f>
        <v>5</v>
      </c>
      <c r="J528" s="24">
        <f>VLOOKUP(C528,INVENTORY_DATA!C:F,4,0)*F528</f>
        <v>287749.55</v>
      </c>
    </row>
    <row r="529" spans="2:10" x14ac:dyDescent="0.25">
      <c r="B529" t="str">
        <f t="shared" si="16"/>
        <v>61710785</v>
      </c>
      <c r="C529">
        <v>1710785</v>
      </c>
      <c r="D529" t="str">
        <f>_xlfn.XLOOKUP(C529,INVENTORY_DATA!$C:$C,INVENTORY_DATA!$B:$B,"REVISIT",0)</f>
        <v>W_A</v>
      </c>
      <c r="E529" t="s">
        <v>6</v>
      </c>
      <c r="F529">
        <v>43801</v>
      </c>
      <c r="G529">
        <v>2022</v>
      </c>
      <c r="H529">
        <f t="shared" si="17"/>
        <v>6</v>
      </c>
      <c r="I529">
        <f>VLOOKUP(H529,KEY!$B$2:$C$14,2,0)</f>
        <v>5</v>
      </c>
      <c r="J529" s="24">
        <f>VLOOKUP(C529,INVENTORY_DATA!C:F,4,0)*F529</f>
        <v>311863.12</v>
      </c>
    </row>
    <row r="530" spans="2:10" x14ac:dyDescent="0.25">
      <c r="B530" t="str">
        <f t="shared" si="16"/>
        <v>61189716</v>
      </c>
      <c r="C530">
        <v>1189716</v>
      </c>
      <c r="D530" t="str">
        <f>_xlfn.XLOOKUP(C530,INVENTORY_DATA!$C:$C,INVENTORY_DATA!$B:$B,"REVISIT",0)</f>
        <v>W_B</v>
      </c>
      <c r="E530" t="s">
        <v>8</v>
      </c>
      <c r="F530">
        <v>22715</v>
      </c>
      <c r="G530">
        <v>2022</v>
      </c>
      <c r="H530">
        <f t="shared" si="17"/>
        <v>6</v>
      </c>
      <c r="I530">
        <f>VLOOKUP(H530,KEY!$B$2:$C$14,2,0)</f>
        <v>5</v>
      </c>
      <c r="J530" s="24">
        <f>VLOOKUP(C530,INVENTORY_DATA!C:F,4,0)*F530</f>
        <v>218064</v>
      </c>
    </row>
    <row r="531" spans="2:10" x14ac:dyDescent="0.25">
      <c r="B531" t="str">
        <f t="shared" si="16"/>
        <v>61202924</v>
      </c>
      <c r="C531">
        <v>1202924</v>
      </c>
      <c r="D531" t="str">
        <f>_xlfn.XLOOKUP(C531,INVENTORY_DATA!$C:$C,INVENTORY_DATA!$B:$B,"REVISIT",0)</f>
        <v>W_C</v>
      </c>
      <c r="E531" t="s">
        <v>9</v>
      </c>
      <c r="F531">
        <v>38326</v>
      </c>
      <c r="G531">
        <v>2022</v>
      </c>
      <c r="H531">
        <f t="shared" si="17"/>
        <v>6</v>
      </c>
      <c r="I531">
        <f>VLOOKUP(H531,KEY!$B$2:$C$14,2,0)</f>
        <v>5</v>
      </c>
      <c r="J531" s="24">
        <f>VLOOKUP(C531,INVENTORY_DATA!C:F,4,0)*F531</f>
        <v>328837.08</v>
      </c>
    </row>
    <row r="532" spans="2:10" x14ac:dyDescent="0.25">
      <c r="B532" t="str">
        <f t="shared" si="16"/>
        <v>61287424</v>
      </c>
      <c r="C532">
        <v>1287424</v>
      </c>
      <c r="D532" t="str">
        <f>_xlfn.XLOOKUP(C532,INVENTORY_DATA!$C:$C,INVENTORY_DATA!$B:$B,"REVISIT",0)</f>
        <v>W_A</v>
      </c>
      <c r="E532" t="s">
        <v>10</v>
      </c>
      <c r="F532">
        <v>35654</v>
      </c>
      <c r="G532">
        <v>2022</v>
      </c>
      <c r="H532">
        <f t="shared" si="17"/>
        <v>6</v>
      </c>
      <c r="I532">
        <f>VLOOKUP(H532,KEY!$B$2:$C$14,2,0)</f>
        <v>5</v>
      </c>
      <c r="J532" s="24">
        <f>VLOOKUP(C532,INVENTORY_DATA!C:F,4,0)*F532</f>
        <v>327660.26</v>
      </c>
    </row>
    <row r="533" spans="2:10" x14ac:dyDescent="0.25">
      <c r="B533" t="str">
        <f t="shared" si="16"/>
        <v>61578653</v>
      </c>
      <c r="C533">
        <v>1578653</v>
      </c>
      <c r="D533" t="str">
        <f>_xlfn.XLOOKUP(C533,INVENTORY_DATA!$C:$C,INVENTORY_DATA!$B:$B,"REVISIT",0)</f>
        <v>W_B</v>
      </c>
      <c r="E533" t="s">
        <v>4</v>
      </c>
      <c r="F533">
        <v>35238</v>
      </c>
      <c r="G533">
        <v>2022</v>
      </c>
      <c r="H533">
        <f t="shared" si="17"/>
        <v>6</v>
      </c>
      <c r="I533">
        <f>VLOOKUP(H533,KEY!$B$2:$C$14,2,0)</f>
        <v>5</v>
      </c>
      <c r="J533" s="24">
        <f>VLOOKUP(C533,INVENTORY_DATA!C:F,4,0)*F533</f>
        <v>309037.26</v>
      </c>
    </row>
    <row r="534" spans="2:10" x14ac:dyDescent="0.25">
      <c r="B534" t="str">
        <f t="shared" si="16"/>
        <v>61705332</v>
      </c>
      <c r="C534">
        <v>1705332</v>
      </c>
      <c r="D534" t="str">
        <f>_xlfn.XLOOKUP(C534,INVENTORY_DATA!$C:$C,INVENTORY_DATA!$B:$B,"REVISIT",0)</f>
        <v>W_C</v>
      </c>
      <c r="E534" t="s">
        <v>6</v>
      </c>
      <c r="F534">
        <v>48172</v>
      </c>
      <c r="G534">
        <v>2022</v>
      </c>
      <c r="H534">
        <f t="shared" si="17"/>
        <v>6</v>
      </c>
      <c r="I534">
        <f>VLOOKUP(H534,KEY!$B$2:$C$14,2,0)</f>
        <v>5</v>
      </c>
      <c r="J534" s="24">
        <f>VLOOKUP(C534,INVENTORY_DATA!C:F,4,0)*F534</f>
        <v>400309.32</v>
      </c>
    </row>
    <row r="535" spans="2:10" x14ac:dyDescent="0.25">
      <c r="B535" t="str">
        <f t="shared" si="16"/>
        <v>61803508</v>
      </c>
      <c r="C535">
        <v>1803508</v>
      </c>
      <c r="D535" t="str">
        <f>_xlfn.XLOOKUP(C535,INVENTORY_DATA!$C:$C,INVENTORY_DATA!$B:$B,"REVISIT",0)</f>
        <v>W_A</v>
      </c>
      <c r="E535" t="s">
        <v>8</v>
      </c>
      <c r="F535">
        <v>58064</v>
      </c>
      <c r="G535">
        <v>2022</v>
      </c>
      <c r="H535">
        <f t="shared" si="17"/>
        <v>6</v>
      </c>
      <c r="I535">
        <f>VLOOKUP(H535,KEY!$B$2:$C$14,2,0)</f>
        <v>5</v>
      </c>
      <c r="J535" s="24">
        <f>VLOOKUP(C535,INVENTORY_DATA!C:F,4,0)*F535</f>
        <v>569027.20000000007</v>
      </c>
    </row>
    <row r="536" spans="2:10" x14ac:dyDescent="0.25">
      <c r="B536" t="str">
        <f t="shared" si="16"/>
        <v>61700607</v>
      </c>
      <c r="C536">
        <v>1700607</v>
      </c>
      <c r="D536" t="str">
        <f>_xlfn.XLOOKUP(C536,INVENTORY_DATA!$C:$C,INVENTORY_DATA!$B:$B,"REVISIT",0)</f>
        <v>W_B</v>
      </c>
      <c r="E536" t="s">
        <v>9</v>
      </c>
      <c r="F536">
        <v>56982</v>
      </c>
      <c r="G536">
        <v>2022</v>
      </c>
      <c r="H536">
        <f t="shared" si="17"/>
        <v>6</v>
      </c>
      <c r="I536">
        <f>VLOOKUP(H536,KEY!$B$2:$C$14,2,0)</f>
        <v>5</v>
      </c>
      <c r="J536" s="24">
        <f>VLOOKUP(C536,INVENTORY_DATA!C:F,4,0)*F536</f>
        <v>502011.42000000004</v>
      </c>
    </row>
    <row r="537" spans="2:10" x14ac:dyDescent="0.25">
      <c r="B537" t="str">
        <f t="shared" si="16"/>
        <v>61256263</v>
      </c>
      <c r="C537">
        <v>1256263</v>
      </c>
      <c r="D537" t="str">
        <f>_xlfn.XLOOKUP(C537,INVENTORY_DATA!$C:$C,INVENTORY_DATA!$B:$B,"REVISIT",0)</f>
        <v>W_C</v>
      </c>
      <c r="E537" t="s">
        <v>10</v>
      </c>
      <c r="F537">
        <v>42085</v>
      </c>
      <c r="G537">
        <v>2022</v>
      </c>
      <c r="H537">
        <f t="shared" si="17"/>
        <v>6</v>
      </c>
      <c r="I537">
        <f>VLOOKUP(H537,KEY!$B$2:$C$14,2,0)</f>
        <v>5</v>
      </c>
      <c r="J537" s="24">
        <f>VLOOKUP(C537,INVENTORY_DATA!C:F,4,0)*F537</f>
        <v>377923.30000000005</v>
      </c>
    </row>
    <row r="538" spans="2:10" x14ac:dyDescent="0.25">
      <c r="B538" t="str">
        <f t="shared" si="16"/>
        <v>61838070</v>
      </c>
      <c r="C538">
        <v>1838070</v>
      </c>
      <c r="D538" t="str">
        <f>_xlfn.XLOOKUP(C538,INVENTORY_DATA!$C:$C,INVENTORY_DATA!$B:$B,"REVISIT",0)</f>
        <v>W_A</v>
      </c>
      <c r="E538" t="s">
        <v>4</v>
      </c>
      <c r="F538">
        <v>61555</v>
      </c>
      <c r="G538">
        <v>2022</v>
      </c>
      <c r="H538">
        <f t="shared" si="17"/>
        <v>6</v>
      </c>
      <c r="I538">
        <f>VLOOKUP(H538,KEY!$B$2:$C$14,2,0)</f>
        <v>5</v>
      </c>
      <c r="J538" s="24">
        <f>VLOOKUP(C538,INVENTORY_DATA!C:F,4,0)*F538</f>
        <v>523833.05</v>
      </c>
    </row>
    <row r="539" spans="2:10" x14ac:dyDescent="0.25">
      <c r="B539" t="str">
        <f t="shared" si="16"/>
        <v>61834977</v>
      </c>
      <c r="C539">
        <v>1834977</v>
      </c>
      <c r="D539" t="str">
        <f>_xlfn.XLOOKUP(C539,INVENTORY_DATA!$C:$C,INVENTORY_DATA!$B:$B,"REVISIT",0)</f>
        <v>W_B</v>
      </c>
      <c r="E539" t="s">
        <v>6</v>
      </c>
      <c r="F539">
        <v>49939</v>
      </c>
      <c r="G539">
        <v>2022</v>
      </c>
      <c r="H539">
        <f t="shared" si="17"/>
        <v>6</v>
      </c>
      <c r="I539">
        <f>VLOOKUP(H539,KEY!$B$2:$C$14,2,0)</f>
        <v>5</v>
      </c>
      <c r="J539" s="24">
        <f>VLOOKUP(C539,INVENTORY_DATA!C:F,4,0)*F539</f>
        <v>440461.98000000004</v>
      </c>
    </row>
    <row r="540" spans="2:10" x14ac:dyDescent="0.25">
      <c r="B540" t="str">
        <f t="shared" si="16"/>
        <v>61379146</v>
      </c>
      <c r="C540">
        <v>1379146</v>
      </c>
      <c r="D540" t="str">
        <f>_xlfn.XLOOKUP(C540,INVENTORY_DATA!$C:$C,INVENTORY_DATA!$B:$B,"REVISIT",0)</f>
        <v>W_C</v>
      </c>
      <c r="E540" t="s">
        <v>8</v>
      </c>
      <c r="F540">
        <v>36099</v>
      </c>
      <c r="G540">
        <v>2022</v>
      </c>
      <c r="H540">
        <f t="shared" si="17"/>
        <v>6</v>
      </c>
      <c r="I540">
        <f>VLOOKUP(H540,KEY!$B$2:$C$14,2,0)</f>
        <v>5</v>
      </c>
      <c r="J540" s="24">
        <f>VLOOKUP(C540,INVENTORY_DATA!C:F,4,0)*F540</f>
        <v>259551.81000000003</v>
      </c>
    </row>
    <row r="541" spans="2:10" x14ac:dyDescent="0.25">
      <c r="B541" t="str">
        <f t="shared" si="16"/>
        <v>61248060</v>
      </c>
      <c r="C541">
        <v>1248060</v>
      </c>
      <c r="D541" t="str">
        <f>_xlfn.XLOOKUP(C541,INVENTORY_DATA!$C:$C,INVENTORY_DATA!$B:$B,"REVISIT",0)</f>
        <v>W_A</v>
      </c>
      <c r="E541" t="s">
        <v>9</v>
      </c>
      <c r="F541">
        <v>18119</v>
      </c>
      <c r="G541">
        <v>2022</v>
      </c>
      <c r="H541">
        <f t="shared" si="17"/>
        <v>6</v>
      </c>
      <c r="I541">
        <f>VLOOKUP(H541,KEY!$B$2:$C$14,2,0)</f>
        <v>5</v>
      </c>
      <c r="J541" s="24">
        <f>VLOOKUP(C541,INVENTORY_DATA!C:F,4,0)*F541</f>
        <v>163071</v>
      </c>
    </row>
    <row r="542" spans="2:10" x14ac:dyDescent="0.25">
      <c r="B542" t="str">
        <f t="shared" si="16"/>
        <v>61707025</v>
      </c>
      <c r="C542">
        <v>1707025</v>
      </c>
      <c r="D542" t="str">
        <f>_xlfn.XLOOKUP(C542,INVENTORY_DATA!$C:$C,INVENTORY_DATA!$B:$B,"REVISIT",0)</f>
        <v>W_B</v>
      </c>
      <c r="E542" t="s">
        <v>10</v>
      </c>
      <c r="F542">
        <v>42340</v>
      </c>
      <c r="G542">
        <v>2022</v>
      </c>
      <c r="H542">
        <f t="shared" si="17"/>
        <v>6</v>
      </c>
      <c r="I542">
        <f>VLOOKUP(H542,KEY!$B$2:$C$14,2,0)</f>
        <v>5</v>
      </c>
      <c r="J542" s="24">
        <f>VLOOKUP(C542,INVENTORY_DATA!C:F,4,0)*F542</f>
        <v>386564.2</v>
      </c>
    </row>
    <row r="543" spans="2:10" x14ac:dyDescent="0.25">
      <c r="B543" t="str">
        <f t="shared" si="16"/>
        <v>61879235</v>
      </c>
      <c r="C543">
        <v>1879235</v>
      </c>
      <c r="D543" t="str">
        <f>_xlfn.XLOOKUP(C543,INVENTORY_DATA!$C:$C,INVENTORY_DATA!$B:$B,"REVISIT",0)</f>
        <v>W_C</v>
      </c>
      <c r="E543" t="s">
        <v>4</v>
      </c>
      <c r="F543">
        <v>20713</v>
      </c>
      <c r="G543">
        <v>2022</v>
      </c>
      <c r="H543">
        <f t="shared" si="17"/>
        <v>6</v>
      </c>
      <c r="I543">
        <f>VLOOKUP(H543,KEY!$B$2:$C$14,2,0)</f>
        <v>5</v>
      </c>
      <c r="J543" s="24">
        <f>VLOOKUP(C543,INVENTORY_DATA!C:F,4,0)*F543</f>
        <v>154518.98000000001</v>
      </c>
    </row>
    <row r="544" spans="2:10" x14ac:dyDescent="0.25">
      <c r="B544" t="str">
        <f t="shared" si="16"/>
        <v>61544930</v>
      </c>
      <c r="C544">
        <v>1544930</v>
      </c>
      <c r="D544" t="str">
        <f>_xlfn.XLOOKUP(C544,INVENTORY_DATA!$C:$C,INVENTORY_DATA!$B:$B,"REVISIT",0)</f>
        <v>W_A</v>
      </c>
      <c r="E544" t="s">
        <v>6</v>
      </c>
      <c r="F544">
        <v>24216</v>
      </c>
      <c r="G544">
        <v>2022</v>
      </c>
      <c r="H544">
        <f t="shared" si="17"/>
        <v>6</v>
      </c>
      <c r="I544">
        <f>VLOOKUP(H544,KEY!$B$2:$C$14,2,0)</f>
        <v>5</v>
      </c>
      <c r="J544" s="24">
        <f>VLOOKUP(C544,INVENTORY_DATA!C:F,4,0)*F544</f>
        <v>183072.96</v>
      </c>
    </row>
    <row r="545" spans="2:10" x14ac:dyDescent="0.25">
      <c r="B545" t="str">
        <f t="shared" si="16"/>
        <v>61726969</v>
      </c>
      <c r="C545">
        <v>1726969</v>
      </c>
      <c r="D545" t="str">
        <f>_xlfn.XLOOKUP(C545,INVENTORY_DATA!$C:$C,INVENTORY_DATA!$B:$B,"REVISIT",0)</f>
        <v>W_B</v>
      </c>
      <c r="E545" t="s">
        <v>8</v>
      </c>
      <c r="F545">
        <v>62460</v>
      </c>
      <c r="G545">
        <v>2022</v>
      </c>
      <c r="H545">
        <f t="shared" si="17"/>
        <v>6</v>
      </c>
      <c r="I545">
        <f>VLOOKUP(H545,KEY!$B$2:$C$14,2,0)</f>
        <v>5</v>
      </c>
      <c r="J545" s="24">
        <f>VLOOKUP(C545,INVENTORY_DATA!C:F,4,0)*F545</f>
        <v>607111.20000000007</v>
      </c>
    </row>
    <row r="546" spans="2:10" x14ac:dyDescent="0.25">
      <c r="B546" t="str">
        <f t="shared" si="16"/>
        <v>61117440</v>
      </c>
      <c r="C546">
        <v>1117440</v>
      </c>
      <c r="D546" t="str">
        <f>_xlfn.XLOOKUP(C546,INVENTORY_DATA!$C:$C,INVENTORY_DATA!$B:$B,"REVISIT",0)</f>
        <v>W_C</v>
      </c>
      <c r="E546" t="s">
        <v>9</v>
      </c>
      <c r="F546">
        <v>38559</v>
      </c>
      <c r="G546">
        <v>2022</v>
      </c>
      <c r="H546">
        <f t="shared" si="17"/>
        <v>6</v>
      </c>
      <c r="I546">
        <f>VLOOKUP(H546,KEY!$B$2:$C$14,2,0)</f>
        <v>5</v>
      </c>
      <c r="J546" s="24">
        <f>VLOOKUP(C546,INVENTORY_DATA!C:F,4,0)*F546</f>
        <v>283023.06</v>
      </c>
    </row>
    <row r="547" spans="2:10" x14ac:dyDescent="0.25">
      <c r="B547" t="str">
        <f t="shared" si="16"/>
        <v>61004740</v>
      </c>
      <c r="C547">
        <v>1004740</v>
      </c>
      <c r="D547" t="str">
        <f>_xlfn.XLOOKUP(C547,INVENTORY_DATA!$C:$C,INVENTORY_DATA!$B:$B,"REVISIT",0)</f>
        <v>W_A</v>
      </c>
      <c r="E547" t="s">
        <v>10</v>
      </c>
      <c r="F547">
        <v>18497</v>
      </c>
      <c r="G547">
        <v>2022</v>
      </c>
      <c r="H547">
        <f t="shared" si="17"/>
        <v>6</v>
      </c>
      <c r="I547">
        <f>VLOOKUP(H547,KEY!$B$2:$C$14,2,0)</f>
        <v>5</v>
      </c>
      <c r="J547" s="24">
        <f>VLOOKUP(C547,INVENTORY_DATA!C:F,4,0)*F547</f>
        <v>141502.05000000002</v>
      </c>
    </row>
    <row r="548" spans="2:10" x14ac:dyDescent="0.25">
      <c r="B548" t="str">
        <f t="shared" si="16"/>
        <v>61961719</v>
      </c>
      <c r="C548">
        <v>1961719</v>
      </c>
      <c r="D548" t="str">
        <f>_xlfn.XLOOKUP(C548,INVENTORY_DATA!$C:$C,INVENTORY_DATA!$B:$B,"REVISIT",0)</f>
        <v>W_B</v>
      </c>
      <c r="E548" t="s">
        <v>4</v>
      </c>
      <c r="F548">
        <v>37383</v>
      </c>
      <c r="G548">
        <v>2022</v>
      </c>
      <c r="H548">
        <f t="shared" si="17"/>
        <v>6</v>
      </c>
      <c r="I548">
        <f>VLOOKUP(H548,KEY!$B$2:$C$14,2,0)</f>
        <v>5</v>
      </c>
      <c r="J548" s="24">
        <f>VLOOKUP(C548,INVENTORY_DATA!C:F,4,0)*F548</f>
        <v>369717.87</v>
      </c>
    </row>
    <row r="549" spans="2:10" x14ac:dyDescent="0.25">
      <c r="B549" t="str">
        <f t="shared" si="16"/>
        <v>61825560</v>
      </c>
      <c r="C549">
        <v>1825560</v>
      </c>
      <c r="D549" t="str">
        <f>_xlfn.XLOOKUP(C549,INVENTORY_DATA!$C:$C,INVENTORY_DATA!$B:$B,"REVISIT",0)</f>
        <v>W_C</v>
      </c>
      <c r="E549" t="s">
        <v>6</v>
      </c>
      <c r="F549">
        <v>31832</v>
      </c>
      <c r="G549">
        <v>2022</v>
      </c>
      <c r="H549">
        <f t="shared" si="17"/>
        <v>6</v>
      </c>
      <c r="I549">
        <f>VLOOKUP(H549,KEY!$B$2:$C$14,2,0)</f>
        <v>5</v>
      </c>
      <c r="J549" s="24">
        <f>VLOOKUP(C549,INVENTORY_DATA!C:F,4,0)*F549</f>
        <v>261659.04</v>
      </c>
    </row>
    <row r="550" spans="2:10" x14ac:dyDescent="0.25">
      <c r="B550" t="str">
        <f t="shared" si="16"/>
        <v>61832552</v>
      </c>
      <c r="C550">
        <v>1832552</v>
      </c>
      <c r="D550" t="str">
        <f>_xlfn.XLOOKUP(C550,INVENTORY_DATA!$C:$C,INVENTORY_DATA!$B:$B,"REVISIT",0)</f>
        <v>W_A</v>
      </c>
      <c r="E550" t="s">
        <v>8</v>
      </c>
      <c r="F550">
        <v>28002</v>
      </c>
      <c r="G550">
        <v>2022</v>
      </c>
      <c r="H550">
        <f t="shared" si="17"/>
        <v>6</v>
      </c>
      <c r="I550">
        <f>VLOOKUP(H550,KEY!$B$2:$C$14,2,0)</f>
        <v>5</v>
      </c>
      <c r="J550" s="24">
        <f>VLOOKUP(C550,INVENTORY_DATA!C:F,4,0)*F550</f>
        <v>239417.1</v>
      </c>
    </row>
    <row r="551" spans="2:10" x14ac:dyDescent="0.25">
      <c r="B551" t="str">
        <f t="shared" si="16"/>
        <v>61090594</v>
      </c>
      <c r="C551">
        <v>1090594</v>
      </c>
      <c r="D551" t="str">
        <f>_xlfn.XLOOKUP(C551,INVENTORY_DATA!$C:$C,INVENTORY_DATA!$B:$B,"REVISIT",0)</f>
        <v>W_B</v>
      </c>
      <c r="E551" t="s">
        <v>9</v>
      </c>
      <c r="F551">
        <v>49195</v>
      </c>
      <c r="G551">
        <v>2022</v>
      </c>
      <c r="H551">
        <f t="shared" si="17"/>
        <v>6</v>
      </c>
      <c r="I551">
        <f>VLOOKUP(H551,KEY!$B$2:$C$14,2,0)</f>
        <v>5</v>
      </c>
      <c r="J551" s="24">
        <f>VLOOKUP(C551,INVENTORY_DATA!C:F,4,0)*F551</f>
        <v>402415.1</v>
      </c>
    </row>
    <row r="552" spans="2:10" x14ac:dyDescent="0.25">
      <c r="B552" t="str">
        <f t="shared" si="16"/>
        <v>61543938</v>
      </c>
      <c r="C552">
        <v>1543938</v>
      </c>
      <c r="D552" t="str">
        <f>_xlfn.XLOOKUP(C552,INVENTORY_DATA!$C:$C,INVENTORY_DATA!$B:$B,"REVISIT",0)</f>
        <v>W_C</v>
      </c>
      <c r="E552" t="s">
        <v>10</v>
      </c>
      <c r="F552">
        <v>15361</v>
      </c>
      <c r="G552">
        <v>2022</v>
      </c>
      <c r="H552">
        <f t="shared" si="17"/>
        <v>6</v>
      </c>
      <c r="I552">
        <f>VLOOKUP(H552,KEY!$B$2:$C$14,2,0)</f>
        <v>5</v>
      </c>
      <c r="J552" s="24">
        <f>VLOOKUP(C552,INVENTORY_DATA!C:F,4,0)*F552</f>
        <v>153302.78</v>
      </c>
    </row>
    <row r="553" spans="2:10" x14ac:dyDescent="0.25">
      <c r="B553" t="str">
        <f t="shared" si="16"/>
        <v>61421180</v>
      </c>
      <c r="C553">
        <v>1421180</v>
      </c>
      <c r="D553" t="str">
        <f>_xlfn.XLOOKUP(C553,INVENTORY_DATA!$C:$C,INVENTORY_DATA!$B:$B,"REVISIT",0)</f>
        <v>W_A</v>
      </c>
      <c r="E553" t="s">
        <v>4</v>
      </c>
      <c r="F553">
        <v>55004</v>
      </c>
      <c r="G553">
        <v>2022</v>
      </c>
      <c r="H553">
        <f t="shared" si="17"/>
        <v>6</v>
      </c>
      <c r="I553">
        <f>VLOOKUP(H553,KEY!$B$2:$C$14,2,0)</f>
        <v>5</v>
      </c>
      <c r="J553" s="24">
        <f>VLOOKUP(C553,INVENTORY_DATA!C:F,4,0)*F553</f>
        <v>549489.96</v>
      </c>
    </row>
    <row r="554" spans="2:10" x14ac:dyDescent="0.25">
      <c r="B554" t="str">
        <f t="shared" si="16"/>
        <v>61908273</v>
      </c>
      <c r="C554">
        <v>1908273</v>
      </c>
      <c r="D554" t="str">
        <f>_xlfn.XLOOKUP(C554,INVENTORY_DATA!$C:$C,INVENTORY_DATA!$B:$B,"REVISIT",0)</f>
        <v>W_B</v>
      </c>
      <c r="E554" t="s">
        <v>6</v>
      </c>
      <c r="F554">
        <v>57424</v>
      </c>
      <c r="G554">
        <v>2022</v>
      </c>
      <c r="H554">
        <f t="shared" si="17"/>
        <v>6</v>
      </c>
      <c r="I554">
        <f>VLOOKUP(H554,KEY!$B$2:$C$14,2,0)</f>
        <v>5</v>
      </c>
      <c r="J554" s="24">
        <f>VLOOKUP(C554,INVENTORY_DATA!C:F,4,0)*F554</f>
        <v>528300.79999999993</v>
      </c>
    </row>
    <row r="555" spans="2:10" x14ac:dyDescent="0.25">
      <c r="B555" t="str">
        <f t="shared" si="16"/>
        <v>61559835</v>
      </c>
      <c r="C555">
        <v>1559835</v>
      </c>
      <c r="D555" t="str">
        <f>_xlfn.XLOOKUP(C555,INVENTORY_DATA!$C:$C,INVENTORY_DATA!$B:$B,"REVISIT",0)</f>
        <v>W_C</v>
      </c>
      <c r="E555" t="s">
        <v>8</v>
      </c>
      <c r="F555">
        <v>38184</v>
      </c>
      <c r="G555">
        <v>2022</v>
      </c>
      <c r="H555">
        <f t="shared" si="17"/>
        <v>6</v>
      </c>
      <c r="I555">
        <f>VLOOKUP(H555,KEY!$B$2:$C$14,2,0)</f>
        <v>5</v>
      </c>
      <c r="J555" s="24">
        <f>VLOOKUP(C555,INVENTORY_DATA!C:F,4,0)*F555</f>
        <v>367711.92000000004</v>
      </c>
    </row>
    <row r="556" spans="2:10" x14ac:dyDescent="0.25">
      <c r="B556" t="str">
        <f t="shared" si="16"/>
        <v>61482803</v>
      </c>
      <c r="C556">
        <v>1482803</v>
      </c>
      <c r="D556" t="str">
        <f>_xlfn.XLOOKUP(C556,INVENTORY_DATA!$C:$C,INVENTORY_DATA!$B:$B,"REVISIT",0)</f>
        <v>W_A</v>
      </c>
      <c r="E556" t="s">
        <v>9</v>
      </c>
      <c r="F556">
        <v>43416</v>
      </c>
      <c r="G556">
        <v>2022</v>
      </c>
      <c r="H556">
        <f t="shared" si="17"/>
        <v>6</v>
      </c>
      <c r="I556">
        <f>VLOOKUP(H556,KEY!$B$2:$C$14,2,0)</f>
        <v>5</v>
      </c>
      <c r="J556" s="24">
        <f>VLOOKUP(C556,INVENTORY_DATA!C:F,4,0)*F556</f>
        <v>343420.56</v>
      </c>
    </row>
    <row r="557" spans="2:10" x14ac:dyDescent="0.25">
      <c r="B557" t="str">
        <f t="shared" si="16"/>
        <v>61771270</v>
      </c>
      <c r="C557">
        <v>1771270</v>
      </c>
      <c r="D557" t="str">
        <f>_xlfn.XLOOKUP(C557,INVENTORY_DATA!$C:$C,INVENTORY_DATA!$B:$B,"REVISIT",0)</f>
        <v>W_B</v>
      </c>
      <c r="E557" t="s">
        <v>10</v>
      </c>
      <c r="F557">
        <v>27451</v>
      </c>
      <c r="G557">
        <v>2022</v>
      </c>
      <c r="H557">
        <f t="shared" si="17"/>
        <v>6</v>
      </c>
      <c r="I557">
        <f>VLOOKUP(H557,KEY!$B$2:$C$14,2,0)</f>
        <v>5</v>
      </c>
      <c r="J557" s="24">
        <f>VLOOKUP(C557,INVENTORY_DATA!C:F,4,0)*F557</f>
        <v>199019.75</v>
      </c>
    </row>
    <row r="558" spans="2:10" x14ac:dyDescent="0.25">
      <c r="B558" t="str">
        <f t="shared" si="16"/>
        <v>61186743</v>
      </c>
      <c r="C558">
        <v>1186743</v>
      </c>
      <c r="D558" t="str">
        <f>_xlfn.XLOOKUP(C558,INVENTORY_DATA!$C:$C,INVENTORY_DATA!$B:$B,"REVISIT",0)</f>
        <v>W_C</v>
      </c>
      <c r="E558" t="s">
        <v>4</v>
      </c>
      <c r="F558">
        <v>29705</v>
      </c>
      <c r="G558">
        <v>2022</v>
      </c>
      <c r="H558">
        <f t="shared" si="17"/>
        <v>6</v>
      </c>
      <c r="I558">
        <f>VLOOKUP(H558,KEY!$B$2:$C$14,2,0)</f>
        <v>5</v>
      </c>
      <c r="J558" s="24">
        <f>VLOOKUP(C558,INVENTORY_DATA!C:F,4,0)*F558</f>
        <v>291703.10000000003</v>
      </c>
    </row>
    <row r="559" spans="2:10" x14ac:dyDescent="0.25">
      <c r="B559" t="str">
        <f t="shared" si="16"/>
        <v>61010092</v>
      </c>
      <c r="C559">
        <v>1010092</v>
      </c>
      <c r="D559" t="str">
        <f>_xlfn.XLOOKUP(C559,INVENTORY_DATA!$C:$C,INVENTORY_DATA!$B:$B,"REVISIT",0)</f>
        <v>W_A</v>
      </c>
      <c r="E559" t="s">
        <v>6</v>
      </c>
      <c r="F559">
        <v>52967</v>
      </c>
      <c r="G559">
        <v>2022</v>
      </c>
      <c r="H559">
        <f t="shared" si="17"/>
        <v>6</v>
      </c>
      <c r="I559">
        <f>VLOOKUP(H559,KEY!$B$2:$C$14,2,0)</f>
        <v>5</v>
      </c>
      <c r="J559" s="24">
        <f>VLOOKUP(C559,INVENTORY_DATA!C:F,4,0)*F559</f>
        <v>378184.38</v>
      </c>
    </row>
    <row r="560" spans="2:10" x14ac:dyDescent="0.25">
      <c r="B560" t="str">
        <f t="shared" si="16"/>
        <v>61797094</v>
      </c>
      <c r="C560">
        <v>1797094</v>
      </c>
      <c r="D560" t="str">
        <f>_xlfn.XLOOKUP(C560,INVENTORY_DATA!$C:$C,INVENTORY_DATA!$B:$B,"REVISIT",0)</f>
        <v>W_B</v>
      </c>
      <c r="E560" t="s">
        <v>8</v>
      </c>
      <c r="F560">
        <v>14585</v>
      </c>
      <c r="G560">
        <v>2022</v>
      </c>
      <c r="H560">
        <f t="shared" si="17"/>
        <v>6</v>
      </c>
      <c r="I560">
        <f>VLOOKUP(H560,KEY!$B$2:$C$14,2,0)</f>
        <v>5</v>
      </c>
      <c r="J560" s="24">
        <f>VLOOKUP(C560,INVENTORY_DATA!C:F,4,0)*F560</f>
        <v>113471.3</v>
      </c>
    </row>
    <row r="561" spans="2:10" x14ac:dyDescent="0.25">
      <c r="B561" t="str">
        <f t="shared" si="16"/>
        <v>61526326</v>
      </c>
      <c r="C561">
        <v>1526326</v>
      </c>
      <c r="D561" t="str">
        <f>_xlfn.XLOOKUP(C561,INVENTORY_DATA!$C:$C,INVENTORY_DATA!$B:$B,"REVISIT",0)</f>
        <v>W_C</v>
      </c>
      <c r="E561" t="s">
        <v>9</v>
      </c>
      <c r="F561">
        <v>20752</v>
      </c>
      <c r="G561">
        <v>2022</v>
      </c>
      <c r="H561">
        <f t="shared" si="17"/>
        <v>6</v>
      </c>
      <c r="I561">
        <f>VLOOKUP(H561,KEY!$B$2:$C$14,2,0)</f>
        <v>5</v>
      </c>
      <c r="J561" s="24">
        <f>VLOOKUP(C561,INVENTORY_DATA!C:F,4,0)*F561</f>
        <v>202332</v>
      </c>
    </row>
    <row r="562" spans="2:10" x14ac:dyDescent="0.25">
      <c r="B562" t="str">
        <f t="shared" si="16"/>
        <v>61444898</v>
      </c>
      <c r="C562">
        <v>1444898</v>
      </c>
      <c r="D562" t="str">
        <f>_xlfn.XLOOKUP(C562,INVENTORY_DATA!$C:$C,INVENTORY_DATA!$B:$B,"REVISIT",0)</f>
        <v>W_A</v>
      </c>
      <c r="E562" t="s">
        <v>10</v>
      </c>
      <c r="F562">
        <v>49427</v>
      </c>
      <c r="G562">
        <v>2022</v>
      </c>
      <c r="H562">
        <f t="shared" si="17"/>
        <v>6</v>
      </c>
      <c r="I562">
        <f>VLOOKUP(H562,KEY!$B$2:$C$14,2,0)</f>
        <v>5</v>
      </c>
      <c r="J562" s="24">
        <f>VLOOKUP(C562,INVENTORY_DATA!C:F,4,0)*F562</f>
        <v>468567.96</v>
      </c>
    </row>
    <row r="563" spans="2:10" x14ac:dyDescent="0.25">
      <c r="B563" t="str">
        <f t="shared" si="16"/>
        <v>61987197</v>
      </c>
      <c r="C563">
        <v>1987197</v>
      </c>
      <c r="D563" t="str">
        <f>_xlfn.XLOOKUP(C563,INVENTORY_DATA!$C:$C,INVENTORY_DATA!$B:$B,"REVISIT",0)</f>
        <v>W_B</v>
      </c>
      <c r="E563" t="s">
        <v>4</v>
      </c>
      <c r="F563">
        <v>14946</v>
      </c>
      <c r="G563">
        <v>2022</v>
      </c>
      <c r="H563">
        <f t="shared" si="17"/>
        <v>6</v>
      </c>
      <c r="I563">
        <f>VLOOKUP(H563,KEY!$B$2:$C$14,2,0)</f>
        <v>5</v>
      </c>
      <c r="J563" s="24">
        <f>VLOOKUP(C563,INVENTORY_DATA!C:F,4,0)*F563</f>
        <v>116578.8</v>
      </c>
    </row>
    <row r="564" spans="2:10" x14ac:dyDescent="0.25">
      <c r="B564" t="str">
        <f t="shared" si="16"/>
        <v>61596820</v>
      </c>
      <c r="C564">
        <v>1596820</v>
      </c>
      <c r="D564" t="str">
        <f>_xlfn.XLOOKUP(C564,INVENTORY_DATA!$C:$C,INVENTORY_DATA!$B:$B,"REVISIT",0)</f>
        <v>W_C</v>
      </c>
      <c r="E564" t="s">
        <v>6</v>
      </c>
      <c r="F564">
        <v>55962</v>
      </c>
      <c r="G564">
        <v>2022</v>
      </c>
      <c r="H564">
        <f t="shared" si="17"/>
        <v>6</v>
      </c>
      <c r="I564">
        <f>VLOOKUP(H564,KEY!$B$2:$C$14,2,0)</f>
        <v>5</v>
      </c>
      <c r="J564" s="24">
        <f>VLOOKUP(C564,INVENTORY_DATA!C:F,4,0)*F564</f>
        <v>483511.68000000005</v>
      </c>
    </row>
    <row r="565" spans="2:10" x14ac:dyDescent="0.25">
      <c r="B565" t="str">
        <f t="shared" si="16"/>
        <v>61245657</v>
      </c>
      <c r="C565">
        <v>1245657</v>
      </c>
      <c r="D565" t="str">
        <f>_xlfn.XLOOKUP(C565,INVENTORY_DATA!$C:$C,INVENTORY_DATA!$B:$B,"REVISIT",0)</f>
        <v>W_A</v>
      </c>
      <c r="E565" t="s">
        <v>8</v>
      </c>
      <c r="F565">
        <v>35985</v>
      </c>
      <c r="G565">
        <v>2022</v>
      </c>
      <c r="H565">
        <f t="shared" si="17"/>
        <v>6</v>
      </c>
      <c r="I565">
        <f>VLOOKUP(H565,KEY!$B$2:$C$14,2,0)</f>
        <v>5</v>
      </c>
      <c r="J565" s="24">
        <f>VLOOKUP(C565,INVENTORY_DATA!C:F,4,0)*F565</f>
        <v>263770.05</v>
      </c>
    </row>
    <row r="566" spans="2:10" x14ac:dyDescent="0.25">
      <c r="B566" t="str">
        <f t="shared" si="16"/>
        <v>61422920</v>
      </c>
      <c r="C566">
        <v>1422920</v>
      </c>
      <c r="D566" t="str">
        <f>_xlfn.XLOOKUP(C566,INVENTORY_DATA!$C:$C,INVENTORY_DATA!$B:$B,"REVISIT",0)</f>
        <v>W_B</v>
      </c>
      <c r="E566" t="s">
        <v>9</v>
      </c>
      <c r="F566">
        <v>39463</v>
      </c>
      <c r="G566">
        <v>2022</v>
      </c>
      <c r="H566">
        <f t="shared" si="17"/>
        <v>6</v>
      </c>
      <c r="I566">
        <f>VLOOKUP(H566,KEY!$B$2:$C$14,2,0)</f>
        <v>5</v>
      </c>
      <c r="J566" s="24">
        <f>VLOOKUP(C566,INVENTORY_DATA!C:F,4,0)*F566</f>
        <v>308206.02999999997</v>
      </c>
    </row>
    <row r="567" spans="2:10" x14ac:dyDescent="0.25">
      <c r="B567" t="str">
        <f t="shared" si="16"/>
        <v>61709261</v>
      </c>
      <c r="C567">
        <v>1709261</v>
      </c>
      <c r="D567" t="str">
        <f>_xlfn.XLOOKUP(C567,INVENTORY_DATA!$C:$C,INVENTORY_DATA!$B:$B,"REVISIT",0)</f>
        <v>W_C</v>
      </c>
      <c r="E567" t="s">
        <v>10</v>
      </c>
      <c r="F567">
        <v>48394</v>
      </c>
      <c r="G567">
        <v>2022</v>
      </c>
      <c r="H567">
        <f t="shared" si="17"/>
        <v>6</v>
      </c>
      <c r="I567">
        <f>VLOOKUP(H567,KEY!$B$2:$C$14,2,0)</f>
        <v>5</v>
      </c>
      <c r="J567" s="24">
        <f>VLOOKUP(C567,INVENTORY_DATA!C:F,4,0)*F567</f>
        <v>462162.7</v>
      </c>
    </row>
    <row r="568" spans="2:10" x14ac:dyDescent="0.25">
      <c r="B568" t="str">
        <f t="shared" si="16"/>
        <v>61470217</v>
      </c>
      <c r="C568">
        <v>1470217</v>
      </c>
      <c r="D568" t="str">
        <f>_xlfn.XLOOKUP(C568,INVENTORY_DATA!$C:$C,INVENTORY_DATA!$B:$B,"REVISIT",0)</f>
        <v>W_A</v>
      </c>
      <c r="E568" t="s">
        <v>4</v>
      </c>
      <c r="F568">
        <v>32363</v>
      </c>
      <c r="G568">
        <v>2022</v>
      </c>
      <c r="H568">
        <f t="shared" si="17"/>
        <v>6</v>
      </c>
      <c r="I568">
        <f>VLOOKUP(H568,KEY!$B$2:$C$14,2,0)</f>
        <v>5</v>
      </c>
      <c r="J568" s="24">
        <f>VLOOKUP(C568,INVENTORY_DATA!C:F,4,0)*F568</f>
        <v>227511.89</v>
      </c>
    </row>
    <row r="569" spans="2:10" x14ac:dyDescent="0.25">
      <c r="B569" t="str">
        <f t="shared" si="16"/>
        <v>61943544</v>
      </c>
      <c r="C569">
        <v>1943544</v>
      </c>
      <c r="D569" t="str">
        <f>_xlfn.XLOOKUP(C569,INVENTORY_DATA!$C:$C,INVENTORY_DATA!$B:$B,"REVISIT",0)</f>
        <v>W_B</v>
      </c>
      <c r="E569" t="s">
        <v>6</v>
      </c>
      <c r="F569">
        <v>32134</v>
      </c>
      <c r="G569">
        <v>2022</v>
      </c>
      <c r="H569">
        <f t="shared" si="17"/>
        <v>6</v>
      </c>
      <c r="I569">
        <f>VLOOKUP(H569,KEY!$B$2:$C$14,2,0)</f>
        <v>5</v>
      </c>
      <c r="J569" s="24">
        <f>VLOOKUP(C569,INVENTORY_DATA!C:F,4,0)*F569</f>
        <v>318447.94</v>
      </c>
    </row>
    <row r="570" spans="2:10" x14ac:dyDescent="0.25">
      <c r="B570" t="str">
        <f t="shared" si="16"/>
        <v>61708464</v>
      </c>
      <c r="C570">
        <v>1708464</v>
      </c>
      <c r="D570" t="str">
        <f>_xlfn.XLOOKUP(C570,INVENTORY_DATA!$C:$C,INVENTORY_DATA!$B:$B,"REVISIT",0)</f>
        <v>W_C</v>
      </c>
      <c r="E570" t="s">
        <v>8</v>
      </c>
      <c r="F570">
        <v>14639</v>
      </c>
      <c r="G570">
        <v>2022</v>
      </c>
      <c r="H570">
        <f t="shared" si="17"/>
        <v>6</v>
      </c>
      <c r="I570">
        <f>VLOOKUP(H570,KEY!$B$2:$C$14,2,0)</f>
        <v>5</v>
      </c>
      <c r="J570" s="24">
        <f>VLOOKUP(C570,INVENTORY_DATA!C:F,4,0)*F570</f>
        <v>134239.63</v>
      </c>
    </row>
    <row r="571" spans="2:10" x14ac:dyDescent="0.25">
      <c r="B571" t="str">
        <f t="shared" si="16"/>
        <v>61166815</v>
      </c>
      <c r="C571">
        <v>1166815</v>
      </c>
      <c r="D571" t="str">
        <f>_xlfn.XLOOKUP(C571,INVENTORY_DATA!$C:$C,INVENTORY_DATA!$B:$B,"REVISIT",0)</f>
        <v>W_A</v>
      </c>
      <c r="E571" t="s">
        <v>9</v>
      </c>
      <c r="F571">
        <v>32983</v>
      </c>
      <c r="G571">
        <v>2022</v>
      </c>
      <c r="H571">
        <f t="shared" si="17"/>
        <v>6</v>
      </c>
      <c r="I571">
        <f>VLOOKUP(H571,KEY!$B$2:$C$14,2,0)</f>
        <v>5</v>
      </c>
      <c r="J571" s="24">
        <f>VLOOKUP(C571,INVENTORY_DATA!C:F,4,0)*F571</f>
        <v>239456.58</v>
      </c>
    </row>
    <row r="572" spans="2:10" x14ac:dyDescent="0.25">
      <c r="B572" t="str">
        <f t="shared" si="16"/>
        <v>61148598</v>
      </c>
      <c r="C572">
        <v>1148598</v>
      </c>
      <c r="D572" t="str">
        <f>_xlfn.XLOOKUP(C572,INVENTORY_DATA!$C:$C,INVENTORY_DATA!$B:$B,"REVISIT",0)</f>
        <v>W_B</v>
      </c>
      <c r="E572" t="s">
        <v>10</v>
      </c>
      <c r="F572">
        <v>46179</v>
      </c>
      <c r="G572">
        <v>2022</v>
      </c>
      <c r="H572">
        <f t="shared" si="17"/>
        <v>6</v>
      </c>
      <c r="I572">
        <f>VLOOKUP(H572,KEY!$B$2:$C$14,2,0)</f>
        <v>5</v>
      </c>
      <c r="J572" s="24">
        <f>VLOOKUP(C572,INVENTORY_DATA!C:F,4,0)*F572</f>
        <v>447012.72</v>
      </c>
    </row>
    <row r="573" spans="2:10" x14ac:dyDescent="0.25">
      <c r="B573" t="str">
        <f t="shared" si="16"/>
        <v>61542320</v>
      </c>
      <c r="C573">
        <v>1542320</v>
      </c>
      <c r="D573" t="str">
        <f>_xlfn.XLOOKUP(C573,INVENTORY_DATA!$C:$C,INVENTORY_DATA!$B:$B,"REVISIT",0)</f>
        <v>W_C</v>
      </c>
      <c r="E573" t="s">
        <v>4</v>
      </c>
      <c r="F573">
        <v>43921</v>
      </c>
      <c r="G573">
        <v>2022</v>
      </c>
      <c r="H573">
        <f t="shared" si="17"/>
        <v>6</v>
      </c>
      <c r="I573">
        <f>VLOOKUP(H573,KEY!$B$2:$C$14,2,0)</f>
        <v>5</v>
      </c>
      <c r="J573" s="24">
        <f>VLOOKUP(C573,INVENTORY_DATA!C:F,4,0)*F573</f>
        <v>348732.74</v>
      </c>
    </row>
    <row r="574" spans="2:10" x14ac:dyDescent="0.25">
      <c r="B574" t="str">
        <f t="shared" si="16"/>
        <v>61540951</v>
      </c>
      <c r="C574">
        <v>1540951</v>
      </c>
      <c r="D574" t="str">
        <f>_xlfn.XLOOKUP(C574,INVENTORY_DATA!$C:$C,INVENTORY_DATA!$B:$B,"REVISIT",0)</f>
        <v>W_A</v>
      </c>
      <c r="E574" t="s">
        <v>6</v>
      </c>
      <c r="F574">
        <v>17259</v>
      </c>
      <c r="G574">
        <v>2022</v>
      </c>
      <c r="H574">
        <f t="shared" si="17"/>
        <v>6</v>
      </c>
      <c r="I574">
        <f>VLOOKUP(H574,KEY!$B$2:$C$14,2,0)</f>
        <v>5</v>
      </c>
      <c r="J574" s="24">
        <f>VLOOKUP(C574,INVENTORY_DATA!C:F,4,0)*F574</f>
        <v>170518.92</v>
      </c>
    </row>
    <row r="575" spans="2:10" x14ac:dyDescent="0.25">
      <c r="B575" t="str">
        <f t="shared" si="16"/>
        <v>61338107</v>
      </c>
      <c r="C575">
        <v>1338107</v>
      </c>
      <c r="D575" t="str">
        <f>_xlfn.XLOOKUP(C575,INVENTORY_DATA!$C:$C,INVENTORY_DATA!$B:$B,"REVISIT",0)</f>
        <v>W_B</v>
      </c>
      <c r="E575" t="s">
        <v>8</v>
      </c>
      <c r="F575">
        <v>41423</v>
      </c>
      <c r="G575">
        <v>2022</v>
      </c>
      <c r="H575">
        <f t="shared" si="17"/>
        <v>6</v>
      </c>
      <c r="I575">
        <f>VLOOKUP(H575,KEY!$B$2:$C$14,2,0)</f>
        <v>5</v>
      </c>
      <c r="J575" s="24">
        <f>VLOOKUP(C575,INVENTORY_DATA!C:F,4,0)*F575</f>
        <v>324756.32</v>
      </c>
    </row>
    <row r="576" spans="2:10" x14ac:dyDescent="0.25">
      <c r="B576" t="str">
        <f t="shared" si="16"/>
        <v>61972232</v>
      </c>
      <c r="C576">
        <v>1972232</v>
      </c>
      <c r="D576" t="str">
        <f>_xlfn.XLOOKUP(C576,INVENTORY_DATA!$C:$C,INVENTORY_DATA!$B:$B,"REVISIT",0)</f>
        <v>W_C</v>
      </c>
      <c r="E576" t="s">
        <v>9</v>
      </c>
      <c r="F576">
        <v>41419</v>
      </c>
      <c r="G576">
        <v>2022</v>
      </c>
      <c r="H576">
        <f t="shared" si="17"/>
        <v>6</v>
      </c>
      <c r="I576">
        <f>VLOOKUP(H576,KEY!$B$2:$C$14,2,0)</f>
        <v>5</v>
      </c>
      <c r="J576" s="24">
        <f>VLOOKUP(C576,INVENTORY_DATA!C:F,4,0)*F576</f>
        <v>411704.86</v>
      </c>
    </row>
    <row r="577" spans="2:10" x14ac:dyDescent="0.25">
      <c r="B577" t="str">
        <f t="shared" si="16"/>
        <v>61747756</v>
      </c>
      <c r="C577">
        <v>1747756</v>
      </c>
      <c r="D577" t="str">
        <f>_xlfn.XLOOKUP(C577,INVENTORY_DATA!$C:$C,INVENTORY_DATA!$B:$B,"REVISIT",0)</f>
        <v>W_A</v>
      </c>
      <c r="E577" t="s">
        <v>10</v>
      </c>
      <c r="F577">
        <v>36820</v>
      </c>
      <c r="G577">
        <v>2022</v>
      </c>
      <c r="H577">
        <f t="shared" si="17"/>
        <v>6</v>
      </c>
      <c r="I577">
        <f>VLOOKUP(H577,KEY!$B$2:$C$14,2,0)</f>
        <v>5</v>
      </c>
      <c r="J577" s="24">
        <f>VLOOKUP(C577,INVENTORY_DATA!C:F,4,0)*F577</f>
        <v>298610.19999999995</v>
      </c>
    </row>
    <row r="578" spans="2:10" x14ac:dyDescent="0.25">
      <c r="B578" t="str">
        <f t="shared" si="16"/>
        <v>61411516</v>
      </c>
      <c r="C578">
        <v>1411516</v>
      </c>
      <c r="D578" t="str">
        <f>_xlfn.XLOOKUP(C578,INVENTORY_DATA!$C:$C,INVENTORY_DATA!$B:$B,"REVISIT",0)</f>
        <v>W_B</v>
      </c>
      <c r="E578" t="s">
        <v>4</v>
      </c>
      <c r="F578">
        <v>46167</v>
      </c>
      <c r="G578">
        <v>2022</v>
      </c>
      <c r="H578">
        <f t="shared" si="17"/>
        <v>6</v>
      </c>
      <c r="I578">
        <f>VLOOKUP(H578,KEY!$B$2:$C$14,2,0)</f>
        <v>5</v>
      </c>
      <c r="J578" s="24">
        <f>VLOOKUP(C578,INVENTORY_DATA!C:F,4,0)*F578</f>
        <v>400729.56</v>
      </c>
    </row>
    <row r="579" spans="2:10" x14ac:dyDescent="0.25">
      <c r="B579" t="str">
        <f t="shared" si="16"/>
        <v>61361836</v>
      </c>
      <c r="C579">
        <v>1361836</v>
      </c>
      <c r="D579" t="str">
        <f>_xlfn.XLOOKUP(C579,INVENTORY_DATA!$C:$C,INVENTORY_DATA!$B:$B,"REVISIT",0)</f>
        <v>W_C</v>
      </c>
      <c r="E579" t="s">
        <v>6</v>
      </c>
      <c r="F579">
        <v>40586</v>
      </c>
      <c r="G579">
        <v>2022</v>
      </c>
      <c r="H579">
        <f t="shared" si="17"/>
        <v>6</v>
      </c>
      <c r="I579">
        <f>VLOOKUP(H579,KEY!$B$2:$C$14,2,0)</f>
        <v>5</v>
      </c>
      <c r="J579" s="24">
        <f>VLOOKUP(C579,INVENTORY_DATA!C:F,4,0)*F579</f>
        <v>390437.31999999995</v>
      </c>
    </row>
    <row r="580" spans="2:10" x14ac:dyDescent="0.25">
      <c r="B580" t="str">
        <f t="shared" ref="B580:B643" si="18">H580&amp;C580</f>
        <v>61336891</v>
      </c>
      <c r="C580">
        <v>1336891</v>
      </c>
      <c r="D580" t="str">
        <f>_xlfn.XLOOKUP(C580,INVENTORY_DATA!$C:$C,INVENTORY_DATA!$B:$B,"REVISIT",0)</f>
        <v>W_A</v>
      </c>
      <c r="E580" t="s">
        <v>8</v>
      </c>
      <c r="F580">
        <v>62487</v>
      </c>
      <c r="G580">
        <v>2022</v>
      </c>
      <c r="H580">
        <f t="shared" si="17"/>
        <v>6</v>
      </c>
      <c r="I580">
        <f>VLOOKUP(H580,KEY!$B$2:$C$14,2,0)</f>
        <v>5</v>
      </c>
      <c r="J580" s="24">
        <f>VLOOKUP(C580,INVENTORY_DATA!C:F,4,0)*F580</f>
        <v>468027.63</v>
      </c>
    </row>
    <row r="581" spans="2:10" x14ac:dyDescent="0.25">
      <c r="B581" t="str">
        <f t="shared" si="18"/>
        <v>61814880</v>
      </c>
      <c r="C581">
        <v>1814880</v>
      </c>
      <c r="D581" t="str">
        <f>_xlfn.XLOOKUP(C581,INVENTORY_DATA!$C:$C,INVENTORY_DATA!$B:$B,"REVISIT",0)</f>
        <v>W_B</v>
      </c>
      <c r="E581" t="s">
        <v>9</v>
      </c>
      <c r="F581">
        <v>45278</v>
      </c>
      <c r="G581">
        <v>2022</v>
      </c>
      <c r="H581">
        <f t="shared" ref="H581:H644" si="19">IF(C580=1431913,H580+1,H580)</f>
        <v>6</v>
      </c>
      <c r="I581">
        <f>VLOOKUP(H581,KEY!$B$2:$C$14,2,0)</f>
        <v>5</v>
      </c>
      <c r="J581" s="24">
        <f>VLOOKUP(C581,INVENTORY_DATA!C:F,4,0)*F581</f>
        <v>420179.83999999997</v>
      </c>
    </row>
    <row r="582" spans="2:10" x14ac:dyDescent="0.25">
      <c r="B582" t="str">
        <f t="shared" si="18"/>
        <v>61681215</v>
      </c>
      <c r="C582">
        <v>1681215</v>
      </c>
      <c r="D582" t="str">
        <f>_xlfn.XLOOKUP(C582,INVENTORY_DATA!$C:$C,INVENTORY_DATA!$B:$B,"REVISIT",0)</f>
        <v>W_C</v>
      </c>
      <c r="E582" t="s">
        <v>10</v>
      </c>
      <c r="F582">
        <v>25322</v>
      </c>
      <c r="G582">
        <v>2022</v>
      </c>
      <c r="H582">
        <f t="shared" si="19"/>
        <v>6</v>
      </c>
      <c r="I582">
        <f>VLOOKUP(H582,KEY!$B$2:$C$14,2,0)</f>
        <v>5</v>
      </c>
      <c r="J582" s="24">
        <f>VLOOKUP(C582,INVENTORY_DATA!C:F,4,0)*F582</f>
        <v>237013.91999999998</v>
      </c>
    </row>
    <row r="583" spans="2:10" x14ac:dyDescent="0.25">
      <c r="B583" t="str">
        <f t="shared" si="18"/>
        <v>61217963</v>
      </c>
      <c r="C583">
        <v>1217963</v>
      </c>
      <c r="D583" t="str">
        <f>_xlfn.XLOOKUP(C583,INVENTORY_DATA!$C:$C,INVENTORY_DATA!$B:$B,"REVISIT",0)</f>
        <v>W_A</v>
      </c>
      <c r="E583" t="s">
        <v>4</v>
      </c>
      <c r="F583">
        <v>45529</v>
      </c>
      <c r="G583">
        <v>2022</v>
      </c>
      <c r="H583">
        <f t="shared" si="19"/>
        <v>6</v>
      </c>
      <c r="I583">
        <f>VLOOKUP(H583,KEY!$B$2:$C$14,2,0)</f>
        <v>5</v>
      </c>
      <c r="J583" s="24">
        <f>VLOOKUP(C583,INVENTORY_DATA!C:F,4,0)*F583</f>
        <v>408395.13</v>
      </c>
    </row>
    <row r="584" spans="2:10" x14ac:dyDescent="0.25">
      <c r="B584" t="str">
        <f t="shared" si="18"/>
        <v>61441235</v>
      </c>
      <c r="C584">
        <v>1441235</v>
      </c>
      <c r="D584" t="str">
        <f>_xlfn.XLOOKUP(C584,INVENTORY_DATA!$C:$C,INVENTORY_DATA!$B:$B,"REVISIT",0)</f>
        <v>W_B</v>
      </c>
      <c r="E584" t="s">
        <v>6</v>
      </c>
      <c r="F584">
        <v>21575</v>
      </c>
      <c r="G584">
        <v>2022</v>
      </c>
      <c r="H584">
        <f t="shared" si="19"/>
        <v>6</v>
      </c>
      <c r="I584">
        <f>VLOOKUP(H584,KEY!$B$2:$C$14,2,0)</f>
        <v>5</v>
      </c>
      <c r="J584" s="24">
        <f>VLOOKUP(C584,INVENTORY_DATA!C:F,4,0)*F584</f>
        <v>210572</v>
      </c>
    </row>
    <row r="585" spans="2:10" x14ac:dyDescent="0.25">
      <c r="B585" t="str">
        <f t="shared" si="18"/>
        <v>61251251</v>
      </c>
      <c r="C585">
        <v>1251251</v>
      </c>
      <c r="D585" t="str">
        <f>_xlfn.XLOOKUP(C585,INVENTORY_DATA!$C:$C,INVENTORY_DATA!$B:$B,"REVISIT",0)</f>
        <v>W_C</v>
      </c>
      <c r="E585" t="s">
        <v>8</v>
      </c>
      <c r="F585">
        <v>53978</v>
      </c>
      <c r="G585">
        <v>2022</v>
      </c>
      <c r="H585">
        <f t="shared" si="19"/>
        <v>6</v>
      </c>
      <c r="I585">
        <f>VLOOKUP(H585,KEY!$B$2:$C$14,2,0)</f>
        <v>5</v>
      </c>
      <c r="J585" s="24">
        <f>VLOOKUP(C585,INVENTORY_DATA!C:F,4,0)*F585</f>
        <v>516029.68000000005</v>
      </c>
    </row>
    <row r="586" spans="2:10" x14ac:dyDescent="0.25">
      <c r="B586" t="str">
        <f t="shared" si="18"/>
        <v>61183992</v>
      </c>
      <c r="C586">
        <v>1183992</v>
      </c>
      <c r="D586" t="str">
        <f>_xlfn.XLOOKUP(C586,INVENTORY_DATA!$C:$C,INVENTORY_DATA!$B:$B,"REVISIT",0)</f>
        <v>W_A</v>
      </c>
      <c r="E586" t="s">
        <v>9</v>
      </c>
      <c r="F586">
        <v>15373</v>
      </c>
      <c r="G586">
        <v>2022</v>
      </c>
      <c r="H586">
        <f t="shared" si="19"/>
        <v>6</v>
      </c>
      <c r="I586">
        <f>VLOOKUP(H586,KEY!$B$2:$C$14,2,0)</f>
        <v>5</v>
      </c>
      <c r="J586" s="24">
        <f>VLOOKUP(C586,INVENTORY_DATA!C:F,4,0)*F586</f>
        <v>108994.56999999999</v>
      </c>
    </row>
    <row r="587" spans="2:10" x14ac:dyDescent="0.25">
      <c r="B587" t="str">
        <f t="shared" si="18"/>
        <v>61725410</v>
      </c>
      <c r="C587">
        <v>1725410</v>
      </c>
      <c r="D587" t="str">
        <f>_xlfn.XLOOKUP(C587,INVENTORY_DATA!$C:$C,INVENTORY_DATA!$B:$B,"REVISIT",0)</f>
        <v>W_B</v>
      </c>
      <c r="E587" t="s">
        <v>10</v>
      </c>
      <c r="F587">
        <v>51403</v>
      </c>
      <c r="G587">
        <v>2022</v>
      </c>
      <c r="H587">
        <f t="shared" si="19"/>
        <v>6</v>
      </c>
      <c r="I587">
        <f>VLOOKUP(H587,KEY!$B$2:$C$14,2,0)</f>
        <v>5</v>
      </c>
      <c r="J587" s="24">
        <f>VLOOKUP(C587,INVENTORY_DATA!C:F,4,0)*F587</f>
        <v>510431.79</v>
      </c>
    </row>
    <row r="588" spans="2:10" x14ac:dyDescent="0.25">
      <c r="B588" t="str">
        <f t="shared" si="18"/>
        <v>61665271</v>
      </c>
      <c r="C588">
        <v>1665271</v>
      </c>
      <c r="D588" t="str">
        <f>_xlfn.XLOOKUP(C588,INVENTORY_DATA!$C:$C,INVENTORY_DATA!$B:$B,"REVISIT",0)</f>
        <v>W_C</v>
      </c>
      <c r="E588" t="s">
        <v>4</v>
      </c>
      <c r="F588">
        <v>14210</v>
      </c>
      <c r="G588">
        <v>2022</v>
      </c>
      <c r="H588">
        <f t="shared" si="19"/>
        <v>6</v>
      </c>
      <c r="I588">
        <f>VLOOKUP(H588,KEY!$B$2:$C$14,2,0)</f>
        <v>5</v>
      </c>
      <c r="J588" s="24">
        <f>VLOOKUP(C588,INVENTORY_DATA!C:F,4,0)*F588</f>
        <v>128742.6</v>
      </c>
    </row>
    <row r="589" spans="2:10" x14ac:dyDescent="0.25">
      <c r="B589" t="str">
        <f t="shared" si="18"/>
        <v>61104927</v>
      </c>
      <c r="C589">
        <v>1104927</v>
      </c>
      <c r="D589" t="str">
        <f>_xlfn.XLOOKUP(C589,INVENTORY_DATA!$C:$C,INVENTORY_DATA!$B:$B,"REVISIT",0)</f>
        <v>W_A</v>
      </c>
      <c r="E589" t="s">
        <v>6</v>
      </c>
      <c r="F589">
        <v>53759</v>
      </c>
      <c r="G589">
        <v>2022</v>
      </c>
      <c r="H589">
        <f t="shared" si="19"/>
        <v>6</v>
      </c>
      <c r="I589">
        <f>VLOOKUP(H589,KEY!$B$2:$C$14,2,0)</f>
        <v>5</v>
      </c>
      <c r="J589" s="24">
        <f>VLOOKUP(C589,INVENTORY_DATA!C:F,4,0)*F589</f>
        <v>400504.55</v>
      </c>
    </row>
    <row r="590" spans="2:10" x14ac:dyDescent="0.25">
      <c r="B590" t="str">
        <f t="shared" si="18"/>
        <v>61404240</v>
      </c>
      <c r="C590">
        <v>1404240</v>
      </c>
      <c r="D590" t="str">
        <f>_xlfn.XLOOKUP(C590,INVENTORY_DATA!$C:$C,INVENTORY_DATA!$B:$B,"REVISIT",0)</f>
        <v>W_B</v>
      </c>
      <c r="E590" t="s">
        <v>8</v>
      </c>
      <c r="F590">
        <v>25164</v>
      </c>
      <c r="G590">
        <v>2022</v>
      </c>
      <c r="H590">
        <f t="shared" si="19"/>
        <v>6</v>
      </c>
      <c r="I590">
        <f>VLOOKUP(H590,KEY!$B$2:$C$14,2,0)</f>
        <v>5</v>
      </c>
      <c r="J590" s="24">
        <f>VLOOKUP(C590,INVENTORY_DATA!C:F,4,0)*F590</f>
        <v>247362.12</v>
      </c>
    </row>
    <row r="591" spans="2:10" x14ac:dyDescent="0.25">
      <c r="B591" t="str">
        <f t="shared" si="18"/>
        <v>61658227</v>
      </c>
      <c r="C591">
        <v>1658227</v>
      </c>
      <c r="D591" t="str">
        <f>_xlfn.XLOOKUP(C591,INVENTORY_DATA!$C:$C,INVENTORY_DATA!$B:$B,"REVISIT",0)</f>
        <v>W_C</v>
      </c>
      <c r="E591" t="s">
        <v>9</v>
      </c>
      <c r="F591">
        <v>30350</v>
      </c>
      <c r="G591">
        <v>2022</v>
      </c>
      <c r="H591">
        <f t="shared" si="19"/>
        <v>6</v>
      </c>
      <c r="I591">
        <f>VLOOKUP(H591,KEY!$B$2:$C$14,2,0)</f>
        <v>5</v>
      </c>
      <c r="J591" s="24">
        <f>VLOOKUP(C591,INVENTORY_DATA!C:F,4,0)*F591</f>
        <v>279827</v>
      </c>
    </row>
    <row r="592" spans="2:10" x14ac:dyDescent="0.25">
      <c r="B592" t="str">
        <f t="shared" si="18"/>
        <v>61919447</v>
      </c>
      <c r="C592">
        <v>1919447</v>
      </c>
      <c r="D592" t="str">
        <f>_xlfn.XLOOKUP(C592,INVENTORY_DATA!$C:$C,INVENTORY_DATA!$B:$B,"REVISIT",0)</f>
        <v>W_A</v>
      </c>
      <c r="E592" t="s">
        <v>10</v>
      </c>
      <c r="F592">
        <v>44877</v>
      </c>
      <c r="G592">
        <v>2022</v>
      </c>
      <c r="H592">
        <f t="shared" si="19"/>
        <v>6</v>
      </c>
      <c r="I592">
        <f>VLOOKUP(H592,KEY!$B$2:$C$14,2,0)</f>
        <v>5</v>
      </c>
      <c r="J592" s="24">
        <f>VLOOKUP(C592,INVENTORY_DATA!C:F,4,0)*F592</f>
        <v>423190.11</v>
      </c>
    </row>
    <row r="593" spans="2:10" x14ac:dyDescent="0.25">
      <c r="B593" t="str">
        <f t="shared" si="18"/>
        <v>61602257</v>
      </c>
      <c r="C593">
        <v>1602257</v>
      </c>
      <c r="D593" t="str">
        <f>_xlfn.XLOOKUP(C593,INVENTORY_DATA!$C:$C,INVENTORY_DATA!$B:$B,"REVISIT",0)</f>
        <v>W_B</v>
      </c>
      <c r="E593" t="s">
        <v>4</v>
      </c>
      <c r="F593">
        <v>61590</v>
      </c>
      <c r="G593">
        <v>2022</v>
      </c>
      <c r="H593">
        <f t="shared" si="19"/>
        <v>6</v>
      </c>
      <c r="I593">
        <f>VLOOKUP(H593,KEY!$B$2:$C$14,2,0)</f>
        <v>5</v>
      </c>
      <c r="J593" s="24">
        <f>VLOOKUP(C593,INVENTORY_DATA!C:F,4,0)*F593</f>
        <v>551230.5</v>
      </c>
    </row>
    <row r="594" spans="2:10" x14ac:dyDescent="0.25">
      <c r="B594" t="str">
        <f t="shared" si="18"/>
        <v>61542470</v>
      </c>
      <c r="C594">
        <v>1542470</v>
      </c>
      <c r="D594" t="str">
        <f>_xlfn.XLOOKUP(C594,INVENTORY_DATA!$C:$C,INVENTORY_DATA!$B:$B,"REVISIT",0)</f>
        <v>W_C</v>
      </c>
      <c r="E594" t="s">
        <v>6</v>
      </c>
      <c r="F594">
        <v>46037</v>
      </c>
      <c r="G594">
        <v>2022</v>
      </c>
      <c r="H594">
        <f t="shared" si="19"/>
        <v>6</v>
      </c>
      <c r="I594">
        <f>VLOOKUP(H594,KEY!$B$2:$C$14,2,0)</f>
        <v>5</v>
      </c>
      <c r="J594" s="24">
        <f>VLOOKUP(C594,INVENTORY_DATA!C:F,4,0)*F594</f>
        <v>420778.18000000005</v>
      </c>
    </row>
    <row r="595" spans="2:10" x14ac:dyDescent="0.25">
      <c r="B595" t="str">
        <f t="shared" si="18"/>
        <v>61172141</v>
      </c>
      <c r="C595">
        <v>1172141</v>
      </c>
      <c r="D595" t="str">
        <f>_xlfn.XLOOKUP(C595,INVENTORY_DATA!$C:$C,INVENTORY_DATA!$B:$B,"REVISIT",0)</f>
        <v>W_A</v>
      </c>
      <c r="E595" t="s">
        <v>8</v>
      </c>
      <c r="F595">
        <v>40494</v>
      </c>
      <c r="G595">
        <v>2022</v>
      </c>
      <c r="H595">
        <f t="shared" si="19"/>
        <v>6</v>
      </c>
      <c r="I595">
        <f>VLOOKUP(H595,KEY!$B$2:$C$14,2,0)</f>
        <v>5</v>
      </c>
      <c r="J595" s="24">
        <f>VLOOKUP(C595,INVENTORY_DATA!C:F,4,0)*F595</f>
        <v>372544.8</v>
      </c>
    </row>
    <row r="596" spans="2:10" x14ac:dyDescent="0.25">
      <c r="B596" t="str">
        <f t="shared" si="18"/>
        <v>61686011</v>
      </c>
      <c r="C596">
        <v>1686011</v>
      </c>
      <c r="D596" t="str">
        <f>_xlfn.XLOOKUP(C596,INVENTORY_DATA!$C:$C,INVENTORY_DATA!$B:$B,"REVISIT",0)</f>
        <v>W_B</v>
      </c>
      <c r="E596" t="s">
        <v>9</v>
      </c>
      <c r="F596">
        <v>56775</v>
      </c>
      <c r="G596">
        <v>2022</v>
      </c>
      <c r="H596">
        <f t="shared" si="19"/>
        <v>6</v>
      </c>
      <c r="I596">
        <f>VLOOKUP(H596,KEY!$B$2:$C$14,2,0)</f>
        <v>5</v>
      </c>
      <c r="J596" s="24">
        <f>VLOOKUP(C596,INVENTORY_DATA!C:F,4,0)*F596</f>
        <v>469529.25</v>
      </c>
    </row>
    <row r="597" spans="2:10" x14ac:dyDescent="0.25">
      <c r="B597" t="str">
        <f t="shared" si="18"/>
        <v>61760339</v>
      </c>
      <c r="C597">
        <v>1760339</v>
      </c>
      <c r="D597" t="str">
        <f>_xlfn.XLOOKUP(C597,INVENTORY_DATA!$C:$C,INVENTORY_DATA!$B:$B,"REVISIT",0)</f>
        <v>W_C</v>
      </c>
      <c r="E597" t="s">
        <v>10</v>
      </c>
      <c r="F597">
        <v>30862</v>
      </c>
      <c r="G597">
        <v>2022</v>
      </c>
      <c r="H597">
        <f t="shared" si="19"/>
        <v>6</v>
      </c>
      <c r="I597">
        <f>VLOOKUP(H597,KEY!$B$2:$C$14,2,0)</f>
        <v>5</v>
      </c>
      <c r="J597" s="24">
        <f>VLOOKUP(C597,INVENTORY_DATA!C:F,4,0)*F597</f>
        <v>265104.58</v>
      </c>
    </row>
    <row r="598" spans="2:10" x14ac:dyDescent="0.25">
      <c r="B598" t="str">
        <f t="shared" si="18"/>
        <v>61544715</v>
      </c>
      <c r="C598">
        <v>1544715</v>
      </c>
      <c r="D598" t="str">
        <f>_xlfn.XLOOKUP(C598,INVENTORY_DATA!$C:$C,INVENTORY_DATA!$B:$B,"REVISIT",0)</f>
        <v>W_A</v>
      </c>
      <c r="E598" t="s">
        <v>4</v>
      </c>
      <c r="F598">
        <v>51991</v>
      </c>
      <c r="G598">
        <v>2022</v>
      </c>
      <c r="H598">
        <f t="shared" si="19"/>
        <v>6</v>
      </c>
      <c r="I598">
        <f>VLOOKUP(H598,KEY!$B$2:$C$14,2,0)</f>
        <v>5</v>
      </c>
      <c r="J598" s="24">
        <f>VLOOKUP(C598,INVENTORY_DATA!C:F,4,0)*F598</f>
        <v>498593.69</v>
      </c>
    </row>
    <row r="599" spans="2:10" x14ac:dyDescent="0.25">
      <c r="B599" t="str">
        <f t="shared" si="18"/>
        <v>61715505</v>
      </c>
      <c r="C599">
        <v>1715505</v>
      </c>
      <c r="D599" t="str">
        <f>_xlfn.XLOOKUP(C599,INVENTORY_DATA!$C:$C,INVENTORY_DATA!$B:$B,"REVISIT",0)</f>
        <v>W_B</v>
      </c>
      <c r="E599" t="s">
        <v>6</v>
      </c>
      <c r="F599">
        <v>45396</v>
      </c>
      <c r="G599">
        <v>2022</v>
      </c>
      <c r="H599">
        <f t="shared" si="19"/>
        <v>6</v>
      </c>
      <c r="I599">
        <f>VLOOKUP(H599,KEY!$B$2:$C$14,2,0)</f>
        <v>5</v>
      </c>
      <c r="J599" s="24">
        <f>VLOOKUP(C599,INVENTORY_DATA!C:F,4,0)*F599</f>
        <v>399938.76</v>
      </c>
    </row>
    <row r="600" spans="2:10" x14ac:dyDescent="0.25">
      <c r="B600" t="str">
        <f t="shared" si="18"/>
        <v>61539334</v>
      </c>
      <c r="C600">
        <v>1539334</v>
      </c>
      <c r="D600" t="str">
        <f>_xlfn.XLOOKUP(C600,INVENTORY_DATA!$C:$C,INVENTORY_DATA!$B:$B,"REVISIT",0)</f>
        <v>W_C</v>
      </c>
      <c r="E600" t="s">
        <v>8</v>
      </c>
      <c r="F600">
        <v>19638</v>
      </c>
      <c r="G600">
        <v>2022</v>
      </c>
      <c r="H600">
        <f t="shared" si="19"/>
        <v>6</v>
      </c>
      <c r="I600">
        <f>VLOOKUP(H600,KEY!$B$2:$C$14,2,0)</f>
        <v>5</v>
      </c>
      <c r="J600" s="24">
        <f>VLOOKUP(C600,INVENTORY_DATA!C:F,4,0)*F600</f>
        <v>172814.40000000002</v>
      </c>
    </row>
    <row r="601" spans="2:10" x14ac:dyDescent="0.25">
      <c r="B601" t="str">
        <f t="shared" si="18"/>
        <v>61803831</v>
      </c>
      <c r="C601">
        <v>1803831</v>
      </c>
      <c r="D601" t="str">
        <f>_xlfn.XLOOKUP(C601,INVENTORY_DATA!$C:$C,INVENTORY_DATA!$B:$B,"REVISIT",0)</f>
        <v>W_A</v>
      </c>
      <c r="E601" t="s">
        <v>9</v>
      </c>
      <c r="F601">
        <v>37807</v>
      </c>
      <c r="G601">
        <v>2022</v>
      </c>
      <c r="H601">
        <f t="shared" si="19"/>
        <v>6</v>
      </c>
      <c r="I601">
        <f>VLOOKUP(H601,KEY!$B$2:$C$14,2,0)</f>
        <v>5</v>
      </c>
      <c r="J601" s="24">
        <f>VLOOKUP(C601,INVENTORY_DATA!C:F,4,0)*F601</f>
        <v>347824.39999999997</v>
      </c>
    </row>
    <row r="602" spans="2:10" x14ac:dyDescent="0.25">
      <c r="B602" t="str">
        <f t="shared" si="18"/>
        <v>61431913</v>
      </c>
      <c r="C602">
        <v>1431913</v>
      </c>
      <c r="D602" t="str">
        <f>_xlfn.XLOOKUP(C602,INVENTORY_DATA!$C:$C,INVENTORY_DATA!$B:$B,"REVISIT",0)</f>
        <v>W_B</v>
      </c>
      <c r="E602" t="s">
        <v>10</v>
      </c>
      <c r="F602">
        <v>23215</v>
      </c>
      <c r="G602">
        <v>2022</v>
      </c>
      <c r="H602">
        <f t="shared" si="19"/>
        <v>6</v>
      </c>
      <c r="I602">
        <f>VLOOKUP(H602,KEY!$B$2:$C$14,2,0)</f>
        <v>5</v>
      </c>
      <c r="J602" s="24">
        <f>VLOOKUP(C602,INVENTORY_DATA!C:F,4,0)*F602</f>
        <v>220774.65</v>
      </c>
    </row>
    <row r="603" spans="2:10" x14ac:dyDescent="0.25">
      <c r="B603" t="str">
        <f t="shared" si="18"/>
        <v>71395072</v>
      </c>
      <c r="C603">
        <v>1395072</v>
      </c>
      <c r="D603" t="str">
        <f>_xlfn.XLOOKUP(C603,INVENTORY_DATA!$C:$C,INVENTORY_DATA!$B:$B,"REVISIT",0)</f>
        <v>W_B</v>
      </c>
      <c r="E603" t="s">
        <v>4</v>
      </c>
      <c r="F603">
        <v>48455</v>
      </c>
      <c r="G603">
        <v>2022</v>
      </c>
      <c r="H603">
        <f t="shared" si="19"/>
        <v>7</v>
      </c>
      <c r="I603">
        <f>VLOOKUP(H603,KEY!$B$2:$C$14,2,0)</f>
        <v>4</v>
      </c>
      <c r="J603" s="24">
        <f>VLOOKUP(C603,INVENTORY_DATA!C:F,4,0)*F603</f>
        <v>405083.8</v>
      </c>
    </row>
    <row r="604" spans="2:10" x14ac:dyDescent="0.25">
      <c r="B604" t="str">
        <f t="shared" si="18"/>
        <v>71039394</v>
      </c>
      <c r="C604">
        <v>1039394</v>
      </c>
      <c r="D604" t="str">
        <f>_xlfn.XLOOKUP(C604,INVENTORY_DATA!$C:$C,INVENTORY_DATA!$B:$B,"REVISIT",0)</f>
        <v>W_C</v>
      </c>
      <c r="E604" t="s">
        <v>6</v>
      </c>
      <c r="F604">
        <v>23211</v>
      </c>
      <c r="G604">
        <v>2022</v>
      </c>
      <c r="H604">
        <f t="shared" si="19"/>
        <v>7</v>
      </c>
      <c r="I604">
        <f>VLOOKUP(H604,KEY!$B$2:$C$14,2,0)</f>
        <v>4</v>
      </c>
      <c r="J604" s="24">
        <f>VLOOKUP(C604,INVENTORY_DATA!C:F,4,0)*F604</f>
        <v>208202.67</v>
      </c>
    </row>
    <row r="605" spans="2:10" x14ac:dyDescent="0.25">
      <c r="B605" t="str">
        <f t="shared" si="18"/>
        <v>71975221</v>
      </c>
      <c r="C605">
        <v>1975221</v>
      </c>
      <c r="D605" t="str">
        <f>_xlfn.XLOOKUP(C605,INVENTORY_DATA!$C:$C,INVENTORY_DATA!$B:$B,"REVISIT",0)</f>
        <v>W_A</v>
      </c>
      <c r="E605" t="s">
        <v>8</v>
      </c>
      <c r="F605">
        <v>45846</v>
      </c>
      <c r="G605">
        <v>2022</v>
      </c>
      <c r="H605">
        <f t="shared" si="19"/>
        <v>7</v>
      </c>
      <c r="I605">
        <f>VLOOKUP(H605,KEY!$B$2:$C$14,2,0)</f>
        <v>4</v>
      </c>
      <c r="J605" s="24">
        <f>VLOOKUP(C605,INVENTORY_DATA!C:F,4,0)*F605</f>
        <v>396567.9</v>
      </c>
    </row>
    <row r="606" spans="2:10" x14ac:dyDescent="0.25">
      <c r="B606" t="str">
        <f t="shared" si="18"/>
        <v>71396615</v>
      </c>
      <c r="C606">
        <v>1396615</v>
      </c>
      <c r="D606" t="str">
        <f>_xlfn.XLOOKUP(C606,INVENTORY_DATA!$C:$C,INVENTORY_DATA!$B:$B,"REVISIT",0)</f>
        <v>W_B</v>
      </c>
      <c r="E606" t="s">
        <v>9</v>
      </c>
      <c r="F606">
        <v>42489</v>
      </c>
      <c r="G606">
        <v>2022</v>
      </c>
      <c r="H606">
        <f t="shared" si="19"/>
        <v>7</v>
      </c>
      <c r="I606">
        <f>VLOOKUP(H606,KEY!$B$2:$C$14,2,0)</f>
        <v>4</v>
      </c>
      <c r="J606" s="24">
        <f>VLOOKUP(C606,INVENTORY_DATA!C:F,4,0)*F606</f>
        <v>335238.20999999996</v>
      </c>
    </row>
    <row r="607" spans="2:10" x14ac:dyDescent="0.25">
      <c r="B607" t="str">
        <f t="shared" si="18"/>
        <v>71026987</v>
      </c>
      <c r="C607">
        <v>1026987</v>
      </c>
      <c r="D607" t="str">
        <f>_xlfn.XLOOKUP(C607,INVENTORY_DATA!$C:$C,INVENTORY_DATA!$B:$B,"REVISIT",0)</f>
        <v>W_C</v>
      </c>
      <c r="E607" t="s">
        <v>10</v>
      </c>
      <c r="F607">
        <v>42552</v>
      </c>
      <c r="G607">
        <v>2022</v>
      </c>
      <c r="H607">
        <f t="shared" si="19"/>
        <v>7</v>
      </c>
      <c r="I607">
        <f>VLOOKUP(H607,KEY!$B$2:$C$14,2,0)</f>
        <v>4</v>
      </c>
      <c r="J607" s="24">
        <f>VLOOKUP(C607,INVENTORY_DATA!C:F,4,0)*F607</f>
        <v>369351.36</v>
      </c>
    </row>
    <row r="608" spans="2:10" x14ac:dyDescent="0.25">
      <c r="B608" t="str">
        <f t="shared" si="18"/>
        <v>71885799</v>
      </c>
      <c r="C608">
        <v>1885799</v>
      </c>
      <c r="D608" t="str">
        <f>_xlfn.XLOOKUP(C608,INVENTORY_DATA!$C:$C,INVENTORY_DATA!$B:$B,"REVISIT",0)</f>
        <v>W_A</v>
      </c>
      <c r="E608" t="s">
        <v>4</v>
      </c>
      <c r="F608">
        <v>16068</v>
      </c>
      <c r="G608">
        <v>2022</v>
      </c>
      <c r="H608">
        <f t="shared" si="19"/>
        <v>7</v>
      </c>
      <c r="I608">
        <f>VLOOKUP(H608,KEY!$B$2:$C$14,2,0)</f>
        <v>4</v>
      </c>
      <c r="J608" s="24">
        <f>VLOOKUP(C608,INVENTORY_DATA!C:F,4,0)*F608</f>
        <v>137702.76</v>
      </c>
    </row>
    <row r="609" spans="2:10" x14ac:dyDescent="0.25">
      <c r="B609" t="str">
        <f t="shared" si="18"/>
        <v>71844486</v>
      </c>
      <c r="C609">
        <v>1844486</v>
      </c>
      <c r="D609" t="str">
        <f>_xlfn.XLOOKUP(C609,INVENTORY_DATA!$C:$C,INVENTORY_DATA!$B:$B,"REVISIT",0)</f>
        <v>W_B</v>
      </c>
      <c r="E609" t="s">
        <v>6</v>
      </c>
      <c r="F609">
        <v>22869</v>
      </c>
      <c r="G609">
        <v>2022</v>
      </c>
      <c r="H609">
        <f t="shared" si="19"/>
        <v>7</v>
      </c>
      <c r="I609">
        <f>VLOOKUP(H609,KEY!$B$2:$C$14,2,0)</f>
        <v>4</v>
      </c>
      <c r="J609" s="24">
        <f>VLOOKUP(C609,INVENTORY_DATA!C:F,4,0)*F609</f>
        <v>220457.16</v>
      </c>
    </row>
    <row r="610" spans="2:10" x14ac:dyDescent="0.25">
      <c r="B610" t="str">
        <f t="shared" si="18"/>
        <v>71633773</v>
      </c>
      <c r="C610">
        <v>1633773</v>
      </c>
      <c r="D610" t="str">
        <f>_xlfn.XLOOKUP(C610,INVENTORY_DATA!$C:$C,INVENTORY_DATA!$B:$B,"REVISIT",0)</f>
        <v>W_C</v>
      </c>
      <c r="E610" t="s">
        <v>8</v>
      </c>
      <c r="F610">
        <v>31522</v>
      </c>
      <c r="G610">
        <v>2022</v>
      </c>
      <c r="H610">
        <f t="shared" si="19"/>
        <v>7</v>
      </c>
      <c r="I610">
        <f>VLOOKUP(H610,KEY!$B$2:$C$14,2,0)</f>
        <v>4</v>
      </c>
      <c r="J610" s="24">
        <f>VLOOKUP(C610,INVENTORY_DATA!C:F,4,0)*F610</f>
        <v>227904.06000000003</v>
      </c>
    </row>
    <row r="611" spans="2:10" x14ac:dyDescent="0.25">
      <c r="B611" t="str">
        <f t="shared" si="18"/>
        <v>71280204</v>
      </c>
      <c r="C611">
        <v>1280204</v>
      </c>
      <c r="D611" t="str">
        <f>_xlfn.XLOOKUP(C611,INVENTORY_DATA!$C:$C,INVENTORY_DATA!$B:$B,"REVISIT",0)</f>
        <v>W_A</v>
      </c>
      <c r="E611" t="s">
        <v>9</v>
      </c>
      <c r="F611">
        <v>36905</v>
      </c>
      <c r="G611">
        <v>2022</v>
      </c>
      <c r="H611">
        <f t="shared" si="19"/>
        <v>7</v>
      </c>
      <c r="I611">
        <f>VLOOKUP(H611,KEY!$B$2:$C$14,2,0)</f>
        <v>4</v>
      </c>
      <c r="J611" s="24">
        <f>VLOOKUP(C611,INVENTORY_DATA!C:F,4,0)*F611</f>
        <v>277894.65000000002</v>
      </c>
    </row>
    <row r="612" spans="2:10" x14ac:dyDescent="0.25">
      <c r="B612" t="str">
        <f t="shared" si="18"/>
        <v>71461444</v>
      </c>
      <c r="C612">
        <v>1461444</v>
      </c>
      <c r="D612" t="str">
        <f>_xlfn.XLOOKUP(C612,INVENTORY_DATA!$C:$C,INVENTORY_DATA!$B:$B,"REVISIT",0)</f>
        <v>W_B</v>
      </c>
      <c r="E612" t="s">
        <v>10</v>
      </c>
      <c r="F612">
        <v>32599</v>
      </c>
      <c r="G612">
        <v>2022</v>
      </c>
      <c r="H612">
        <f t="shared" si="19"/>
        <v>7</v>
      </c>
      <c r="I612">
        <f>VLOOKUP(H612,KEY!$B$2:$C$14,2,0)</f>
        <v>4</v>
      </c>
      <c r="J612" s="24">
        <f>VLOOKUP(C612,INVENTORY_DATA!C:F,4,0)*F612</f>
        <v>233734.83</v>
      </c>
    </row>
    <row r="613" spans="2:10" x14ac:dyDescent="0.25">
      <c r="B613" t="str">
        <f t="shared" si="18"/>
        <v>71118364</v>
      </c>
      <c r="C613">
        <v>1118364</v>
      </c>
      <c r="D613" t="str">
        <f>_xlfn.XLOOKUP(C613,INVENTORY_DATA!$C:$C,INVENTORY_DATA!$B:$B,"REVISIT",0)</f>
        <v>W_C</v>
      </c>
      <c r="E613" t="s">
        <v>4</v>
      </c>
      <c r="F613">
        <v>45160</v>
      </c>
      <c r="G613">
        <v>2022</v>
      </c>
      <c r="H613">
        <f t="shared" si="19"/>
        <v>7</v>
      </c>
      <c r="I613">
        <f>VLOOKUP(H613,KEY!$B$2:$C$14,2,0)</f>
        <v>4</v>
      </c>
      <c r="J613" s="24">
        <f>VLOOKUP(C613,INVENTORY_DATA!C:F,4,0)*F613</f>
        <v>435342.4</v>
      </c>
    </row>
    <row r="614" spans="2:10" x14ac:dyDescent="0.25">
      <c r="B614" t="str">
        <f t="shared" si="18"/>
        <v>71591858</v>
      </c>
      <c r="C614">
        <v>1591858</v>
      </c>
      <c r="D614" t="str">
        <f>_xlfn.XLOOKUP(C614,INVENTORY_DATA!$C:$C,INVENTORY_DATA!$B:$B,"REVISIT",0)</f>
        <v>W_A</v>
      </c>
      <c r="E614" t="s">
        <v>6</v>
      </c>
      <c r="F614">
        <v>47939</v>
      </c>
      <c r="G614">
        <v>2022</v>
      </c>
      <c r="H614">
        <f t="shared" si="19"/>
        <v>7</v>
      </c>
      <c r="I614">
        <f>VLOOKUP(H614,KEY!$B$2:$C$14,2,0)</f>
        <v>4</v>
      </c>
      <c r="J614" s="24">
        <f>VLOOKUP(C614,INVENTORY_DATA!C:F,4,0)*F614</f>
        <v>442956.36</v>
      </c>
    </row>
    <row r="615" spans="2:10" x14ac:dyDescent="0.25">
      <c r="B615" t="str">
        <f t="shared" si="18"/>
        <v>71136253</v>
      </c>
      <c r="C615">
        <v>1136253</v>
      </c>
      <c r="D615" t="str">
        <f>_xlfn.XLOOKUP(C615,INVENTORY_DATA!$C:$C,INVENTORY_DATA!$B:$B,"REVISIT",0)</f>
        <v>W_B</v>
      </c>
      <c r="E615" t="s">
        <v>8</v>
      </c>
      <c r="F615">
        <v>35098</v>
      </c>
      <c r="G615">
        <v>2022</v>
      </c>
      <c r="H615">
        <f t="shared" si="19"/>
        <v>7</v>
      </c>
      <c r="I615">
        <f>VLOOKUP(H615,KEY!$B$2:$C$14,2,0)</f>
        <v>4</v>
      </c>
      <c r="J615" s="24">
        <f>VLOOKUP(C615,INVENTORY_DATA!C:F,4,0)*F615</f>
        <v>344311.38</v>
      </c>
    </row>
    <row r="616" spans="2:10" x14ac:dyDescent="0.25">
      <c r="B616" t="str">
        <f t="shared" si="18"/>
        <v>71740258</v>
      </c>
      <c r="C616">
        <v>1740258</v>
      </c>
      <c r="D616" t="str">
        <f>_xlfn.XLOOKUP(C616,INVENTORY_DATA!$C:$C,INVENTORY_DATA!$B:$B,"REVISIT",0)</f>
        <v>W_C</v>
      </c>
      <c r="E616" t="s">
        <v>9</v>
      </c>
      <c r="F616">
        <v>13022</v>
      </c>
      <c r="G616">
        <v>2022</v>
      </c>
      <c r="H616">
        <f t="shared" si="19"/>
        <v>7</v>
      </c>
      <c r="I616">
        <f>VLOOKUP(H616,KEY!$B$2:$C$14,2,0)</f>
        <v>4</v>
      </c>
      <c r="J616" s="24">
        <f>VLOOKUP(C616,INVENTORY_DATA!C:F,4,0)*F616</f>
        <v>126834.28</v>
      </c>
    </row>
    <row r="617" spans="2:10" x14ac:dyDescent="0.25">
      <c r="B617" t="str">
        <f t="shared" si="18"/>
        <v>71321497</v>
      </c>
      <c r="C617">
        <v>1321497</v>
      </c>
      <c r="D617" t="str">
        <f>_xlfn.XLOOKUP(C617,INVENTORY_DATA!$C:$C,INVENTORY_DATA!$B:$B,"REVISIT",0)</f>
        <v>W_A</v>
      </c>
      <c r="E617" t="s">
        <v>10</v>
      </c>
      <c r="F617">
        <v>32092</v>
      </c>
      <c r="G617">
        <v>2022</v>
      </c>
      <c r="H617">
        <f t="shared" si="19"/>
        <v>7</v>
      </c>
      <c r="I617">
        <f>VLOOKUP(H617,KEY!$B$2:$C$14,2,0)</f>
        <v>4</v>
      </c>
      <c r="J617" s="24">
        <f>VLOOKUP(C617,INVENTORY_DATA!C:F,4,0)*F617</f>
        <v>255773.24</v>
      </c>
    </row>
    <row r="618" spans="2:10" x14ac:dyDescent="0.25">
      <c r="B618" t="str">
        <f t="shared" si="18"/>
        <v>71950549</v>
      </c>
      <c r="C618">
        <v>1950549</v>
      </c>
      <c r="D618" t="str">
        <f>_xlfn.XLOOKUP(C618,INVENTORY_DATA!$C:$C,INVENTORY_DATA!$B:$B,"REVISIT",0)</f>
        <v>W_B</v>
      </c>
      <c r="E618" t="s">
        <v>4</v>
      </c>
      <c r="F618">
        <v>48492</v>
      </c>
      <c r="G618">
        <v>2022</v>
      </c>
      <c r="H618">
        <f t="shared" si="19"/>
        <v>7</v>
      </c>
      <c r="I618">
        <f>VLOOKUP(H618,KEY!$B$2:$C$14,2,0)</f>
        <v>4</v>
      </c>
      <c r="J618" s="24">
        <f>VLOOKUP(C618,INVENTORY_DATA!C:F,4,0)*F618</f>
        <v>380662.2</v>
      </c>
    </row>
    <row r="619" spans="2:10" x14ac:dyDescent="0.25">
      <c r="B619" t="str">
        <f t="shared" si="18"/>
        <v>71493247</v>
      </c>
      <c r="C619">
        <v>1493247</v>
      </c>
      <c r="D619" t="str">
        <f>_xlfn.XLOOKUP(C619,INVENTORY_DATA!$C:$C,INVENTORY_DATA!$B:$B,"REVISIT",0)</f>
        <v>W_C</v>
      </c>
      <c r="E619" t="s">
        <v>6</v>
      </c>
      <c r="F619">
        <v>48124</v>
      </c>
      <c r="G619">
        <v>2022</v>
      </c>
      <c r="H619">
        <f t="shared" si="19"/>
        <v>7</v>
      </c>
      <c r="I619">
        <f>VLOOKUP(H619,KEY!$B$2:$C$14,2,0)</f>
        <v>4</v>
      </c>
      <c r="J619" s="24">
        <f>VLOOKUP(C619,INVENTORY_DATA!C:F,4,0)*F619</f>
        <v>422047.48</v>
      </c>
    </row>
    <row r="620" spans="2:10" x14ac:dyDescent="0.25">
      <c r="B620" t="str">
        <f t="shared" si="18"/>
        <v>71352561</v>
      </c>
      <c r="C620">
        <v>1352561</v>
      </c>
      <c r="D620" t="str">
        <f>_xlfn.XLOOKUP(C620,INVENTORY_DATA!$C:$C,INVENTORY_DATA!$B:$B,"REVISIT",0)</f>
        <v>W_A</v>
      </c>
      <c r="E620" t="s">
        <v>8</v>
      </c>
      <c r="F620">
        <v>33292</v>
      </c>
      <c r="G620">
        <v>2022</v>
      </c>
      <c r="H620">
        <f t="shared" si="19"/>
        <v>7</v>
      </c>
      <c r="I620">
        <f>VLOOKUP(H620,KEY!$B$2:$C$14,2,0)</f>
        <v>4</v>
      </c>
      <c r="J620" s="24">
        <f>VLOOKUP(C620,INVENTORY_DATA!C:F,4,0)*F620</f>
        <v>314276.47999999998</v>
      </c>
    </row>
    <row r="621" spans="2:10" x14ac:dyDescent="0.25">
      <c r="B621" t="str">
        <f t="shared" si="18"/>
        <v>71705422</v>
      </c>
      <c r="C621">
        <v>1705422</v>
      </c>
      <c r="D621" t="str">
        <f>_xlfn.XLOOKUP(C621,INVENTORY_DATA!$C:$C,INVENTORY_DATA!$B:$B,"REVISIT",0)</f>
        <v>W_B</v>
      </c>
      <c r="E621" t="s">
        <v>9</v>
      </c>
      <c r="F621">
        <v>48863</v>
      </c>
      <c r="G621">
        <v>2022</v>
      </c>
      <c r="H621">
        <f t="shared" si="19"/>
        <v>7</v>
      </c>
      <c r="I621">
        <f>VLOOKUP(H621,KEY!$B$2:$C$14,2,0)</f>
        <v>4</v>
      </c>
      <c r="J621" s="24">
        <f>VLOOKUP(C621,INVENTORY_DATA!C:F,4,0)*F621</f>
        <v>410449.2</v>
      </c>
    </row>
    <row r="622" spans="2:10" x14ac:dyDescent="0.25">
      <c r="B622" t="str">
        <f t="shared" si="18"/>
        <v>71022712</v>
      </c>
      <c r="C622">
        <v>1022712</v>
      </c>
      <c r="D622" t="str">
        <f>_xlfn.XLOOKUP(C622,INVENTORY_DATA!$C:$C,INVENTORY_DATA!$B:$B,"REVISIT",0)</f>
        <v>W_C</v>
      </c>
      <c r="E622" t="s">
        <v>10</v>
      </c>
      <c r="F622">
        <v>37438</v>
      </c>
      <c r="G622">
        <v>2022</v>
      </c>
      <c r="H622">
        <f t="shared" si="19"/>
        <v>7</v>
      </c>
      <c r="I622">
        <f>VLOOKUP(H622,KEY!$B$2:$C$14,2,0)</f>
        <v>4</v>
      </c>
      <c r="J622" s="24">
        <f>VLOOKUP(C622,INVENTORY_DATA!C:F,4,0)*F622</f>
        <v>268430.46000000002</v>
      </c>
    </row>
    <row r="623" spans="2:10" x14ac:dyDescent="0.25">
      <c r="B623" t="str">
        <f t="shared" si="18"/>
        <v>71633085</v>
      </c>
      <c r="C623">
        <v>1633085</v>
      </c>
      <c r="D623" t="str">
        <f>_xlfn.XLOOKUP(C623,INVENTORY_DATA!$C:$C,INVENTORY_DATA!$B:$B,"REVISIT",0)</f>
        <v>W_A</v>
      </c>
      <c r="E623" t="s">
        <v>4</v>
      </c>
      <c r="F623">
        <v>25584</v>
      </c>
      <c r="G623">
        <v>2022</v>
      </c>
      <c r="H623">
        <f t="shared" si="19"/>
        <v>7</v>
      </c>
      <c r="I623">
        <f>VLOOKUP(H623,KEY!$B$2:$C$14,2,0)</f>
        <v>4</v>
      </c>
      <c r="J623" s="24">
        <f>VLOOKUP(C623,INVENTORY_DATA!C:F,4,0)*F623</f>
        <v>237419.51999999999</v>
      </c>
    </row>
    <row r="624" spans="2:10" x14ac:dyDescent="0.25">
      <c r="B624" t="str">
        <f t="shared" si="18"/>
        <v>71915675</v>
      </c>
      <c r="C624">
        <v>1915675</v>
      </c>
      <c r="D624" t="str">
        <f>_xlfn.XLOOKUP(C624,INVENTORY_DATA!$C:$C,INVENTORY_DATA!$B:$B,"REVISIT",0)</f>
        <v>W_B</v>
      </c>
      <c r="E624" t="s">
        <v>6</v>
      </c>
      <c r="F624">
        <v>24546</v>
      </c>
      <c r="G624">
        <v>2022</v>
      </c>
      <c r="H624">
        <f t="shared" si="19"/>
        <v>7</v>
      </c>
      <c r="I624">
        <f>VLOOKUP(H624,KEY!$B$2:$C$14,2,0)</f>
        <v>4</v>
      </c>
      <c r="J624" s="24">
        <f>VLOOKUP(C624,INVENTORY_DATA!C:F,4,0)*F624</f>
        <v>201277.19999999998</v>
      </c>
    </row>
    <row r="625" spans="2:10" x14ac:dyDescent="0.25">
      <c r="B625" t="str">
        <f t="shared" si="18"/>
        <v>71759024</v>
      </c>
      <c r="C625">
        <v>1759024</v>
      </c>
      <c r="D625" t="str">
        <f>_xlfn.XLOOKUP(C625,INVENTORY_DATA!$C:$C,INVENTORY_DATA!$B:$B,"REVISIT",0)</f>
        <v>W_C</v>
      </c>
      <c r="E625" t="s">
        <v>8</v>
      </c>
      <c r="F625">
        <v>28036</v>
      </c>
      <c r="G625">
        <v>2022</v>
      </c>
      <c r="H625">
        <f t="shared" si="19"/>
        <v>7</v>
      </c>
      <c r="I625">
        <f>VLOOKUP(H625,KEY!$B$2:$C$14,2,0)</f>
        <v>4</v>
      </c>
      <c r="J625" s="24">
        <f>VLOOKUP(C625,INVENTORY_DATA!C:F,4,0)*F625</f>
        <v>204382.44</v>
      </c>
    </row>
    <row r="626" spans="2:10" x14ac:dyDescent="0.25">
      <c r="B626" t="str">
        <f t="shared" si="18"/>
        <v>71641168</v>
      </c>
      <c r="C626">
        <v>1641168</v>
      </c>
      <c r="D626" t="str">
        <f>_xlfn.XLOOKUP(C626,INVENTORY_DATA!$C:$C,INVENTORY_DATA!$B:$B,"REVISIT",0)</f>
        <v>W_A</v>
      </c>
      <c r="E626" t="s">
        <v>9</v>
      </c>
      <c r="F626">
        <v>47485</v>
      </c>
      <c r="G626">
        <v>2022</v>
      </c>
      <c r="H626">
        <f t="shared" si="19"/>
        <v>7</v>
      </c>
      <c r="I626">
        <f>VLOOKUP(H626,KEY!$B$2:$C$14,2,0)</f>
        <v>4</v>
      </c>
      <c r="J626" s="24">
        <f>VLOOKUP(C626,INVENTORY_DATA!C:F,4,0)*F626</f>
        <v>343316.55000000005</v>
      </c>
    </row>
    <row r="627" spans="2:10" x14ac:dyDescent="0.25">
      <c r="B627" t="str">
        <f t="shared" si="18"/>
        <v>71841568</v>
      </c>
      <c r="C627">
        <v>1841568</v>
      </c>
      <c r="D627" t="str">
        <f>_xlfn.XLOOKUP(C627,INVENTORY_DATA!$C:$C,INVENTORY_DATA!$B:$B,"REVISIT",0)</f>
        <v>W_B</v>
      </c>
      <c r="E627" t="s">
        <v>10</v>
      </c>
      <c r="F627">
        <v>36922</v>
      </c>
      <c r="G627">
        <v>2022</v>
      </c>
      <c r="H627">
        <f t="shared" si="19"/>
        <v>7</v>
      </c>
      <c r="I627">
        <f>VLOOKUP(H627,KEY!$B$2:$C$14,2,0)</f>
        <v>4</v>
      </c>
      <c r="J627" s="24">
        <f>VLOOKUP(C627,INVENTORY_DATA!C:F,4,0)*F627</f>
        <v>302760.39999999997</v>
      </c>
    </row>
    <row r="628" spans="2:10" x14ac:dyDescent="0.25">
      <c r="B628" t="str">
        <f t="shared" si="18"/>
        <v>71661410</v>
      </c>
      <c r="C628">
        <v>1661410</v>
      </c>
      <c r="D628" t="str">
        <f>_xlfn.XLOOKUP(C628,INVENTORY_DATA!$C:$C,INVENTORY_DATA!$B:$B,"REVISIT",0)</f>
        <v>W_C</v>
      </c>
      <c r="E628" t="s">
        <v>4</v>
      </c>
      <c r="F628">
        <v>32480</v>
      </c>
      <c r="G628">
        <v>2022</v>
      </c>
      <c r="H628">
        <f t="shared" si="19"/>
        <v>7</v>
      </c>
      <c r="I628">
        <f>VLOOKUP(H628,KEY!$B$2:$C$14,2,0)</f>
        <v>4</v>
      </c>
      <c r="J628" s="24">
        <f>VLOOKUP(C628,INVENTORY_DATA!C:F,4,0)*F628</f>
        <v>321227.2</v>
      </c>
    </row>
    <row r="629" spans="2:10" x14ac:dyDescent="0.25">
      <c r="B629" t="str">
        <f t="shared" si="18"/>
        <v>71710785</v>
      </c>
      <c r="C629">
        <v>1710785</v>
      </c>
      <c r="D629" t="str">
        <f>_xlfn.XLOOKUP(C629,INVENTORY_DATA!$C:$C,INVENTORY_DATA!$B:$B,"REVISIT",0)</f>
        <v>W_A</v>
      </c>
      <c r="E629" t="s">
        <v>6</v>
      </c>
      <c r="F629">
        <v>30498</v>
      </c>
      <c r="G629">
        <v>2022</v>
      </c>
      <c r="H629">
        <f t="shared" si="19"/>
        <v>7</v>
      </c>
      <c r="I629">
        <f>VLOOKUP(H629,KEY!$B$2:$C$14,2,0)</f>
        <v>4</v>
      </c>
      <c r="J629" s="24">
        <f>VLOOKUP(C629,INVENTORY_DATA!C:F,4,0)*F629</f>
        <v>217145.76</v>
      </c>
    </row>
    <row r="630" spans="2:10" x14ac:dyDescent="0.25">
      <c r="B630" t="str">
        <f t="shared" si="18"/>
        <v>71189716</v>
      </c>
      <c r="C630">
        <v>1189716</v>
      </c>
      <c r="D630" t="str">
        <f>_xlfn.XLOOKUP(C630,INVENTORY_DATA!$C:$C,INVENTORY_DATA!$B:$B,"REVISIT",0)</f>
        <v>W_B</v>
      </c>
      <c r="E630" t="s">
        <v>8</v>
      </c>
      <c r="F630">
        <v>38247</v>
      </c>
      <c r="G630">
        <v>2022</v>
      </c>
      <c r="H630">
        <f t="shared" si="19"/>
        <v>7</v>
      </c>
      <c r="I630">
        <f>VLOOKUP(H630,KEY!$B$2:$C$14,2,0)</f>
        <v>4</v>
      </c>
      <c r="J630" s="24">
        <f>VLOOKUP(C630,INVENTORY_DATA!C:F,4,0)*F630</f>
        <v>367171.2</v>
      </c>
    </row>
    <row r="631" spans="2:10" x14ac:dyDescent="0.25">
      <c r="B631" t="str">
        <f t="shared" si="18"/>
        <v>71202924</v>
      </c>
      <c r="C631">
        <v>1202924</v>
      </c>
      <c r="D631" t="str">
        <f>_xlfn.XLOOKUP(C631,INVENTORY_DATA!$C:$C,INVENTORY_DATA!$B:$B,"REVISIT",0)</f>
        <v>W_C</v>
      </c>
      <c r="E631" t="s">
        <v>9</v>
      </c>
      <c r="F631">
        <v>27600</v>
      </c>
      <c r="G631">
        <v>2022</v>
      </c>
      <c r="H631">
        <f t="shared" si="19"/>
        <v>7</v>
      </c>
      <c r="I631">
        <f>VLOOKUP(H631,KEY!$B$2:$C$14,2,0)</f>
        <v>4</v>
      </c>
      <c r="J631" s="24">
        <f>VLOOKUP(C631,INVENTORY_DATA!C:F,4,0)*F631</f>
        <v>236808</v>
      </c>
    </row>
    <row r="632" spans="2:10" x14ac:dyDescent="0.25">
      <c r="B632" t="str">
        <f t="shared" si="18"/>
        <v>71287424</v>
      </c>
      <c r="C632">
        <v>1287424</v>
      </c>
      <c r="D632" t="str">
        <f>_xlfn.XLOOKUP(C632,INVENTORY_DATA!$C:$C,INVENTORY_DATA!$B:$B,"REVISIT",0)</f>
        <v>W_A</v>
      </c>
      <c r="E632" t="s">
        <v>10</v>
      </c>
      <c r="F632">
        <v>45184</v>
      </c>
      <c r="G632">
        <v>2022</v>
      </c>
      <c r="H632">
        <f t="shared" si="19"/>
        <v>7</v>
      </c>
      <c r="I632">
        <f>VLOOKUP(H632,KEY!$B$2:$C$14,2,0)</f>
        <v>4</v>
      </c>
      <c r="J632" s="24">
        <f>VLOOKUP(C632,INVENTORY_DATA!C:F,4,0)*F632</f>
        <v>415240.95999999996</v>
      </c>
    </row>
    <row r="633" spans="2:10" x14ac:dyDescent="0.25">
      <c r="B633" t="str">
        <f t="shared" si="18"/>
        <v>71578653</v>
      </c>
      <c r="C633">
        <v>1578653</v>
      </c>
      <c r="D633" t="str">
        <f>_xlfn.XLOOKUP(C633,INVENTORY_DATA!$C:$C,INVENTORY_DATA!$B:$B,"REVISIT",0)</f>
        <v>W_B</v>
      </c>
      <c r="E633" t="s">
        <v>4</v>
      </c>
      <c r="F633">
        <v>29886</v>
      </c>
      <c r="G633">
        <v>2022</v>
      </c>
      <c r="H633">
        <f t="shared" si="19"/>
        <v>7</v>
      </c>
      <c r="I633">
        <f>VLOOKUP(H633,KEY!$B$2:$C$14,2,0)</f>
        <v>4</v>
      </c>
      <c r="J633" s="24">
        <f>VLOOKUP(C633,INVENTORY_DATA!C:F,4,0)*F633</f>
        <v>262100.22</v>
      </c>
    </row>
    <row r="634" spans="2:10" x14ac:dyDescent="0.25">
      <c r="B634" t="str">
        <f t="shared" si="18"/>
        <v>71705332</v>
      </c>
      <c r="C634">
        <v>1705332</v>
      </c>
      <c r="D634" t="str">
        <f>_xlfn.XLOOKUP(C634,INVENTORY_DATA!$C:$C,INVENTORY_DATA!$B:$B,"REVISIT",0)</f>
        <v>W_C</v>
      </c>
      <c r="E634" t="s">
        <v>6</v>
      </c>
      <c r="F634">
        <v>30091</v>
      </c>
      <c r="G634">
        <v>2022</v>
      </c>
      <c r="H634">
        <f t="shared" si="19"/>
        <v>7</v>
      </c>
      <c r="I634">
        <f>VLOOKUP(H634,KEY!$B$2:$C$14,2,0)</f>
        <v>4</v>
      </c>
      <c r="J634" s="24">
        <f>VLOOKUP(C634,INVENTORY_DATA!C:F,4,0)*F634</f>
        <v>250056.21000000002</v>
      </c>
    </row>
    <row r="635" spans="2:10" x14ac:dyDescent="0.25">
      <c r="B635" t="str">
        <f t="shared" si="18"/>
        <v>71803508</v>
      </c>
      <c r="C635">
        <v>1803508</v>
      </c>
      <c r="D635" t="str">
        <f>_xlfn.XLOOKUP(C635,INVENTORY_DATA!$C:$C,INVENTORY_DATA!$B:$B,"REVISIT",0)</f>
        <v>W_A</v>
      </c>
      <c r="E635" t="s">
        <v>8</v>
      </c>
      <c r="F635">
        <v>30169</v>
      </c>
      <c r="G635">
        <v>2022</v>
      </c>
      <c r="H635">
        <f t="shared" si="19"/>
        <v>7</v>
      </c>
      <c r="I635">
        <f>VLOOKUP(H635,KEY!$B$2:$C$14,2,0)</f>
        <v>4</v>
      </c>
      <c r="J635" s="24">
        <f>VLOOKUP(C635,INVENTORY_DATA!C:F,4,0)*F635</f>
        <v>295656.2</v>
      </c>
    </row>
    <row r="636" spans="2:10" x14ac:dyDescent="0.25">
      <c r="B636" t="str">
        <f t="shared" si="18"/>
        <v>71700607</v>
      </c>
      <c r="C636">
        <v>1700607</v>
      </c>
      <c r="D636" t="str">
        <f>_xlfn.XLOOKUP(C636,INVENTORY_DATA!$C:$C,INVENTORY_DATA!$B:$B,"REVISIT",0)</f>
        <v>W_B</v>
      </c>
      <c r="E636" t="s">
        <v>9</v>
      </c>
      <c r="F636">
        <v>16921</v>
      </c>
      <c r="G636">
        <v>2022</v>
      </c>
      <c r="H636">
        <f t="shared" si="19"/>
        <v>7</v>
      </c>
      <c r="I636">
        <f>VLOOKUP(H636,KEY!$B$2:$C$14,2,0)</f>
        <v>4</v>
      </c>
      <c r="J636" s="24">
        <f>VLOOKUP(C636,INVENTORY_DATA!C:F,4,0)*F636</f>
        <v>149074.01</v>
      </c>
    </row>
    <row r="637" spans="2:10" x14ac:dyDescent="0.25">
      <c r="B637" t="str">
        <f t="shared" si="18"/>
        <v>71256263</v>
      </c>
      <c r="C637">
        <v>1256263</v>
      </c>
      <c r="D637" t="str">
        <f>_xlfn.XLOOKUP(C637,INVENTORY_DATA!$C:$C,INVENTORY_DATA!$B:$B,"REVISIT",0)</f>
        <v>W_C</v>
      </c>
      <c r="E637" t="s">
        <v>10</v>
      </c>
      <c r="F637">
        <v>28686</v>
      </c>
      <c r="G637">
        <v>2022</v>
      </c>
      <c r="H637">
        <f t="shared" si="19"/>
        <v>7</v>
      </c>
      <c r="I637">
        <f>VLOOKUP(H637,KEY!$B$2:$C$14,2,0)</f>
        <v>4</v>
      </c>
      <c r="J637" s="24">
        <f>VLOOKUP(C637,INVENTORY_DATA!C:F,4,0)*F637</f>
        <v>257600.28</v>
      </c>
    </row>
    <row r="638" spans="2:10" x14ac:dyDescent="0.25">
      <c r="B638" t="str">
        <f t="shared" si="18"/>
        <v>71838070</v>
      </c>
      <c r="C638">
        <v>1838070</v>
      </c>
      <c r="D638" t="str">
        <f>_xlfn.XLOOKUP(C638,INVENTORY_DATA!$C:$C,INVENTORY_DATA!$B:$B,"REVISIT",0)</f>
        <v>W_A</v>
      </c>
      <c r="E638" t="s">
        <v>4</v>
      </c>
      <c r="F638">
        <v>35049</v>
      </c>
      <c r="G638">
        <v>2022</v>
      </c>
      <c r="H638">
        <f t="shared" si="19"/>
        <v>7</v>
      </c>
      <c r="I638">
        <f>VLOOKUP(H638,KEY!$B$2:$C$14,2,0)</f>
        <v>4</v>
      </c>
      <c r="J638" s="24">
        <f>VLOOKUP(C638,INVENTORY_DATA!C:F,4,0)*F638</f>
        <v>298266.99</v>
      </c>
    </row>
    <row r="639" spans="2:10" x14ac:dyDescent="0.25">
      <c r="B639" t="str">
        <f t="shared" si="18"/>
        <v>71834977</v>
      </c>
      <c r="C639">
        <v>1834977</v>
      </c>
      <c r="D639" t="str">
        <f>_xlfn.XLOOKUP(C639,INVENTORY_DATA!$C:$C,INVENTORY_DATA!$B:$B,"REVISIT",0)</f>
        <v>W_B</v>
      </c>
      <c r="E639" t="s">
        <v>6</v>
      </c>
      <c r="F639">
        <v>43499</v>
      </c>
      <c r="G639">
        <v>2022</v>
      </c>
      <c r="H639">
        <f t="shared" si="19"/>
        <v>7</v>
      </c>
      <c r="I639">
        <f>VLOOKUP(H639,KEY!$B$2:$C$14,2,0)</f>
        <v>4</v>
      </c>
      <c r="J639" s="24">
        <f>VLOOKUP(C639,INVENTORY_DATA!C:F,4,0)*F639</f>
        <v>383661.18</v>
      </c>
    </row>
    <row r="640" spans="2:10" x14ac:dyDescent="0.25">
      <c r="B640" t="str">
        <f t="shared" si="18"/>
        <v>71379146</v>
      </c>
      <c r="C640">
        <v>1379146</v>
      </c>
      <c r="D640" t="str">
        <f>_xlfn.XLOOKUP(C640,INVENTORY_DATA!$C:$C,INVENTORY_DATA!$B:$B,"REVISIT",0)</f>
        <v>W_C</v>
      </c>
      <c r="E640" t="s">
        <v>8</v>
      </c>
      <c r="F640">
        <v>18842</v>
      </c>
      <c r="G640">
        <v>2022</v>
      </c>
      <c r="H640">
        <f t="shared" si="19"/>
        <v>7</v>
      </c>
      <c r="I640">
        <f>VLOOKUP(H640,KEY!$B$2:$C$14,2,0)</f>
        <v>4</v>
      </c>
      <c r="J640" s="24">
        <f>VLOOKUP(C640,INVENTORY_DATA!C:F,4,0)*F640</f>
        <v>135473.98000000001</v>
      </c>
    </row>
    <row r="641" spans="2:10" x14ac:dyDescent="0.25">
      <c r="B641" t="str">
        <f t="shared" si="18"/>
        <v>71248060</v>
      </c>
      <c r="C641">
        <v>1248060</v>
      </c>
      <c r="D641" t="str">
        <f>_xlfn.XLOOKUP(C641,INVENTORY_DATA!$C:$C,INVENTORY_DATA!$B:$B,"REVISIT",0)</f>
        <v>W_A</v>
      </c>
      <c r="E641" t="s">
        <v>9</v>
      </c>
      <c r="F641">
        <v>10057</v>
      </c>
      <c r="G641">
        <v>2022</v>
      </c>
      <c r="H641">
        <f t="shared" si="19"/>
        <v>7</v>
      </c>
      <c r="I641">
        <f>VLOOKUP(H641,KEY!$B$2:$C$14,2,0)</f>
        <v>4</v>
      </c>
      <c r="J641" s="24">
        <f>VLOOKUP(C641,INVENTORY_DATA!C:F,4,0)*F641</f>
        <v>90513</v>
      </c>
    </row>
    <row r="642" spans="2:10" x14ac:dyDescent="0.25">
      <c r="B642" t="str">
        <f t="shared" si="18"/>
        <v>71707025</v>
      </c>
      <c r="C642">
        <v>1707025</v>
      </c>
      <c r="D642" t="str">
        <f>_xlfn.XLOOKUP(C642,INVENTORY_DATA!$C:$C,INVENTORY_DATA!$B:$B,"REVISIT",0)</f>
        <v>W_B</v>
      </c>
      <c r="E642" t="s">
        <v>10</v>
      </c>
      <c r="F642">
        <v>42228</v>
      </c>
      <c r="G642">
        <v>2022</v>
      </c>
      <c r="H642">
        <f t="shared" si="19"/>
        <v>7</v>
      </c>
      <c r="I642">
        <f>VLOOKUP(H642,KEY!$B$2:$C$14,2,0)</f>
        <v>4</v>
      </c>
      <c r="J642" s="24">
        <f>VLOOKUP(C642,INVENTORY_DATA!C:F,4,0)*F642</f>
        <v>385541.64</v>
      </c>
    </row>
    <row r="643" spans="2:10" x14ac:dyDescent="0.25">
      <c r="B643" t="str">
        <f t="shared" si="18"/>
        <v>71879235</v>
      </c>
      <c r="C643">
        <v>1879235</v>
      </c>
      <c r="D643" t="str">
        <f>_xlfn.XLOOKUP(C643,INVENTORY_DATA!$C:$C,INVENTORY_DATA!$B:$B,"REVISIT",0)</f>
        <v>W_C</v>
      </c>
      <c r="E643" t="s">
        <v>4</v>
      </c>
      <c r="F643">
        <v>18412</v>
      </c>
      <c r="G643">
        <v>2022</v>
      </c>
      <c r="H643">
        <f t="shared" si="19"/>
        <v>7</v>
      </c>
      <c r="I643">
        <f>VLOOKUP(H643,KEY!$B$2:$C$14,2,0)</f>
        <v>4</v>
      </c>
      <c r="J643" s="24">
        <f>VLOOKUP(C643,INVENTORY_DATA!C:F,4,0)*F643</f>
        <v>137353.51999999999</v>
      </c>
    </row>
    <row r="644" spans="2:10" x14ac:dyDescent="0.25">
      <c r="B644" t="str">
        <f t="shared" ref="B644:B707" si="20">H644&amp;C644</f>
        <v>71544930</v>
      </c>
      <c r="C644">
        <v>1544930</v>
      </c>
      <c r="D644" t="str">
        <f>_xlfn.XLOOKUP(C644,INVENTORY_DATA!$C:$C,INVENTORY_DATA!$B:$B,"REVISIT",0)</f>
        <v>W_A</v>
      </c>
      <c r="E644" t="s">
        <v>6</v>
      </c>
      <c r="F644">
        <v>26263</v>
      </c>
      <c r="G644">
        <v>2022</v>
      </c>
      <c r="H644">
        <f t="shared" si="19"/>
        <v>7</v>
      </c>
      <c r="I644">
        <f>VLOOKUP(H644,KEY!$B$2:$C$14,2,0)</f>
        <v>4</v>
      </c>
      <c r="J644" s="24">
        <f>VLOOKUP(C644,INVENTORY_DATA!C:F,4,0)*F644</f>
        <v>198548.28</v>
      </c>
    </row>
    <row r="645" spans="2:10" x14ac:dyDescent="0.25">
      <c r="B645" t="str">
        <f t="shared" si="20"/>
        <v>71726969</v>
      </c>
      <c r="C645">
        <v>1726969</v>
      </c>
      <c r="D645" t="str">
        <f>_xlfn.XLOOKUP(C645,INVENTORY_DATA!$C:$C,INVENTORY_DATA!$B:$B,"REVISIT",0)</f>
        <v>W_B</v>
      </c>
      <c r="E645" t="s">
        <v>8</v>
      </c>
      <c r="F645">
        <v>14452</v>
      </c>
      <c r="G645">
        <v>2022</v>
      </c>
      <c r="H645">
        <f t="shared" ref="H645:H708" si="21">IF(C644=1431913,H644+1,H644)</f>
        <v>7</v>
      </c>
      <c r="I645">
        <f>VLOOKUP(H645,KEY!$B$2:$C$14,2,0)</f>
        <v>4</v>
      </c>
      <c r="J645" s="24">
        <f>VLOOKUP(C645,INVENTORY_DATA!C:F,4,0)*F645</f>
        <v>140473.44</v>
      </c>
    </row>
    <row r="646" spans="2:10" x14ac:dyDescent="0.25">
      <c r="B646" t="str">
        <f t="shared" si="20"/>
        <v>71117440</v>
      </c>
      <c r="C646">
        <v>1117440</v>
      </c>
      <c r="D646" t="str">
        <f>_xlfn.XLOOKUP(C646,INVENTORY_DATA!$C:$C,INVENTORY_DATA!$B:$B,"REVISIT",0)</f>
        <v>W_C</v>
      </c>
      <c r="E646" t="s">
        <v>9</v>
      </c>
      <c r="F646">
        <v>14257</v>
      </c>
      <c r="G646">
        <v>2022</v>
      </c>
      <c r="H646">
        <f t="shared" si="21"/>
        <v>7</v>
      </c>
      <c r="I646">
        <f>VLOOKUP(H646,KEY!$B$2:$C$14,2,0)</f>
        <v>4</v>
      </c>
      <c r="J646" s="24">
        <f>VLOOKUP(C646,INVENTORY_DATA!C:F,4,0)*F646</f>
        <v>104646.38</v>
      </c>
    </row>
    <row r="647" spans="2:10" x14ac:dyDescent="0.25">
      <c r="B647" t="str">
        <f t="shared" si="20"/>
        <v>71004740</v>
      </c>
      <c r="C647">
        <v>1004740</v>
      </c>
      <c r="D647" t="str">
        <f>_xlfn.XLOOKUP(C647,INVENTORY_DATA!$C:$C,INVENTORY_DATA!$B:$B,"REVISIT",0)</f>
        <v>W_A</v>
      </c>
      <c r="E647" t="s">
        <v>10</v>
      </c>
      <c r="F647">
        <v>36092</v>
      </c>
      <c r="G647">
        <v>2022</v>
      </c>
      <c r="H647">
        <f t="shared" si="21"/>
        <v>7</v>
      </c>
      <c r="I647">
        <f>VLOOKUP(H647,KEY!$B$2:$C$14,2,0)</f>
        <v>4</v>
      </c>
      <c r="J647" s="24">
        <f>VLOOKUP(C647,INVENTORY_DATA!C:F,4,0)*F647</f>
        <v>276103.8</v>
      </c>
    </row>
    <row r="648" spans="2:10" x14ac:dyDescent="0.25">
      <c r="B648" t="str">
        <f t="shared" si="20"/>
        <v>71961719</v>
      </c>
      <c r="C648">
        <v>1961719</v>
      </c>
      <c r="D648" t="str">
        <f>_xlfn.XLOOKUP(C648,INVENTORY_DATA!$C:$C,INVENTORY_DATA!$B:$B,"REVISIT",0)</f>
        <v>W_B</v>
      </c>
      <c r="E648" t="s">
        <v>4</v>
      </c>
      <c r="F648">
        <v>12585</v>
      </c>
      <c r="G648">
        <v>2022</v>
      </c>
      <c r="H648">
        <f t="shared" si="21"/>
        <v>7</v>
      </c>
      <c r="I648">
        <f>VLOOKUP(H648,KEY!$B$2:$C$14,2,0)</f>
        <v>4</v>
      </c>
      <c r="J648" s="24">
        <f>VLOOKUP(C648,INVENTORY_DATA!C:F,4,0)*F648</f>
        <v>124465.65000000001</v>
      </c>
    </row>
    <row r="649" spans="2:10" x14ac:dyDescent="0.25">
      <c r="B649" t="str">
        <f t="shared" si="20"/>
        <v>71825560</v>
      </c>
      <c r="C649">
        <v>1825560</v>
      </c>
      <c r="D649" t="str">
        <f>_xlfn.XLOOKUP(C649,INVENTORY_DATA!$C:$C,INVENTORY_DATA!$B:$B,"REVISIT",0)</f>
        <v>W_C</v>
      </c>
      <c r="E649" t="s">
        <v>6</v>
      </c>
      <c r="F649">
        <v>29959</v>
      </c>
      <c r="G649">
        <v>2022</v>
      </c>
      <c r="H649">
        <f t="shared" si="21"/>
        <v>7</v>
      </c>
      <c r="I649">
        <f>VLOOKUP(H649,KEY!$B$2:$C$14,2,0)</f>
        <v>4</v>
      </c>
      <c r="J649" s="24">
        <f>VLOOKUP(C649,INVENTORY_DATA!C:F,4,0)*F649</f>
        <v>246262.98</v>
      </c>
    </row>
    <row r="650" spans="2:10" x14ac:dyDescent="0.25">
      <c r="B650" t="str">
        <f t="shared" si="20"/>
        <v>71832552</v>
      </c>
      <c r="C650">
        <v>1832552</v>
      </c>
      <c r="D650" t="str">
        <f>_xlfn.XLOOKUP(C650,INVENTORY_DATA!$C:$C,INVENTORY_DATA!$B:$B,"REVISIT",0)</f>
        <v>W_A</v>
      </c>
      <c r="E650" t="s">
        <v>8</v>
      </c>
      <c r="F650">
        <v>28008</v>
      </c>
      <c r="G650">
        <v>2022</v>
      </c>
      <c r="H650">
        <f t="shared" si="21"/>
        <v>7</v>
      </c>
      <c r="I650">
        <f>VLOOKUP(H650,KEY!$B$2:$C$14,2,0)</f>
        <v>4</v>
      </c>
      <c r="J650" s="24">
        <f>VLOOKUP(C650,INVENTORY_DATA!C:F,4,0)*F650</f>
        <v>239468.40000000002</v>
      </c>
    </row>
    <row r="651" spans="2:10" x14ac:dyDescent="0.25">
      <c r="B651" t="str">
        <f t="shared" si="20"/>
        <v>71090594</v>
      </c>
      <c r="C651">
        <v>1090594</v>
      </c>
      <c r="D651" t="str">
        <f>_xlfn.XLOOKUP(C651,INVENTORY_DATA!$C:$C,INVENTORY_DATA!$B:$B,"REVISIT",0)</f>
        <v>W_B</v>
      </c>
      <c r="E651" t="s">
        <v>9</v>
      </c>
      <c r="F651">
        <v>11124</v>
      </c>
      <c r="G651">
        <v>2022</v>
      </c>
      <c r="H651">
        <f t="shared" si="21"/>
        <v>7</v>
      </c>
      <c r="I651">
        <f>VLOOKUP(H651,KEY!$B$2:$C$14,2,0)</f>
        <v>4</v>
      </c>
      <c r="J651" s="24">
        <f>VLOOKUP(C651,INVENTORY_DATA!C:F,4,0)*F651</f>
        <v>90994.319999999992</v>
      </c>
    </row>
    <row r="652" spans="2:10" x14ac:dyDescent="0.25">
      <c r="B652" t="str">
        <f t="shared" si="20"/>
        <v>71543938</v>
      </c>
      <c r="C652">
        <v>1543938</v>
      </c>
      <c r="D652" t="str">
        <f>_xlfn.XLOOKUP(C652,INVENTORY_DATA!$C:$C,INVENTORY_DATA!$B:$B,"REVISIT",0)</f>
        <v>W_C</v>
      </c>
      <c r="E652" t="s">
        <v>10</v>
      </c>
      <c r="F652">
        <v>25684</v>
      </c>
      <c r="G652">
        <v>2022</v>
      </c>
      <c r="H652">
        <f t="shared" si="21"/>
        <v>7</v>
      </c>
      <c r="I652">
        <f>VLOOKUP(H652,KEY!$B$2:$C$14,2,0)</f>
        <v>4</v>
      </c>
      <c r="J652" s="24">
        <f>VLOOKUP(C652,INVENTORY_DATA!C:F,4,0)*F652</f>
        <v>256326.32</v>
      </c>
    </row>
    <row r="653" spans="2:10" x14ac:dyDescent="0.25">
      <c r="B653" t="str">
        <f t="shared" si="20"/>
        <v>71421180</v>
      </c>
      <c r="C653">
        <v>1421180</v>
      </c>
      <c r="D653" t="str">
        <f>_xlfn.XLOOKUP(C653,INVENTORY_DATA!$C:$C,INVENTORY_DATA!$B:$B,"REVISIT",0)</f>
        <v>W_A</v>
      </c>
      <c r="E653" t="s">
        <v>4</v>
      </c>
      <c r="F653">
        <v>17850</v>
      </c>
      <c r="G653">
        <v>2022</v>
      </c>
      <c r="H653">
        <f t="shared" si="21"/>
        <v>7</v>
      </c>
      <c r="I653">
        <f>VLOOKUP(H653,KEY!$B$2:$C$14,2,0)</f>
        <v>4</v>
      </c>
      <c r="J653" s="24">
        <f>VLOOKUP(C653,INVENTORY_DATA!C:F,4,0)*F653</f>
        <v>178321.5</v>
      </c>
    </row>
    <row r="654" spans="2:10" x14ac:dyDescent="0.25">
      <c r="B654" t="str">
        <f t="shared" si="20"/>
        <v>71908273</v>
      </c>
      <c r="C654">
        <v>1908273</v>
      </c>
      <c r="D654" t="str">
        <f>_xlfn.XLOOKUP(C654,INVENTORY_DATA!$C:$C,INVENTORY_DATA!$B:$B,"REVISIT",0)</f>
        <v>W_B</v>
      </c>
      <c r="E654" t="s">
        <v>6</v>
      </c>
      <c r="F654">
        <v>24741</v>
      </c>
      <c r="G654">
        <v>2022</v>
      </c>
      <c r="H654">
        <f t="shared" si="21"/>
        <v>7</v>
      </c>
      <c r="I654">
        <f>VLOOKUP(H654,KEY!$B$2:$C$14,2,0)</f>
        <v>4</v>
      </c>
      <c r="J654" s="24">
        <f>VLOOKUP(C654,INVENTORY_DATA!C:F,4,0)*F654</f>
        <v>227617.19999999998</v>
      </c>
    </row>
    <row r="655" spans="2:10" x14ac:dyDescent="0.25">
      <c r="B655" t="str">
        <f t="shared" si="20"/>
        <v>71559835</v>
      </c>
      <c r="C655">
        <v>1559835</v>
      </c>
      <c r="D655" t="str">
        <f>_xlfn.XLOOKUP(C655,INVENTORY_DATA!$C:$C,INVENTORY_DATA!$B:$B,"REVISIT",0)</f>
        <v>W_C</v>
      </c>
      <c r="E655" t="s">
        <v>8</v>
      </c>
      <c r="F655">
        <v>15656</v>
      </c>
      <c r="G655">
        <v>2022</v>
      </c>
      <c r="H655">
        <f t="shared" si="21"/>
        <v>7</v>
      </c>
      <c r="I655">
        <f>VLOOKUP(H655,KEY!$B$2:$C$14,2,0)</f>
        <v>4</v>
      </c>
      <c r="J655" s="24">
        <f>VLOOKUP(C655,INVENTORY_DATA!C:F,4,0)*F655</f>
        <v>150767.28</v>
      </c>
    </row>
    <row r="656" spans="2:10" x14ac:dyDescent="0.25">
      <c r="B656" t="str">
        <f t="shared" si="20"/>
        <v>71482803</v>
      </c>
      <c r="C656">
        <v>1482803</v>
      </c>
      <c r="D656" t="str">
        <f>_xlfn.XLOOKUP(C656,INVENTORY_DATA!$C:$C,INVENTORY_DATA!$B:$B,"REVISIT",0)</f>
        <v>W_A</v>
      </c>
      <c r="E656" t="s">
        <v>9</v>
      </c>
      <c r="F656">
        <v>26993</v>
      </c>
      <c r="G656">
        <v>2022</v>
      </c>
      <c r="H656">
        <f t="shared" si="21"/>
        <v>7</v>
      </c>
      <c r="I656">
        <f>VLOOKUP(H656,KEY!$B$2:$C$14,2,0)</f>
        <v>4</v>
      </c>
      <c r="J656" s="24">
        <f>VLOOKUP(C656,INVENTORY_DATA!C:F,4,0)*F656</f>
        <v>213514.63</v>
      </c>
    </row>
    <row r="657" spans="2:10" x14ac:dyDescent="0.25">
      <c r="B657" t="str">
        <f t="shared" si="20"/>
        <v>71771270</v>
      </c>
      <c r="C657">
        <v>1771270</v>
      </c>
      <c r="D657" t="str">
        <f>_xlfn.XLOOKUP(C657,INVENTORY_DATA!$C:$C,INVENTORY_DATA!$B:$B,"REVISIT",0)</f>
        <v>W_B</v>
      </c>
      <c r="E657" t="s">
        <v>10</v>
      </c>
      <c r="F657">
        <v>17934</v>
      </c>
      <c r="G657">
        <v>2022</v>
      </c>
      <c r="H657">
        <f t="shared" si="21"/>
        <v>7</v>
      </c>
      <c r="I657">
        <f>VLOOKUP(H657,KEY!$B$2:$C$14,2,0)</f>
        <v>4</v>
      </c>
      <c r="J657" s="24">
        <f>VLOOKUP(C657,INVENTORY_DATA!C:F,4,0)*F657</f>
        <v>130021.5</v>
      </c>
    </row>
    <row r="658" spans="2:10" x14ac:dyDescent="0.25">
      <c r="B658" t="str">
        <f t="shared" si="20"/>
        <v>71186743</v>
      </c>
      <c r="C658">
        <v>1186743</v>
      </c>
      <c r="D658" t="str">
        <f>_xlfn.XLOOKUP(C658,INVENTORY_DATA!$C:$C,INVENTORY_DATA!$B:$B,"REVISIT",0)</f>
        <v>W_C</v>
      </c>
      <c r="E658" t="s">
        <v>4</v>
      </c>
      <c r="F658">
        <v>38295</v>
      </c>
      <c r="G658">
        <v>2022</v>
      </c>
      <c r="H658">
        <f t="shared" si="21"/>
        <v>7</v>
      </c>
      <c r="I658">
        <f>VLOOKUP(H658,KEY!$B$2:$C$14,2,0)</f>
        <v>4</v>
      </c>
      <c r="J658" s="24">
        <f>VLOOKUP(C658,INVENTORY_DATA!C:F,4,0)*F658</f>
        <v>376056.9</v>
      </c>
    </row>
    <row r="659" spans="2:10" x14ac:dyDescent="0.25">
      <c r="B659" t="str">
        <f t="shared" si="20"/>
        <v>71010092</v>
      </c>
      <c r="C659">
        <v>1010092</v>
      </c>
      <c r="D659" t="str">
        <f>_xlfn.XLOOKUP(C659,INVENTORY_DATA!$C:$C,INVENTORY_DATA!$B:$B,"REVISIT",0)</f>
        <v>W_A</v>
      </c>
      <c r="E659" t="s">
        <v>6</v>
      </c>
      <c r="F659">
        <v>28746</v>
      </c>
      <c r="G659">
        <v>2022</v>
      </c>
      <c r="H659">
        <f t="shared" si="21"/>
        <v>7</v>
      </c>
      <c r="I659">
        <f>VLOOKUP(H659,KEY!$B$2:$C$14,2,0)</f>
        <v>4</v>
      </c>
      <c r="J659" s="24">
        <f>VLOOKUP(C659,INVENTORY_DATA!C:F,4,0)*F659</f>
        <v>205246.44</v>
      </c>
    </row>
    <row r="660" spans="2:10" x14ac:dyDescent="0.25">
      <c r="B660" t="str">
        <f t="shared" si="20"/>
        <v>71797094</v>
      </c>
      <c r="C660">
        <v>1797094</v>
      </c>
      <c r="D660" t="str">
        <f>_xlfn.XLOOKUP(C660,INVENTORY_DATA!$C:$C,INVENTORY_DATA!$B:$B,"REVISIT",0)</f>
        <v>W_B</v>
      </c>
      <c r="E660" t="s">
        <v>8</v>
      </c>
      <c r="F660">
        <v>23494</v>
      </c>
      <c r="G660">
        <v>2022</v>
      </c>
      <c r="H660">
        <f t="shared" si="21"/>
        <v>7</v>
      </c>
      <c r="I660">
        <f>VLOOKUP(H660,KEY!$B$2:$C$14,2,0)</f>
        <v>4</v>
      </c>
      <c r="J660" s="24">
        <f>VLOOKUP(C660,INVENTORY_DATA!C:F,4,0)*F660</f>
        <v>182783.32</v>
      </c>
    </row>
    <row r="661" spans="2:10" x14ac:dyDescent="0.25">
      <c r="B661" t="str">
        <f t="shared" si="20"/>
        <v>71526326</v>
      </c>
      <c r="C661">
        <v>1526326</v>
      </c>
      <c r="D661" t="str">
        <f>_xlfn.XLOOKUP(C661,INVENTORY_DATA!$C:$C,INVENTORY_DATA!$B:$B,"REVISIT",0)</f>
        <v>W_C</v>
      </c>
      <c r="E661" t="s">
        <v>9</v>
      </c>
      <c r="F661">
        <v>22977</v>
      </c>
      <c r="G661">
        <v>2022</v>
      </c>
      <c r="H661">
        <f t="shared" si="21"/>
        <v>7</v>
      </c>
      <c r="I661">
        <f>VLOOKUP(H661,KEY!$B$2:$C$14,2,0)</f>
        <v>4</v>
      </c>
      <c r="J661" s="24">
        <f>VLOOKUP(C661,INVENTORY_DATA!C:F,4,0)*F661</f>
        <v>224025.75</v>
      </c>
    </row>
    <row r="662" spans="2:10" x14ac:dyDescent="0.25">
      <c r="B662" t="str">
        <f t="shared" si="20"/>
        <v>71444898</v>
      </c>
      <c r="C662">
        <v>1444898</v>
      </c>
      <c r="D662" t="str">
        <f>_xlfn.XLOOKUP(C662,INVENTORY_DATA!$C:$C,INVENTORY_DATA!$B:$B,"REVISIT",0)</f>
        <v>W_A</v>
      </c>
      <c r="E662" t="s">
        <v>10</v>
      </c>
      <c r="F662">
        <v>33294</v>
      </c>
      <c r="G662">
        <v>2022</v>
      </c>
      <c r="H662">
        <f t="shared" si="21"/>
        <v>7</v>
      </c>
      <c r="I662">
        <f>VLOOKUP(H662,KEY!$B$2:$C$14,2,0)</f>
        <v>4</v>
      </c>
      <c r="J662" s="24">
        <f>VLOOKUP(C662,INVENTORY_DATA!C:F,4,0)*F662</f>
        <v>315627.12</v>
      </c>
    </row>
    <row r="663" spans="2:10" x14ac:dyDescent="0.25">
      <c r="B663" t="str">
        <f t="shared" si="20"/>
        <v>71987197</v>
      </c>
      <c r="C663">
        <v>1987197</v>
      </c>
      <c r="D663" t="str">
        <f>_xlfn.XLOOKUP(C663,INVENTORY_DATA!$C:$C,INVENTORY_DATA!$B:$B,"REVISIT",0)</f>
        <v>W_B</v>
      </c>
      <c r="E663" t="s">
        <v>4</v>
      </c>
      <c r="F663">
        <v>38938</v>
      </c>
      <c r="G663">
        <v>2022</v>
      </c>
      <c r="H663">
        <f t="shared" si="21"/>
        <v>7</v>
      </c>
      <c r="I663">
        <f>VLOOKUP(H663,KEY!$B$2:$C$14,2,0)</f>
        <v>4</v>
      </c>
      <c r="J663" s="24">
        <f>VLOOKUP(C663,INVENTORY_DATA!C:F,4,0)*F663</f>
        <v>303716.39999999997</v>
      </c>
    </row>
    <row r="664" spans="2:10" x14ac:dyDescent="0.25">
      <c r="B664" t="str">
        <f t="shared" si="20"/>
        <v>71596820</v>
      </c>
      <c r="C664">
        <v>1596820</v>
      </c>
      <c r="D664" t="str">
        <f>_xlfn.XLOOKUP(C664,INVENTORY_DATA!$C:$C,INVENTORY_DATA!$B:$B,"REVISIT",0)</f>
        <v>W_C</v>
      </c>
      <c r="E664" t="s">
        <v>6</v>
      </c>
      <c r="F664">
        <v>31352</v>
      </c>
      <c r="G664">
        <v>2022</v>
      </c>
      <c r="H664">
        <f t="shared" si="21"/>
        <v>7</v>
      </c>
      <c r="I664">
        <f>VLOOKUP(H664,KEY!$B$2:$C$14,2,0)</f>
        <v>4</v>
      </c>
      <c r="J664" s="24">
        <f>VLOOKUP(C664,INVENTORY_DATA!C:F,4,0)*F664</f>
        <v>270881.28000000003</v>
      </c>
    </row>
    <row r="665" spans="2:10" x14ac:dyDescent="0.25">
      <c r="B665" t="str">
        <f t="shared" si="20"/>
        <v>71245657</v>
      </c>
      <c r="C665">
        <v>1245657</v>
      </c>
      <c r="D665" t="str">
        <f>_xlfn.XLOOKUP(C665,INVENTORY_DATA!$C:$C,INVENTORY_DATA!$B:$B,"REVISIT",0)</f>
        <v>W_A</v>
      </c>
      <c r="E665" t="s">
        <v>8</v>
      </c>
      <c r="F665">
        <v>43016</v>
      </c>
      <c r="G665">
        <v>2022</v>
      </c>
      <c r="H665">
        <f t="shared" si="21"/>
        <v>7</v>
      </c>
      <c r="I665">
        <f>VLOOKUP(H665,KEY!$B$2:$C$14,2,0)</f>
        <v>4</v>
      </c>
      <c r="J665" s="24">
        <f>VLOOKUP(C665,INVENTORY_DATA!C:F,4,0)*F665</f>
        <v>315307.28000000003</v>
      </c>
    </row>
    <row r="666" spans="2:10" x14ac:dyDescent="0.25">
      <c r="B666" t="str">
        <f t="shared" si="20"/>
        <v>71422920</v>
      </c>
      <c r="C666">
        <v>1422920</v>
      </c>
      <c r="D666" t="str">
        <f>_xlfn.XLOOKUP(C666,INVENTORY_DATA!$C:$C,INVENTORY_DATA!$B:$B,"REVISIT",0)</f>
        <v>W_B</v>
      </c>
      <c r="E666" t="s">
        <v>9</v>
      </c>
      <c r="F666">
        <v>18642</v>
      </c>
      <c r="G666">
        <v>2022</v>
      </c>
      <c r="H666">
        <f t="shared" si="21"/>
        <v>7</v>
      </c>
      <c r="I666">
        <f>VLOOKUP(H666,KEY!$B$2:$C$14,2,0)</f>
        <v>4</v>
      </c>
      <c r="J666" s="24">
        <f>VLOOKUP(C666,INVENTORY_DATA!C:F,4,0)*F666</f>
        <v>145594.01999999999</v>
      </c>
    </row>
    <row r="667" spans="2:10" x14ac:dyDescent="0.25">
      <c r="B667" t="str">
        <f t="shared" si="20"/>
        <v>71709261</v>
      </c>
      <c r="C667">
        <v>1709261</v>
      </c>
      <c r="D667" t="str">
        <f>_xlfn.XLOOKUP(C667,INVENTORY_DATA!$C:$C,INVENTORY_DATA!$B:$B,"REVISIT",0)</f>
        <v>W_C</v>
      </c>
      <c r="E667" t="s">
        <v>10</v>
      </c>
      <c r="F667">
        <v>36800</v>
      </c>
      <c r="G667">
        <v>2022</v>
      </c>
      <c r="H667">
        <f t="shared" si="21"/>
        <v>7</v>
      </c>
      <c r="I667">
        <f>VLOOKUP(H667,KEY!$B$2:$C$14,2,0)</f>
        <v>4</v>
      </c>
      <c r="J667" s="24">
        <f>VLOOKUP(C667,INVENTORY_DATA!C:F,4,0)*F667</f>
        <v>351440</v>
      </c>
    </row>
    <row r="668" spans="2:10" x14ac:dyDescent="0.25">
      <c r="B668" t="str">
        <f t="shared" si="20"/>
        <v>71470217</v>
      </c>
      <c r="C668">
        <v>1470217</v>
      </c>
      <c r="D668" t="str">
        <f>_xlfn.XLOOKUP(C668,INVENTORY_DATA!$C:$C,INVENTORY_DATA!$B:$B,"REVISIT",0)</f>
        <v>W_A</v>
      </c>
      <c r="E668" t="s">
        <v>4</v>
      </c>
      <c r="F668">
        <v>31051</v>
      </c>
      <c r="G668">
        <v>2022</v>
      </c>
      <c r="H668">
        <f t="shared" si="21"/>
        <v>7</v>
      </c>
      <c r="I668">
        <f>VLOOKUP(H668,KEY!$B$2:$C$14,2,0)</f>
        <v>4</v>
      </c>
      <c r="J668" s="24">
        <f>VLOOKUP(C668,INVENTORY_DATA!C:F,4,0)*F668</f>
        <v>218288.53</v>
      </c>
    </row>
    <row r="669" spans="2:10" x14ac:dyDescent="0.25">
      <c r="B669" t="str">
        <f t="shared" si="20"/>
        <v>71943544</v>
      </c>
      <c r="C669">
        <v>1943544</v>
      </c>
      <c r="D669" t="str">
        <f>_xlfn.XLOOKUP(C669,INVENTORY_DATA!$C:$C,INVENTORY_DATA!$B:$B,"REVISIT",0)</f>
        <v>W_B</v>
      </c>
      <c r="E669" t="s">
        <v>6</v>
      </c>
      <c r="F669">
        <v>41909</v>
      </c>
      <c r="G669">
        <v>2022</v>
      </c>
      <c r="H669">
        <f t="shared" si="21"/>
        <v>7</v>
      </c>
      <c r="I669">
        <f>VLOOKUP(H669,KEY!$B$2:$C$14,2,0)</f>
        <v>4</v>
      </c>
      <c r="J669" s="24">
        <f>VLOOKUP(C669,INVENTORY_DATA!C:F,4,0)*F669</f>
        <v>415318.19</v>
      </c>
    </row>
    <row r="670" spans="2:10" x14ac:dyDescent="0.25">
      <c r="B670" t="str">
        <f t="shared" si="20"/>
        <v>71708464</v>
      </c>
      <c r="C670">
        <v>1708464</v>
      </c>
      <c r="D670" t="str">
        <f>_xlfn.XLOOKUP(C670,INVENTORY_DATA!$C:$C,INVENTORY_DATA!$B:$B,"REVISIT",0)</f>
        <v>W_C</v>
      </c>
      <c r="E670" t="s">
        <v>8</v>
      </c>
      <c r="F670">
        <v>48607</v>
      </c>
      <c r="G670">
        <v>2022</v>
      </c>
      <c r="H670">
        <f t="shared" si="21"/>
        <v>7</v>
      </c>
      <c r="I670">
        <f>VLOOKUP(H670,KEY!$B$2:$C$14,2,0)</f>
        <v>4</v>
      </c>
      <c r="J670" s="24">
        <f>VLOOKUP(C670,INVENTORY_DATA!C:F,4,0)*F670</f>
        <v>445726.19</v>
      </c>
    </row>
    <row r="671" spans="2:10" x14ac:dyDescent="0.25">
      <c r="B671" t="str">
        <f t="shared" si="20"/>
        <v>71166815</v>
      </c>
      <c r="C671">
        <v>1166815</v>
      </c>
      <c r="D671" t="str">
        <f>_xlfn.XLOOKUP(C671,INVENTORY_DATA!$C:$C,INVENTORY_DATA!$B:$B,"REVISIT",0)</f>
        <v>W_A</v>
      </c>
      <c r="E671" t="s">
        <v>9</v>
      </c>
      <c r="F671">
        <v>31826</v>
      </c>
      <c r="G671">
        <v>2022</v>
      </c>
      <c r="H671">
        <f t="shared" si="21"/>
        <v>7</v>
      </c>
      <c r="I671">
        <f>VLOOKUP(H671,KEY!$B$2:$C$14,2,0)</f>
        <v>4</v>
      </c>
      <c r="J671" s="24">
        <f>VLOOKUP(C671,INVENTORY_DATA!C:F,4,0)*F671</f>
        <v>231056.75999999998</v>
      </c>
    </row>
    <row r="672" spans="2:10" x14ac:dyDescent="0.25">
      <c r="B672" t="str">
        <f t="shared" si="20"/>
        <v>71148598</v>
      </c>
      <c r="C672">
        <v>1148598</v>
      </c>
      <c r="D672" t="str">
        <f>_xlfn.XLOOKUP(C672,INVENTORY_DATA!$C:$C,INVENTORY_DATA!$B:$B,"REVISIT",0)</f>
        <v>W_B</v>
      </c>
      <c r="E672" t="s">
        <v>10</v>
      </c>
      <c r="F672">
        <v>30530</v>
      </c>
      <c r="G672">
        <v>2022</v>
      </c>
      <c r="H672">
        <f t="shared" si="21"/>
        <v>7</v>
      </c>
      <c r="I672">
        <f>VLOOKUP(H672,KEY!$B$2:$C$14,2,0)</f>
        <v>4</v>
      </c>
      <c r="J672" s="24">
        <f>VLOOKUP(C672,INVENTORY_DATA!C:F,4,0)*F672</f>
        <v>295530.39999999997</v>
      </c>
    </row>
    <row r="673" spans="2:10" x14ac:dyDescent="0.25">
      <c r="B673" t="str">
        <f t="shared" si="20"/>
        <v>71542320</v>
      </c>
      <c r="C673">
        <v>1542320</v>
      </c>
      <c r="D673" t="str">
        <f>_xlfn.XLOOKUP(C673,INVENTORY_DATA!$C:$C,INVENTORY_DATA!$B:$B,"REVISIT",0)</f>
        <v>W_C</v>
      </c>
      <c r="E673" t="s">
        <v>4</v>
      </c>
      <c r="F673">
        <v>35926</v>
      </c>
      <c r="G673">
        <v>2022</v>
      </c>
      <c r="H673">
        <f t="shared" si="21"/>
        <v>7</v>
      </c>
      <c r="I673">
        <f>VLOOKUP(H673,KEY!$B$2:$C$14,2,0)</f>
        <v>4</v>
      </c>
      <c r="J673" s="24">
        <f>VLOOKUP(C673,INVENTORY_DATA!C:F,4,0)*F673</f>
        <v>285252.44</v>
      </c>
    </row>
    <row r="674" spans="2:10" x14ac:dyDescent="0.25">
      <c r="B674" t="str">
        <f t="shared" si="20"/>
        <v>71540951</v>
      </c>
      <c r="C674">
        <v>1540951</v>
      </c>
      <c r="D674" t="str">
        <f>_xlfn.XLOOKUP(C674,INVENTORY_DATA!$C:$C,INVENTORY_DATA!$B:$B,"REVISIT",0)</f>
        <v>W_A</v>
      </c>
      <c r="E674" t="s">
        <v>6</v>
      </c>
      <c r="F674">
        <v>37601</v>
      </c>
      <c r="G674">
        <v>2022</v>
      </c>
      <c r="H674">
        <f t="shared" si="21"/>
        <v>7</v>
      </c>
      <c r="I674">
        <f>VLOOKUP(H674,KEY!$B$2:$C$14,2,0)</f>
        <v>4</v>
      </c>
      <c r="J674" s="24">
        <f>VLOOKUP(C674,INVENTORY_DATA!C:F,4,0)*F674</f>
        <v>371497.88</v>
      </c>
    </row>
    <row r="675" spans="2:10" x14ac:dyDescent="0.25">
      <c r="B675" t="str">
        <f t="shared" si="20"/>
        <v>71338107</v>
      </c>
      <c r="C675">
        <v>1338107</v>
      </c>
      <c r="D675" t="str">
        <f>_xlfn.XLOOKUP(C675,INVENTORY_DATA!$C:$C,INVENTORY_DATA!$B:$B,"REVISIT",0)</f>
        <v>W_B</v>
      </c>
      <c r="E675" t="s">
        <v>8</v>
      </c>
      <c r="F675">
        <v>33725</v>
      </c>
      <c r="G675">
        <v>2022</v>
      </c>
      <c r="H675">
        <f t="shared" si="21"/>
        <v>7</v>
      </c>
      <c r="I675">
        <f>VLOOKUP(H675,KEY!$B$2:$C$14,2,0)</f>
        <v>4</v>
      </c>
      <c r="J675" s="24">
        <f>VLOOKUP(C675,INVENTORY_DATA!C:F,4,0)*F675</f>
        <v>264404</v>
      </c>
    </row>
    <row r="676" spans="2:10" x14ac:dyDescent="0.25">
      <c r="B676" t="str">
        <f t="shared" si="20"/>
        <v>71972232</v>
      </c>
      <c r="C676">
        <v>1972232</v>
      </c>
      <c r="D676" t="str">
        <f>_xlfn.XLOOKUP(C676,INVENTORY_DATA!$C:$C,INVENTORY_DATA!$B:$B,"REVISIT",0)</f>
        <v>W_C</v>
      </c>
      <c r="E676" t="s">
        <v>9</v>
      </c>
      <c r="F676">
        <v>22231</v>
      </c>
      <c r="G676">
        <v>2022</v>
      </c>
      <c r="H676">
        <f t="shared" si="21"/>
        <v>7</v>
      </c>
      <c r="I676">
        <f>VLOOKUP(H676,KEY!$B$2:$C$14,2,0)</f>
        <v>4</v>
      </c>
      <c r="J676" s="24">
        <f>VLOOKUP(C676,INVENTORY_DATA!C:F,4,0)*F676</f>
        <v>220976.13999999998</v>
      </c>
    </row>
    <row r="677" spans="2:10" x14ac:dyDescent="0.25">
      <c r="B677" t="str">
        <f t="shared" si="20"/>
        <v>71747756</v>
      </c>
      <c r="C677">
        <v>1747756</v>
      </c>
      <c r="D677" t="str">
        <f>_xlfn.XLOOKUP(C677,INVENTORY_DATA!$C:$C,INVENTORY_DATA!$B:$B,"REVISIT",0)</f>
        <v>W_A</v>
      </c>
      <c r="E677" t="s">
        <v>10</v>
      </c>
      <c r="F677">
        <v>23222</v>
      </c>
      <c r="G677">
        <v>2022</v>
      </c>
      <c r="H677">
        <f t="shared" si="21"/>
        <v>7</v>
      </c>
      <c r="I677">
        <f>VLOOKUP(H677,KEY!$B$2:$C$14,2,0)</f>
        <v>4</v>
      </c>
      <c r="J677" s="24">
        <f>VLOOKUP(C677,INVENTORY_DATA!C:F,4,0)*F677</f>
        <v>188330.41999999998</v>
      </c>
    </row>
    <row r="678" spans="2:10" x14ac:dyDescent="0.25">
      <c r="B678" t="str">
        <f t="shared" si="20"/>
        <v>71411516</v>
      </c>
      <c r="C678">
        <v>1411516</v>
      </c>
      <c r="D678" t="str">
        <f>_xlfn.XLOOKUP(C678,INVENTORY_DATA!$C:$C,INVENTORY_DATA!$B:$B,"REVISIT",0)</f>
        <v>W_B</v>
      </c>
      <c r="E678" t="s">
        <v>4</v>
      </c>
      <c r="F678">
        <v>11950</v>
      </c>
      <c r="G678">
        <v>2022</v>
      </c>
      <c r="H678">
        <f t="shared" si="21"/>
        <v>7</v>
      </c>
      <c r="I678">
        <f>VLOOKUP(H678,KEY!$B$2:$C$14,2,0)</f>
        <v>4</v>
      </c>
      <c r="J678" s="24">
        <f>VLOOKUP(C678,INVENTORY_DATA!C:F,4,0)*F678</f>
        <v>103726</v>
      </c>
    </row>
    <row r="679" spans="2:10" x14ac:dyDescent="0.25">
      <c r="B679" t="str">
        <f t="shared" si="20"/>
        <v>71361836</v>
      </c>
      <c r="C679">
        <v>1361836</v>
      </c>
      <c r="D679" t="str">
        <f>_xlfn.XLOOKUP(C679,INVENTORY_DATA!$C:$C,INVENTORY_DATA!$B:$B,"REVISIT",0)</f>
        <v>W_C</v>
      </c>
      <c r="E679" t="s">
        <v>6</v>
      </c>
      <c r="F679">
        <v>17154</v>
      </c>
      <c r="G679">
        <v>2022</v>
      </c>
      <c r="H679">
        <f t="shared" si="21"/>
        <v>7</v>
      </c>
      <c r="I679">
        <f>VLOOKUP(H679,KEY!$B$2:$C$14,2,0)</f>
        <v>4</v>
      </c>
      <c r="J679" s="24">
        <f>VLOOKUP(C679,INVENTORY_DATA!C:F,4,0)*F679</f>
        <v>165021.47999999998</v>
      </c>
    </row>
    <row r="680" spans="2:10" x14ac:dyDescent="0.25">
      <c r="B680" t="str">
        <f t="shared" si="20"/>
        <v>71336891</v>
      </c>
      <c r="C680">
        <v>1336891</v>
      </c>
      <c r="D680" t="str">
        <f>_xlfn.XLOOKUP(C680,INVENTORY_DATA!$C:$C,INVENTORY_DATA!$B:$B,"REVISIT",0)</f>
        <v>W_A</v>
      </c>
      <c r="E680" t="s">
        <v>8</v>
      </c>
      <c r="F680">
        <v>17374</v>
      </c>
      <c r="G680">
        <v>2022</v>
      </c>
      <c r="H680">
        <f t="shared" si="21"/>
        <v>7</v>
      </c>
      <c r="I680">
        <f>VLOOKUP(H680,KEY!$B$2:$C$14,2,0)</f>
        <v>4</v>
      </c>
      <c r="J680" s="24">
        <f>VLOOKUP(C680,INVENTORY_DATA!C:F,4,0)*F680</f>
        <v>130131.26000000001</v>
      </c>
    </row>
    <row r="681" spans="2:10" x14ac:dyDescent="0.25">
      <c r="B681" t="str">
        <f t="shared" si="20"/>
        <v>71814880</v>
      </c>
      <c r="C681">
        <v>1814880</v>
      </c>
      <c r="D681" t="str">
        <f>_xlfn.XLOOKUP(C681,INVENTORY_DATA!$C:$C,INVENTORY_DATA!$B:$B,"REVISIT",0)</f>
        <v>W_B</v>
      </c>
      <c r="E681" t="s">
        <v>9</v>
      </c>
      <c r="F681">
        <v>31729</v>
      </c>
      <c r="G681">
        <v>2022</v>
      </c>
      <c r="H681">
        <f t="shared" si="21"/>
        <v>7</v>
      </c>
      <c r="I681">
        <f>VLOOKUP(H681,KEY!$B$2:$C$14,2,0)</f>
        <v>4</v>
      </c>
      <c r="J681" s="24">
        <f>VLOOKUP(C681,INVENTORY_DATA!C:F,4,0)*F681</f>
        <v>294445.12</v>
      </c>
    </row>
    <row r="682" spans="2:10" x14ac:dyDescent="0.25">
      <c r="B682" t="str">
        <f t="shared" si="20"/>
        <v>71681215</v>
      </c>
      <c r="C682">
        <v>1681215</v>
      </c>
      <c r="D682" t="str">
        <f>_xlfn.XLOOKUP(C682,INVENTORY_DATA!$C:$C,INVENTORY_DATA!$B:$B,"REVISIT",0)</f>
        <v>W_C</v>
      </c>
      <c r="E682" t="s">
        <v>10</v>
      </c>
      <c r="F682">
        <v>12791</v>
      </c>
      <c r="G682">
        <v>2022</v>
      </c>
      <c r="H682">
        <f t="shared" si="21"/>
        <v>7</v>
      </c>
      <c r="I682">
        <f>VLOOKUP(H682,KEY!$B$2:$C$14,2,0)</f>
        <v>4</v>
      </c>
      <c r="J682" s="24">
        <f>VLOOKUP(C682,INVENTORY_DATA!C:F,4,0)*F682</f>
        <v>119723.76</v>
      </c>
    </row>
    <row r="683" spans="2:10" x14ac:dyDescent="0.25">
      <c r="B683" t="str">
        <f t="shared" si="20"/>
        <v>71217963</v>
      </c>
      <c r="C683">
        <v>1217963</v>
      </c>
      <c r="D683" t="str">
        <f>_xlfn.XLOOKUP(C683,INVENTORY_DATA!$C:$C,INVENTORY_DATA!$B:$B,"REVISIT",0)</f>
        <v>W_A</v>
      </c>
      <c r="E683" t="s">
        <v>4</v>
      </c>
      <c r="F683">
        <v>11687</v>
      </c>
      <c r="G683">
        <v>2022</v>
      </c>
      <c r="H683">
        <f t="shared" si="21"/>
        <v>7</v>
      </c>
      <c r="I683">
        <f>VLOOKUP(H683,KEY!$B$2:$C$14,2,0)</f>
        <v>4</v>
      </c>
      <c r="J683" s="24">
        <f>VLOOKUP(C683,INVENTORY_DATA!C:F,4,0)*F683</f>
        <v>104832.39000000001</v>
      </c>
    </row>
    <row r="684" spans="2:10" x14ac:dyDescent="0.25">
      <c r="B684" t="str">
        <f t="shared" si="20"/>
        <v>71441235</v>
      </c>
      <c r="C684">
        <v>1441235</v>
      </c>
      <c r="D684" t="str">
        <f>_xlfn.XLOOKUP(C684,INVENTORY_DATA!$C:$C,INVENTORY_DATA!$B:$B,"REVISIT",0)</f>
        <v>W_B</v>
      </c>
      <c r="E684" t="s">
        <v>6</v>
      </c>
      <c r="F684">
        <v>43608</v>
      </c>
      <c r="G684">
        <v>2022</v>
      </c>
      <c r="H684">
        <f t="shared" si="21"/>
        <v>7</v>
      </c>
      <c r="I684">
        <f>VLOOKUP(H684,KEY!$B$2:$C$14,2,0)</f>
        <v>4</v>
      </c>
      <c r="J684" s="24">
        <f>VLOOKUP(C684,INVENTORY_DATA!C:F,4,0)*F684</f>
        <v>425614.08000000002</v>
      </c>
    </row>
    <row r="685" spans="2:10" x14ac:dyDescent="0.25">
      <c r="B685" t="str">
        <f t="shared" si="20"/>
        <v>71251251</v>
      </c>
      <c r="C685">
        <v>1251251</v>
      </c>
      <c r="D685" t="str">
        <f>_xlfn.XLOOKUP(C685,INVENTORY_DATA!$C:$C,INVENTORY_DATA!$B:$B,"REVISIT",0)</f>
        <v>W_C</v>
      </c>
      <c r="E685" t="s">
        <v>8</v>
      </c>
      <c r="F685">
        <v>19065</v>
      </c>
      <c r="G685">
        <v>2022</v>
      </c>
      <c r="H685">
        <f t="shared" si="21"/>
        <v>7</v>
      </c>
      <c r="I685">
        <f>VLOOKUP(H685,KEY!$B$2:$C$14,2,0)</f>
        <v>4</v>
      </c>
      <c r="J685" s="24">
        <f>VLOOKUP(C685,INVENTORY_DATA!C:F,4,0)*F685</f>
        <v>182261.40000000002</v>
      </c>
    </row>
    <row r="686" spans="2:10" x14ac:dyDescent="0.25">
      <c r="B686" t="str">
        <f t="shared" si="20"/>
        <v>71183992</v>
      </c>
      <c r="C686">
        <v>1183992</v>
      </c>
      <c r="D686" t="str">
        <f>_xlfn.XLOOKUP(C686,INVENTORY_DATA!$C:$C,INVENTORY_DATA!$B:$B,"REVISIT",0)</f>
        <v>W_A</v>
      </c>
      <c r="E686" t="s">
        <v>9</v>
      </c>
      <c r="F686">
        <v>41612</v>
      </c>
      <c r="G686">
        <v>2022</v>
      </c>
      <c r="H686">
        <f t="shared" si="21"/>
        <v>7</v>
      </c>
      <c r="I686">
        <f>VLOOKUP(H686,KEY!$B$2:$C$14,2,0)</f>
        <v>4</v>
      </c>
      <c r="J686" s="24">
        <f>VLOOKUP(C686,INVENTORY_DATA!C:F,4,0)*F686</f>
        <v>295029.08</v>
      </c>
    </row>
    <row r="687" spans="2:10" x14ac:dyDescent="0.25">
      <c r="B687" t="str">
        <f t="shared" si="20"/>
        <v>71725410</v>
      </c>
      <c r="C687">
        <v>1725410</v>
      </c>
      <c r="D687" t="str">
        <f>_xlfn.XLOOKUP(C687,INVENTORY_DATA!$C:$C,INVENTORY_DATA!$B:$B,"REVISIT",0)</f>
        <v>W_B</v>
      </c>
      <c r="E687" t="s">
        <v>10</v>
      </c>
      <c r="F687">
        <v>19418</v>
      </c>
      <c r="G687">
        <v>2022</v>
      </c>
      <c r="H687">
        <f t="shared" si="21"/>
        <v>7</v>
      </c>
      <c r="I687">
        <f>VLOOKUP(H687,KEY!$B$2:$C$14,2,0)</f>
        <v>4</v>
      </c>
      <c r="J687" s="24">
        <f>VLOOKUP(C687,INVENTORY_DATA!C:F,4,0)*F687</f>
        <v>192820.74</v>
      </c>
    </row>
    <row r="688" spans="2:10" x14ac:dyDescent="0.25">
      <c r="B688" t="str">
        <f t="shared" si="20"/>
        <v>71665271</v>
      </c>
      <c r="C688">
        <v>1665271</v>
      </c>
      <c r="D688" t="str">
        <f>_xlfn.XLOOKUP(C688,INVENTORY_DATA!$C:$C,INVENTORY_DATA!$B:$B,"REVISIT",0)</f>
        <v>W_C</v>
      </c>
      <c r="E688" t="s">
        <v>4</v>
      </c>
      <c r="F688">
        <v>39013</v>
      </c>
      <c r="G688">
        <v>2022</v>
      </c>
      <c r="H688">
        <f t="shared" si="21"/>
        <v>7</v>
      </c>
      <c r="I688">
        <f>VLOOKUP(H688,KEY!$B$2:$C$14,2,0)</f>
        <v>4</v>
      </c>
      <c r="J688" s="24">
        <f>VLOOKUP(C688,INVENTORY_DATA!C:F,4,0)*F688</f>
        <v>353457.78</v>
      </c>
    </row>
    <row r="689" spans="2:10" x14ac:dyDescent="0.25">
      <c r="B689" t="str">
        <f t="shared" si="20"/>
        <v>71104927</v>
      </c>
      <c r="C689">
        <v>1104927</v>
      </c>
      <c r="D689" t="str">
        <f>_xlfn.XLOOKUP(C689,INVENTORY_DATA!$C:$C,INVENTORY_DATA!$B:$B,"REVISIT",0)</f>
        <v>W_A</v>
      </c>
      <c r="E689" t="s">
        <v>6</v>
      </c>
      <c r="F689">
        <v>18532</v>
      </c>
      <c r="G689">
        <v>2022</v>
      </c>
      <c r="H689">
        <f t="shared" si="21"/>
        <v>7</v>
      </c>
      <c r="I689">
        <f>VLOOKUP(H689,KEY!$B$2:$C$14,2,0)</f>
        <v>4</v>
      </c>
      <c r="J689" s="24">
        <f>VLOOKUP(C689,INVENTORY_DATA!C:F,4,0)*F689</f>
        <v>138063.4</v>
      </c>
    </row>
    <row r="690" spans="2:10" x14ac:dyDescent="0.25">
      <c r="B690" t="str">
        <f t="shared" si="20"/>
        <v>71404240</v>
      </c>
      <c r="C690">
        <v>1404240</v>
      </c>
      <c r="D690" t="str">
        <f>_xlfn.XLOOKUP(C690,INVENTORY_DATA!$C:$C,INVENTORY_DATA!$B:$B,"REVISIT",0)</f>
        <v>W_B</v>
      </c>
      <c r="E690" t="s">
        <v>8</v>
      </c>
      <c r="F690">
        <v>26924</v>
      </c>
      <c r="G690">
        <v>2022</v>
      </c>
      <c r="H690">
        <f t="shared" si="21"/>
        <v>7</v>
      </c>
      <c r="I690">
        <f>VLOOKUP(H690,KEY!$B$2:$C$14,2,0)</f>
        <v>4</v>
      </c>
      <c r="J690" s="24">
        <f>VLOOKUP(C690,INVENTORY_DATA!C:F,4,0)*F690</f>
        <v>264662.92</v>
      </c>
    </row>
    <row r="691" spans="2:10" x14ac:dyDescent="0.25">
      <c r="B691" t="str">
        <f t="shared" si="20"/>
        <v>71658227</v>
      </c>
      <c r="C691">
        <v>1658227</v>
      </c>
      <c r="D691" t="str">
        <f>_xlfn.XLOOKUP(C691,INVENTORY_DATA!$C:$C,INVENTORY_DATA!$B:$B,"REVISIT",0)</f>
        <v>W_C</v>
      </c>
      <c r="E691" t="s">
        <v>9</v>
      </c>
      <c r="F691">
        <v>15609</v>
      </c>
      <c r="G691">
        <v>2022</v>
      </c>
      <c r="H691">
        <f t="shared" si="21"/>
        <v>7</v>
      </c>
      <c r="I691">
        <f>VLOOKUP(H691,KEY!$B$2:$C$14,2,0)</f>
        <v>4</v>
      </c>
      <c r="J691" s="24">
        <f>VLOOKUP(C691,INVENTORY_DATA!C:F,4,0)*F691</f>
        <v>143914.98000000001</v>
      </c>
    </row>
    <row r="692" spans="2:10" x14ac:dyDescent="0.25">
      <c r="B692" t="str">
        <f t="shared" si="20"/>
        <v>71919447</v>
      </c>
      <c r="C692">
        <v>1919447</v>
      </c>
      <c r="D692" t="str">
        <f>_xlfn.XLOOKUP(C692,INVENTORY_DATA!$C:$C,INVENTORY_DATA!$B:$B,"REVISIT",0)</f>
        <v>W_A</v>
      </c>
      <c r="E692" t="s">
        <v>10</v>
      </c>
      <c r="F692">
        <v>42489</v>
      </c>
      <c r="G692">
        <v>2022</v>
      </c>
      <c r="H692">
        <f t="shared" si="21"/>
        <v>7</v>
      </c>
      <c r="I692">
        <f>VLOOKUP(H692,KEY!$B$2:$C$14,2,0)</f>
        <v>4</v>
      </c>
      <c r="J692" s="24">
        <f>VLOOKUP(C692,INVENTORY_DATA!C:F,4,0)*F692</f>
        <v>400671.26999999996</v>
      </c>
    </row>
    <row r="693" spans="2:10" x14ac:dyDescent="0.25">
      <c r="B693" t="str">
        <f t="shared" si="20"/>
        <v>71602257</v>
      </c>
      <c r="C693">
        <v>1602257</v>
      </c>
      <c r="D693" t="str">
        <f>_xlfn.XLOOKUP(C693,INVENTORY_DATA!$C:$C,INVENTORY_DATA!$B:$B,"REVISIT",0)</f>
        <v>W_B</v>
      </c>
      <c r="E693" t="s">
        <v>4</v>
      </c>
      <c r="F693">
        <v>37099</v>
      </c>
      <c r="G693">
        <v>2022</v>
      </c>
      <c r="H693">
        <f t="shared" si="21"/>
        <v>7</v>
      </c>
      <c r="I693">
        <f>VLOOKUP(H693,KEY!$B$2:$C$14,2,0)</f>
        <v>4</v>
      </c>
      <c r="J693" s="24">
        <f>VLOOKUP(C693,INVENTORY_DATA!C:F,4,0)*F693</f>
        <v>332036.05</v>
      </c>
    </row>
    <row r="694" spans="2:10" x14ac:dyDescent="0.25">
      <c r="B694" t="str">
        <f t="shared" si="20"/>
        <v>71542470</v>
      </c>
      <c r="C694">
        <v>1542470</v>
      </c>
      <c r="D694" t="str">
        <f>_xlfn.XLOOKUP(C694,INVENTORY_DATA!$C:$C,INVENTORY_DATA!$B:$B,"REVISIT",0)</f>
        <v>W_C</v>
      </c>
      <c r="E694" t="s">
        <v>6</v>
      </c>
      <c r="F694">
        <v>16661</v>
      </c>
      <c r="G694">
        <v>2022</v>
      </c>
      <c r="H694">
        <f t="shared" si="21"/>
        <v>7</v>
      </c>
      <c r="I694">
        <f>VLOOKUP(H694,KEY!$B$2:$C$14,2,0)</f>
        <v>4</v>
      </c>
      <c r="J694" s="24">
        <f>VLOOKUP(C694,INVENTORY_DATA!C:F,4,0)*F694</f>
        <v>152281.54</v>
      </c>
    </row>
    <row r="695" spans="2:10" x14ac:dyDescent="0.25">
      <c r="B695" t="str">
        <f t="shared" si="20"/>
        <v>71172141</v>
      </c>
      <c r="C695">
        <v>1172141</v>
      </c>
      <c r="D695" t="str">
        <f>_xlfn.XLOOKUP(C695,INVENTORY_DATA!$C:$C,INVENTORY_DATA!$B:$B,"REVISIT",0)</f>
        <v>W_A</v>
      </c>
      <c r="E695" t="s">
        <v>8</v>
      </c>
      <c r="F695">
        <v>17977</v>
      </c>
      <c r="G695">
        <v>2022</v>
      </c>
      <c r="H695">
        <f t="shared" si="21"/>
        <v>7</v>
      </c>
      <c r="I695">
        <f>VLOOKUP(H695,KEY!$B$2:$C$14,2,0)</f>
        <v>4</v>
      </c>
      <c r="J695" s="24">
        <f>VLOOKUP(C695,INVENTORY_DATA!C:F,4,0)*F695</f>
        <v>165388.4</v>
      </c>
    </row>
    <row r="696" spans="2:10" x14ac:dyDescent="0.25">
      <c r="B696" t="str">
        <f t="shared" si="20"/>
        <v>71686011</v>
      </c>
      <c r="C696">
        <v>1686011</v>
      </c>
      <c r="D696" t="str">
        <f>_xlfn.XLOOKUP(C696,INVENTORY_DATA!$C:$C,INVENTORY_DATA!$B:$B,"REVISIT",0)</f>
        <v>W_B</v>
      </c>
      <c r="E696" t="s">
        <v>9</v>
      </c>
      <c r="F696">
        <v>15232</v>
      </c>
      <c r="G696">
        <v>2022</v>
      </c>
      <c r="H696">
        <f t="shared" si="21"/>
        <v>7</v>
      </c>
      <c r="I696">
        <f>VLOOKUP(H696,KEY!$B$2:$C$14,2,0)</f>
        <v>4</v>
      </c>
      <c r="J696" s="24">
        <f>VLOOKUP(C696,INVENTORY_DATA!C:F,4,0)*F696</f>
        <v>125968.64</v>
      </c>
    </row>
    <row r="697" spans="2:10" x14ac:dyDescent="0.25">
      <c r="B697" t="str">
        <f t="shared" si="20"/>
        <v>71760339</v>
      </c>
      <c r="C697">
        <v>1760339</v>
      </c>
      <c r="D697" t="str">
        <f>_xlfn.XLOOKUP(C697,INVENTORY_DATA!$C:$C,INVENTORY_DATA!$B:$B,"REVISIT",0)</f>
        <v>W_C</v>
      </c>
      <c r="E697" t="s">
        <v>10</v>
      </c>
      <c r="F697">
        <v>31821</v>
      </c>
      <c r="G697">
        <v>2022</v>
      </c>
      <c r="H697">
        <f t="shared" si="21"/>
        <v>7</v>
      </c>
      <c r="I697">
        <f>VLOOKUP(H697,KEY!$B$2:$C$14,2,0)</f>
        <v>4</v>
      </c>
      <c r="J697" s="24">
        <f>VLOOKUP(C697,INVENTORY_DATA!C:F,4,0)*F697</f>
        <v>273342.39</v>
      </c>
    </row>
    <row r="698" spans="2:10" x14ac:dyDescent="0.25">
      <c r="B698" t="str">
        <f t="shared" si="20"/>
        <v>71544715</v>
      </c>
      <c r="C698">
        <v>1544715</v>
      </c>
      <c r="D698" t="str">
        <f>_xlfn.XLOOKUP(C698,INVENTORY_DATA!$C:$C,INVENTORY_DATA!$B:$B,"REVISIT",0)</f>
        <v>W_A</v>
      </c>
      <c r="E698" t="s">
        <v>4</v>
      </c>
      <c r="F698">
        <v>40254</v>
      </c>
      <c r="G698">
        <v>2022</v>
      </c>
      <c r="H698">
        <f t="shared" si="21"/>
        <v>7</v>
      </c>
      <c r="I698">
        <f>VLOOKUP(H698,KEY!$B$2:$C$14,2,0)</f>
        <v>4</v>
      </c>
      <c r="J698" s="24">
        <f>VLOOKUP(C698,INVENTORY_DATA!C:F,4,0)*F698</f>
        <v>386035.86</v>
      </c>
    </row>
    <row r="699" spans="2:10" x14ac:dyDescent="0.25">
      <c r="B699" t="str">
        <f t="shared" si="20"/>
        <v>71715505</v>
      </c>
      <c r="C699">
        <v>1715505</v>
      </c>
      <c r="D699" t="str">
        <f>_xlfn.XLOOKUP(C699,INVENTORY_DATA!$C:$C,INVENTORY_DATA!$B:$B,"REVISIT",0)</f>
        <v>W_B</v>
      </c>
      <c r="E699" t="s">
        <v>6</v>
      </c>
      <c r="F699">
        <v>30841</v>
      </c>
      <c r="G699">
        <v>2022</v>
      </c>
      <c r="H699">
        <f t="shared" si="21"/>
        <v>7</v>
      </c>
      <c r="I699">
        <f>VLOOKUP(H699,KEY!$B$2:$C$14,2,0)</f>
        <v>4</v>
      </c>
      <c r="J699" s="24">
        <f>VLOOKUP(C699,INVENTORY_DATA!C:F,4,0)*F699</f>
        <v>271709.21000000002</v>
      </c>
    </row>
    <row r="700" spans="2:10" x14ac:dyDescent="0.25">
      <c r="B700" t="str">
        <f t="shared" si="20"/>
        <v>71539334</v>
      </c>
      <c r="C700">
        <v>1539334</v>
      </c>
      <c r="D700" t="str">
        <f>_xlfn.XLOOKUP(C700,INVENTORY_DATA!$C:$C,INVENTORY_DATA!$B:$B,"REVISIT",0)</f>
        <v>W_C</v>
      </c>
      <c r="E700" t="s">
        <v>8</v>
      </c>
      <c r="F700">
        <v>24029</v>
      </c>
      <c r="G700">
        <v>2022</v>
      </c>
      <c r="H700">
        <f t="shared" si="21"/>
        <v>7</v>
      </c>
      <c r="I700">
        <f>VLOOKUP(H700,KEY!$B$2:$C$14,2,0)</f>
        <v>4</v>
      </c>
      <c r="J700" s="24">
        <f>VLOOKUP(C700,INVENTORY_DATA!C:F,4,0)*F700</f>
        <v>211455.2</v>
      </c>
    </row>
    <row r="701" spans="2:10" x14ac:dyDescent="0.25">
      <c r="B701" t="str">
        <f t="shared" si="20"/>
        <v>71803831</v>
      </c>
      <c r="C701">
        <v>1803831</v>
      </c>
      <c r="D701" t="str">
        <f>_xlfn.XLOOKUP(C701,INVENTORY_DATA!$C:$C,INVENTORY_DATA!$B:$B,"REVISIT",0)</f>
        <v>W_A</v>
      </c>
      <c r="E701" t="s">
        <v>9</v>
      </c>
      <c r="F701">
        <v>36376</v>
      </c>
      <c r="G701">
        <v>2022</v>
      </c>
      <c r="H701">
        <f t="shared" si="21"/>
        <v>7</v>
      </c>
      <c r="I701">
        <f>VLOOKUP(H701,KEY!$B$2:$C$14,2,0)</f>
        <v>4</v>
      </c>
      <c r="J701" s="24">
        <f>VLOOKUP(C701,INVENTORY_DATA!C:F,4,0)*F701</f>
        <v>334659.19999999995</v>
      </c>
    </row>
    <row r="702" spans="2:10" x14ac:dyDescent="0.25">
      <c r="B702" t="str">
        <f t="shared" si="20"/>
        <v>71431913</v>
      </c>
      <c r="C702">
        <v>1431913</v>
      </c>
      <c r="D702" t="str">
        <f>_xlfn.XLOOKUP(C702,INVENTORY_DATA!$C:$C,INVENTORY_DATA!$B:$B,"REVISIT",0)</f>
        <v>W_B</v>
      </c>
      <c r="E702" t="s">
        <v>10</v>
      </c>
      <c r="F702">
        <v>14718</v>
      </c>
      <c r="G702">
        <v>2022</v>
      </c>
      <c r="H702">
        <f t="shared" si="21"/>
        <v>7</v>
      </c>
      <c r="I702">
        <f>VLOOKUP(H702,KEY!$B$2:$C$14,2,0)</f>
        <v>4</v>
      </c>
      <c r="J702" s="24">
        <f>VLOOKUP(C702,INVENTORY_DATA!C:F,4,0)*F702</f>
        <v>139968.18</v>
      </c>
    </row>
    <row r="703" spans="2:10" x14ac:dyDescent="0.25">
      <c r="B703" t="str">
        <f t="shared" si="20"/>
        <v>81395072</v>
      </c>
      <c r="C703">
        <v>1395072</v>
      </c>
      <c r="D703" t="str">
        <f>_xlfn.XLOOKUP(C703,INVENTORY_DATA!$C:$C,INVENTORY_DATA!$B:$B,"REVISIT",0)</f>
        <v>W_B</v>
      </c>
      <c r="E703" t="s">
        <v>4</v>
      </c>
      <c r="F703">
        <v>12479</v>
      </c>
      <c r="G703">
        <v>2022</v>
      </c>
      <c r="H703">
        <f t="shared" si="21"/>
        <v>8</v>
      </c>
      <c r="I703">
        <f>VLOOKUP(H703,KEY!$B$2:$C$14,2,0)</f>
        <v>4</v>
      </c>
      <c r="J703" s="24">
        <f>VLOOKUP(C703,INVENTORY_DATA!C:F,4,0)*F703</f>
        <v>104324.43999999999</v>
      </c>
    </row>
    <row r="704" spans="2:10" x14ac:dyDescent="0.25">
      <c r="B704" t="str">
        <f t="shared" si="20"/>
        <v>81039394</v>
      </c>
      <c r="C704">
        <v>1039394</v>
      </c>
      <c r="D704" t="str">
        <f>_xlfn.XLOOKUP(C704,INVENTORY_DATA!$C:$C,INVENTORY_DATA!$B:$B,"REVISIT",0)</f>
        <v>W_C</v>
      </c>
      <c r="E704" t="s">
        <v>6</v>
      </c>
      <c r="F704">
        <v>40856</v>
      </c>
      <c r="G704">
        <v>2022</v>
      </c>
      <c r="H704">
        <f t="shared" si="21"/>
        <v>8</v>
      </c>
      <c r="I704">
        <f>VLOOKUP(H704,KEY!$B$2:$C$14,2,0)</f>
        <v>4</v>
      </c>
      <c r="J704" s="24">
        <f>VLOOKUP(C704,INVENTORY_DATA!C:F,4,0)*F704</f>
        <v>366478.32</v>
      </c>
    </row>
    <row r="705" spans="2:10" x14ac:dyDescent="0.25">
      <c r="B705" t="str">
        <f t="shared" si="20"/>
        <v>81975221</v>
      </c>
      <c r="C705">
        <v>1975221</v>
      </c>
      <c r="D705" t="str">
        <f>_xlfn.XLOOKUP(C705,INVENTORY_DATA!$C:$C,INVENTORY_DATA!$B:$B,"REVISIT",0)</f>
        <v>W_A</v>
      </c>
      <c r="E705" t="s">
        <v>8</v>
      </c>
      <c r="F705">
        <v>21930</v>
      </c>
      <c r="G705">
        <v>2022</v>
      </c>
      <c r="H705">
        <f t="shared" si="21"/>
        <v>8</v>
      </c>
      <c r="I705">
        <f>VLOOKUP(H705,KEY!$B$2:$C$14,2,0)</f>
        <v>4</v>
      </c>
      <c r="J705" s="24">
        <f>VLOOKUP(C705,INVENTORY_DATA!C:F,4,0)*F705</f>
        <v>189694.5</v>
      </c>
    </row>
    <row r="706" spans="2:10" x14ac:dyDescent="0.25">
      <c r="B706" t="str">
        <f t="shared" si="20"/>
        <v>81396615</v>
      </c>
      <c r="C706">
        <v>1396615</v>
      </c>
      <c r="D706" t="str">
        <f>_xlfn.XLOOKUP(C706,INVENTORY_DATA!$C:$C,INVENTORY_DATA!$B:$B,"REVISIT",0)</f>
        <v>W_B</v>
      </c>
      <c r="E706" t="s">
        <v>9</v>
      </c>
      <c r="F706">
        <v>18773</v>
      </c>
      <c r="G706">
        <v>2022</v>
      </c>
      <c r="H706">
        <f t="shared" si="21"/>
        <v>8</v>
      </c>
      <c r="I706">
        <f>VLOOKUP(H706,KEY!$B$2:$C$14,2,0)</f>
        <v>4</v>
      </c>
      <c r="J706" s="24">
        <f>VLOOKUP(C706,INVENTORY_DATA!C:F,4,0)*F706</f>
        <v>148118.97</v>
      </c>
    </row>
    <row r="707" spans="2:10" x14ac:dyDescent="0.25">
      <c r="B707" t="str">
        <f t="shared" si="20"/>
        <v>81026987</v>
      </c>
      <c r="C707">
        <v>1026987</v>
      </c>
      <c r="D707" t="str">
        <f>_xlfn.XLOOKUP(C707,INVENTORY_DATA!$C:$C,INVENTORY_DATA!$B:$B,"REVISIT",0)</f>
        <v>W_C</v>
      </c>
      <c r="E707" t="s">
        <v>10</v>
      </c>
      <c r="F707">
        <v>17576</v>
      </c>
      <c r="G707">
        <v>2022</v>
      </c>
      <c r="H707">
        <f t="shared" si="21"/>
        <v>8</v>
      </c>
      <c r="I707">
        <f>VLOOKUP(H707,KEY!$B$2:$C$14,2,0)</f>
        <v>4</v>
      </c>
      <c r="J707" s="24">
        <f>VLOOKUP(C707,INVENTORY_DATA!C:F,4,0)*F707</f>
        <v>152559.67999999999</v>
      </c>
    </row>
    <row r="708" spans="2:10" x14ac:dyDescent="0.25">
      <c r="B708" t="str">
        <f t="shared" ref="B708:B771" si="22">H708&amp;C708</f>
        <v>81885799</v>
      </c>
      <c r="C708">
        <v>1885799</v>
      </c>
      <c r="D708" t="str">
        <f>_xlfn.XLOOKUP(C708,INVENTORY_DATA!$C:$C,INVENTORY_DATA!$B:$B,"REVISIT",0)</f>
        <v>W_A</v>
      </c>
      <c r="E708" t="s">
        <v>4</v>
      </c>
      <c r="F708">
        <v>20171</v>
      </c>
      <c r="G708">
        <v>2022</v>
      </c>
      <c r="H708">
        <f t="shared" si="21"/>
        <v>8</v>
      </c>
      <c r="I708">
        <f>VLOOKUP(H708,KEY!$B$2:$C$14,2,0)</f>
        <v>4</v>
      </c>
      <c r="J708" s="24">
        <f>VLOOKUP(C708,INVENTORY_DATA!C:F,4,0)*F708</f>
        <v>172865.47</v>
      </c>
    </row>
    <row r="709" spans="2:10" x14ac:dyDescent="0.25">
      <c r="B709" t="str">
        <f t="shared" si="22"/>
        <v>81844486</v>
      </c>
      <c r="C709">
        <v>1844486</v>
      </c>
      <c r="D709" t="str">
        <f>_xlfn.XLOOKUP(C709,INVENTORY_DATA!$C:$C,INVENTORY_DATA!$B:$B,"REVISIT",0)</f>
        <v>W_B</v>
      </c>
      <c r="E709" t="s">
        <v>6</v>
      </c>
      <c r="F709">
        <v>40887</v>
      </c>
      <c r="G709">
        <v>2022</v>
      </c>
      <c r="H709">
        <f t="shared" ref="H709:H772" si="23">IF(C708=1431913,H708+1,H708)</f>
        <v>8</v>
      </c>
      <c r="I709">
        <f>VLOOKUP(H709,KEY!$B$2:$C$14,2,0)</f>
        <v>4</v>
      </c>
      <c r="J709" s="24">
        <f>VLOOKUP(C709,INVENTORY_DATA!C:F,4,0)*F709</f>
        <v>394150.68000000005</v>
      </c>
    </row>
    <row r="710" spans="2:10" x14ac:dyDescent="0.25">
      <c r="B710" t="str">
        <f t="shared" si="22"/>
        <v>81633773</v>
      </c>
      <c r="C710">
        <v>1633773</v>
      </c>
      <c r="D710" t="str">
        <f>_xlfn.XLOOKUP(C710,INVENTORY_DATA!$C:$C,INVENTORY_DATA!$B:$B,"REVISIT",0)</f>
        <v>W_C</v>
      </c>
      <c r="E710" t="s">
        <v>8</v>
      </c>
      <c r="F710">
        <v>28811</v>
      </c>
      <c r="G710">
        <v>2022</v>
      </c>
      <c r="H710">
        <f t="shared" si="23"/>
        <v>8</v>
      </c>
      <c r="I710">
        <f>VLOOKUP(H710,KEY!$B$2:$C$14,2,0)</f>
        <v>4</v>
      </c>
      <c r="J710" s="24">
        <f>VLOOKUP(C710,INVENTORY_DATA!C:F,4,0)*F710</f>
        <v>208303.53</v>
      </c>
    </row>
    <row r="711" spans="2:10" x14ac:dyDescent="0.25">
      <c r="B711" t="str">
        <f t="shared" si="22"/>
        <v>81280204</v>
      </c>
      <c r="C711">
        <v>1280204</v>
      </c>
      <c r="D711" t="str">
        <f>_xlfn.XLOOKUP(C711,INVENTORY_DATA!$C:$C,INVENTORY_DATA!$B:$B,"REVISIT",0)</f>
        <v>W_A</v>
      </c>
      <c r="E711" t="s">
        <v>9</v>
      </c>
      <c r="F711">
        <v>24076</v>
      </c>
      <c r="G711">
        <v>2022</v>
      </c>
      <c r="H711">
        <f t="shared" si="23"/>
        <v>8</v>
      </c>
      <c r="I711">
        <f>VLOOKUP(H711,KEY!$B$2:$C$14,2,0)</f>
        <v>4</v>
      </c>
      <c r="J711" s="24">
        <f>VLOOKUP(C711,INVENTORY_DATA!C:F,4,0)*F711</f>
        <v>181292.28</v>
      </c>
    </row>
    <row r="712" spans="2:10" x14ac:dyDescent="0.25">
      <c r="B712" t="str">
        <f t="shared" si="22"/>
        <v>81461444</v>
      </c>
      <c r="C712">
        <v>1461444</v>
      </c>
      <c r="D712" t="str">
        <f>_xlfn.XLOOKUP(C712,INVENTORY_DATA!$C:$C,INVENTORY_DATA!$B:$B,"REVISIT",0)</f>
        <v>W_B</v>
      </c>
      <c r="E712" t="s">
        <v>10</v>
      </c>
      <c r="F712">
        <v>13600</v>
      </c>
      <c r="G712">
        <v>2022</v>
      </c>
      <c r="H712">
        <f t="shared" si="23"/>
        <v>8</v>
      </c>
      <c r="I712">
        <f>VLOOKUP(H712,KEY!$B$2:$C$14,2,0)</f>
        <v>4</v>
      </c>
      <c r="J712" s="24">
        <f>VLOOKUP(C712,INVENTORY_DATA!C:F,4,0)*F712</f>
        <v>97512</v>
      </c>
    </row>
    <row r="713" spans="2:10" x14ac:dyDescent="0.25">
      <c r="B713" t="str">
        <f t="shared" si="22"/>
        <v>81118364</v>
      </c>
      <c r="C713">
        <v>1118364</v>
      </c>
      <c r="D713" t="str">
        <f>_xlfn.XLOOKUP(C713,INVENTORY_DATA!$C:$C,INVENTORY_DATA!$B:$B,"REVISIT",0)</f>
        <v>W_C</v>
      </c>
      <c r="E713" t="s">
        <v>4</v>
      </c>
      <c r="F713">
        <v>32868</v>
      </c>
      <c r="G713">
        <v>2022</v>
      </c>
      <c r="H713">
        <f t="shared" si="23"/>
        <v>8</v>
      </c>
      <c r="I713">
        <f>VLOOKUP(H713,KEY!$B$2:$C$14,2,0)</f>
        <v>4</v>
      </c>
      <c r="J713" s="24">
        <f>VLOOKUP(C713,INVENTORY_DATA!C:F,4,0)*F713</f>
        <v>316847.52</v>
      </c>
    </row>
    <row r="714" spans="2:10" x14ac:dyDescent="0.25">
      <c r="B714" t="str">
        <f t="shared" si="22"/>
        <v>81591858</v>
      </c>
      <c r="C714">
        <v>1591858</v>
      </c>
      <c r="D714" t="str">
        <f>_xlfn.XLOOKUP(C714,INVENTORY_DATA!$C:$C,INVENTORY_DATA!$B:$B,"REVISIT",0)</f>
        <v>W_A</v>
      </c>
      <c r="E714" t="s">
        <v>6</v>
      </c>
      <c r="F714">
        <v>33144</v>
      </c>
      <c r="G714">
        <v>2022</v>
      </c>
      <c r="H714">
        <f t="shared" si="23"/>
        <v>8</v>
      </c>
      <c r="I714">
        <f>VLOOKUP(H714,KEY!$B$2:$C$14,2,0)</f>
        <v>4</v>
      </c>
      <c r="J714" s="24">
        <f>VLOOKUP(C714,INVENTORY_DATA!C:F,4,0)*F714</f>
        <v>306250.56</v>
      </c>
    </row>
    <row r="715" spans="2:10" x14ac:dyDescent="0.25">
      <c r="B715" t="str">
        <f t="shared" si="22"/>
        <v>81136253</v>
      </c>
      <c r="C715">
        <v>1136253</v>
      </c>
      <c r="D715" t="str">
        <f>_xlfn.XLOOKUP(C715,INVENTORY_DATA!$C:$C,INVENTORY_DATA!$B:$B,"REVISIT",0)</f>
        <v>W_B</v>
      </c>
      <c r="E715" t="s">
        <v>8</v>
      </c>
      <c r="F715">
        <v>35917</v>
      </c>
      <c r="G715">
        <v>2022</v>
      </c>
      <c r="H715">
        <f t="shared" si="23"/>
        <v>8</v>
      </c>
      <c r="I715">
        <f>VLOOKUP(H715,KEY!$B$2:$C$14,2,0)</f>
        <v>4</v>
      </c>
      <c r="J715" s="24">
        <f>VLOOKUP(C715,INVENTORY_DATA!C:F,4,0)*F715</f>
        <v>352345.77</v>
      </c>
    </row>
    <row r="716" spans="2:10" x14ac:dyDescent="0.25">
      <c r="B716" t="str">
        <f t="shared" si="22"/>
        <v>81740258</v>
      </c>
      <c r="C716">
        <v>1740258</v>
      </c>
      <c r="D716" t="str">
        <f>_xlfn.XLOOKUP(C716,INVENTORY_DATA!$C:$C,INVENTORY_DATA!$B:$B,"REVISIT",0)</f>
        <v>W_C</v>
      </c>
      <c r="E716" t="s">
        <v>9</v>
      </c>
      <c r="F716">
        <v>40991</v>
      </c>
      <c r="G716">
        <v>2022</v>
      </c>
      <c r="H716">
        <f t="shared" si="23"/>
        <v>8</v>
      </c>
      <c r="I716">
        <f>VLOOKUP(H716,KEY!$B$2:$C$14,2,0)</f>
        <v>4</v>
      </c>
      <c r="J716" s="24">
        <f>VLOOKUP(C716,INVENTORY_DATA!C:F,4,0)*F716</f>
        <v>399252.34</v>
      </c>
    </row>
    <row r="717" spans="2:10" x14ac:dyDescent="0.25">
      <c r="B717" t="str">
        <f t="shared" si="22"/>
        <v>81321497</v>
      </c>
      <c r="C717">
        <v>1321497</v>
      </c>
      <c r="D717" t="str">
        <f>_xlfn.XLOOKUP(C717,INVENTORY_DATA!$C:$C,INVENTORY_DATA!$B:$B,"REVISIT",0)</f>
        <v>W_A</v>
      </c>
      <c r="E717" t="s">
        <v>10</v>
      </c>
      <c r="F717">
        <v>38350</v>
      </c>
      <c r="G717">
        <v>2022</v>
      </c>
      <c r="H717">
        <f t="shared" si="23"/>
        <v>8</v>
      </c>
      <c r="I717">
        <f>VLOOKUP(H717,KEY!$B$2:$C$14,2,0)</f>
        <v>4</v>
      </c>
      <c r="J717" s="24">
        <f>VLOOKUP(C717,INVENTORY_DATA!C:F,4,0)*F717</f>
        <v>305649.5</v>
      </c>
    </row>
    <row r="718" spans="2:10" x14ac:dyDescent="0.25">
      <c r="B718" t="str">
        <f t="shared" si="22"/>
        <v>81950549</v>
      </c>
      <c r="C718">
        <v>1950549</v>
      </c>
      <c r="D718" t="str">
        <f>_xlfn.XLOOKUP(C718,INVENTORY_DATA!$C:$C,INVENTORY_DATA!$B:$B,"REVISIT",0)</f>
        <v>W_B</v>
      </c>
      <c r="E718" t="s">
        <v>4</v>
      </c>
      <c r="F718">
        <v>18362</v>
      </c>
      <c r="G718">
        <v>2022</v>
      </c>
      <c r="H718">
        <f t="shared" si="23"/>
        <v>8</v>
      </c>
      <c r="I718">
        <f>VLOOKUP(H718,KEY!$B$2:$C$14,2,0)</f>
        <v>4</v>
      </c>
      <c r="J718" s="24">
        <f>VLOOKUP(C718,INVENTORY_DATA!C:F,4,0)*F718</f>
        <v>144141.69999999998</v>
      </c>
    </row>
    <row r="719" spans="2:10" x14ac:dyDescent="0.25">
      <c r="B719" t="str">
        <f t="shared" si="22"/>
        <v>81493247</v>
      </c>
      <c r="C719">
        <v>1493247</v>
      </c>
      <c r="D719" t="str">
        <f>_xlfn.XLOOKUP(C719,INVENTORY_DATA!$C:$C,INVENTORY_DATA!$B:$B,"REVISIT",0)</f>
        <v>W_C</v>
      </c>
      <c r="E719" t="s">
        <v>6</v>
      </c>
      <c r="F719">
        <v>16348</v>
      </c>
      <c r="G719">
        <v>2022</v>
      </c>
      <c r="H719">
        <f t="shared" si="23"/>
        <v>8</v>
      </c>
      <c r="I719">
        <f>VLOOKUP(H719,KEY!$B$2:$C$14,2,0)</f>
        <v>4</v>
      </c>
      <c r="J719" s="24">
        <f>VLOOKUP(C719,INVENTORY_DATA!C:F,4,0)*F719</f>
        <v>143371.96</v>
      </c>
    </row>
    <row r="720" spans="2:10" x14ac:dyDescent="0.25">
      <c r="B720" t="str">
        <f t="shared" si="22"/>
        <v>81352561</v>
      </c>
      <c r="C720">
        <v>1352561</v>
      </c>
      <c r="D720" t="str">
        <f>_xlfn.XLOOKUP(C720,INVENTORY_DATA!$C:$C,INVENTORY_DATA!$B:$B,"REVISIT",0)</f>
        <v>W_A</v>
      </c>
      <c r="E720" t="s">
        <v>8</v>
      </c>
      <c r="F720">
        <v>33970</v>
      </c>
      <c r="G720">
        <v>2022</v>
      </c>
      <c r="H720">
        <f t="shared" si="23"/>
        <v>8</v>
      </c>
      <c r="I720">
        <f>VLOOKUP(H720,KEY!$B$2:$C$14,2,0)</f>
        <v>4</v>
      </c>
      <c r="J720" s="24">
        <f>VLOOKUP(C720,INVENTORY_DATA!C:F,4,0)*F720</f>
        <v>320676.8</v>
      </c>
    </row>
    <row r="721" spans="2:10" x14ac:dyDescent="0.25">
      <c r="B721" t="str">
        <f t="shared" si="22"/>
        <v>81705422</v>
      </c>
      <c r="C721">
        <v>1705422</v>
      </c>
      <c r="D721" t="str">
        <f>_xlfn.XLOOKUP(C721,INVENTORY_DATA!$C:$C,INVENTORY_DATA!$B:$B,"REVISIT",0)</f>
        <v>W_B</v>
      </c>
      <c r="E721" t="s">
        <v>9</v>
      </c>
      <c r="F721">
        <v>41338</v>
      </c>
      <c r="G721">
        <v>2022</v>
      </c>
      <c r="H721">
        <f t="shared" si="23"/>
        <v>8</v>
      </c>
      <c r="I721">
        <f>VLOOKUP(H721,KEY!$B$2:$C$14,2,0)</f>
        <v>4</v>
      </c>
      <c r="J721" s="24">
        <f>VLOOKUP(C721,INVENTORY_DATA!C:F,4,0)*F721</f>
        <v>347239.2</v>
      </c>
    </row>
    <row r="722" spans="2:10" x14ac:dyDescent="0.25">
      <c r="B722" t="str">
        <f t="shared" si="22"/>
        <v>81022712</v>
      </c>
      <c r="C722">
        <v>1022712</v>
      </c>
      <c r="D722" t="str">
        <f>_xlfn.XLOOKUP(C722,INVENTORY_DATA!$C:$C,INVENTORY_DATA!$B:$B,"REVISIT",0)</f>
        <v>W_C</v>
      </c>
      <c r="E722" t="s">
        <v>10</v>
      </c>
      <c r="F722">
        <v>35693</v>
      </c>
      <c r="G722">
        <v>2022</v>
      </c>
      <c r="H722">
        <f t="shared" si="23"/>
        <v>8</v>
      </c>
      <c r="I722">
        <f>VLOOKUP(H722,KEY!$B$2:$C$14,2,0)</f>
        <v>4</v>
      </c>
      <c r="J722" s="24">
        <f>VLOOKUP(C722,INVENTORY_DATA!C:F,4,0)*F722</f>
        <v>255918.81</v>
      </c>
    </row>
    <row r="723" spans="2:10" x14ac:dyDescent="0.25">
      <c r="B723" t="str">
        <f t="shared" si="22"/>
        <v>81633085</v>
      </c>
      <c r="C723">
        <v>1633085</v>
      </c>
      <c r="D723" t="str">
        <f>_xlfn.XLOOKUP(C723,INVENTORY_DATA!$C:$C,INVENTORY_DATA!$B:$B,"REVISIT",0)</f>
        <v>W_A</v>
      </c>
      <c r="E723" t="s">
        <v>4</v>
      </c>
      <c r="F723">
        <v>33408</v>
      </c>
      <c r="G723">
        <v>2022</v>
      </c>
      <c r="H723">
        <f t="shared" si="23"/>
        <v>8</v>
      </c>
      <c r="I723">
        <f>VLOOKUP(H723,KEY!$B$2:$C$14,2,0)</f>
        <v>4</v>
      </c>
      <c r="J723" s="24">
        <f>VLOOKUP(C723,INVENTORY_DATA!C:F,4,0)*F723</f>
        <v>310026.23999999999</v>
      </c>
    </row>
    <row r="724" spans="2:10" x14ac:dyDescent="0.25">
      <c r="B724" t="str">
        <f t="shared" si="22"/>
        <v>81915675</v>
      </c>
      <c r="C724">
        <v>1915675</v>
      </c>
      <c r="D724" t="str">
        <f>_xlfn.XLOOKUP(C724,INVENTORY_DATA!$C:$C,INVENTORY_DATA!$B:$B,"REVISIT",0)</f>
        <v>W_B</v>
      </c>
      <c r="E724" t="s">
        <v>6</v>
      </c>
      <c r="F724">
        <v>43131</v>
      </c>
      <c r="G724">
        <v>2022</v>
      </c>
      <c r="H724">
        <f t="shared" si="23"/>
        <v>8</v>
      </c>
      <c r="I724">
        <f>VLOOKUP(H724,KEY!$B$2:$C$14,2,0)</f>
        <v>4</v>
      </c>
      <c r="J724" s="24">
        <f>VLOOKUP(C724,INVENTORY_DATA!C:F,4,0)*F724</f>
        <v>353674.19999999995</v>
      </c>
    </row>
    <row r="725" spans="2:10" x14ac:dyDescent="0.25">
      <c r="B725" t="str">
        <f t="shared" si="22"/>
        <v>81759024</v>
      </c>
      <c r="C725">
        <v>1759024</v>
      </c>
      <c r="D725" t="str">
        <f>_xlfn.XLOOKUP(C725,INVENTORY_DATA!$C:$C,INVENTORY_DATA!$B:$B,"REVISIT",0)</f>
        <v>W_C</v>
      </c>
      <c r="E725" t="s">
        <v>8</v>
      </c>
      <c r="F725">
        <v>20636</v>
      </c>
      <c r="G725">
        <v>2022</v>
      </c>
      <c r="H725">
        <f t="shared" si="23"/>
        <v>8</v>
      </c>
      <c r="I725">
        <f>VLOOKUP(H725,KEY!$B$2:$C$14,2,0)</f>
        <v>4</v>
      </c>
      <c r="J725" s="24">
        <f>VLOOKUP(C725,INVENTORY_DATA!C:F,4,0)*F725</f>
        <v>150436.44</v>
      </c>
    </row>
    <row r="726" spans="2:10" x14ac:dyDescent="0.25">
      <c r="B726" t="str">
        <f t="shared" si="22"/>
        <v>81641168</v>
      </c>
      <c r="C726">
        <v>1641168</v>
      </c>
      <c r="D726" t="str">
        <f>_xlfn.XLOOKUP(C726,INVENTORY_DATA!$C:$C,INVENTORY_DATA!$B:$B,"REVISIT",0)</f>
        <v>W_A</v>
      </c>
      <c r="E726" t="s">
        <v>9</v>
      </c>
      <c r="F726">
        <v>44054</v>
      </c>
      <c r="G726">
        <v>2022</v>
      </c>
      <c r="H726">
        <f t="shared" si="23"/>
        <v>8</v>
      </c>
      <c r="I726">
        <f>VLOOKUP(H726,KEY!$B$2:$C$14,2,0)</f>
        <v>4</v>
      </c>
      <c r="J726" s="24">
        <f>VLOOKUP(C726,INVENTORY_DATA!C:F,4,0)*F726</f>
        <v>318510.42000000004</v>
      </c>
    </row>
    <row r="727" spans="2:10" x14ac:dyDescent="0.25">
      <c r="B727" t="str">
        <f t="shared" si="22"/>
        <v>81841568</v>
      </c>
      <c r="C727">
        <v>1841568</v>
      </c>
      <c r="D727" t="str">
        <f>_xlfn.XLOOKUP(C727,INVENTORY_DATA!$C:$C,INVENTORY_DATA!$B:$B,"REVISIT",0)</f>
        <v>W_B</v>
      </c>
      <c r="E727" t="s">
        <v>10</v>
      </c>
      <c r="F727">
        <v>42152</v>
      </c>
      <c r="G727">
        <v>2022</v>
      </c>
      <c r="H727">
        <f t="shared" si="23"/>
        <v>8</v>
      </c>
      <c r="I727">
        <f>VLOOKUP(H727,KEY!$B$2:$C$14,2,0)</f>
        <v>4</v>
      </c>
      <c r="J727" s="24">
        <f>VLOOKUP(C727,INVENTORY_DATA!C:F,4,0)*F727</f>
        <v>345646.39999999997</v>
      </c>
    </row>
    <row r="728" spans="2:10" x14ac:dyDescent="0.25">
      <c r="B728" t="str">
        <f t="shared" si="22"/>
        <v>81661410</v>
      </c>
      <c r="C728">
        <v>1661410</v>
      </c>
      <c r="D728" t="str">
        <f>_xlfn.XLOOKUP(C728,INVENTORY_DATA!$C:$C,INVENTORY_DATA!$B:$B,"REVISIT",0)</f>
        <v>W_C</v>
      </c>
      <c r="E728" t="s">
        <v>4</v>
      </c>
      <c r="F728">
        <v>27812</v>
      </c>
      <c r="G728">
        <v>2022</v>
      </c>
      <c r="H728">
        <f t="shared" si="23"/>
        <v>8</v>
      </c>
      <c r="I728">
        <f>VLOOKUP(H728,KEY!$B$2:$C$14,2,0)</f>
        <v>4</v>
      </c>
      <c r="J728" s="24">
        <f>VLOOKUP(C728,INVENTORY_DATA!C:F,4,0)*F728</f>
        <v>275060.68</v>
      </c>
    </row>
    <row r="729" spans="2:10" x14ac:dyDescent="0.25">
      <c r="B729" t="str">
        <f t="shared" si="22"/>
        <v>81710785</v>
      </c>
      <c r="C729">
        <v>1710785</v>
      </c>
      <c r="D729" t="str">
        <f>_xlfn.XLOOKUP(C729,INVENTORY_DATA!$C:$C,INVENTORY_DATA!$B:$B,"REVISIT",0)</f>
        <v>W_A</v>
      </c>
      <c r="E729" t="s">
        <v>6</v>
      </c>
      <c r="F729">
        <v>44023</v>
      </c>
      <c r="G729">
        <v>2022</v>
      </c>
      <c r="H729">
        <f t="shared" si="23"/>
        <v>8</v>
      </c>
      <c r="I729">
        <f>VLOOKUP(H729,KEY!$B$2:$C$14,2,0)</f>
        <v>4</v>
      </c>
      <c r="J729" s="24">
        <f>VLOOKUP(C729,INVENTORY_DATA!C:F,4,0)*F729</f>
        <v>313443.76</v>
      </c>
    </row>
    <row r="730" spans="2:10" x14ac:dyDescent="0.25">
      <c r="B730" t="str">
        <f t="shared" si="22"/>
        <v>81189716</v>
      </c>
      <c r="C730">
        <v>1189716</v>
      </c>
      <c r="D730" t="str">
        <f>_xlfn.XLOOKUP(C730,INVENTORY_DATA!$C:$C,INVENTORY_DATA!$B:$B,"REVISIT",0)</f>
        <v>W_B</v>
      </c>
      <c r="E730" t="s">
        <v>8</v>
      </c>
      <c r="F730">
        <v>33383</v>
      </c>
      <c r="G730">
        <v>2022</v>
      </c>
      <c r="H730">
        <f t="shared" si="23"/>
        <v>8</v>
      </c>
      <c r="I730">
        <f>VLOOKUP(H730,KEY!$B$2:$C$14,2,0)</f>
        <v>4</v>
      </c>
      <c r="J730" s="24">
        <f>VLOOKUP(C730,INVENTORY_DATA!C:F,4,0)*F730</f>
        <v>320476.79999999999</v>
      </c>
    </row>
    <row r="731" spans="2:10" x14ac:dyDescent="0.25">
      <c r="B731" t="str">
        <f t="shared" si="22"/>
        <v>81202924</v>
      </c>
      <c r="C731">
        <v>1202924</v>
      </c>
      <c r="D731" t="str">
        <f>_xlfn.XLOOKUP(C731,INVENTORY_DATA!$C:$C,INVENTORY_DATA!$B:$B,"REVISIT",0)</f>
        <v>W_C</v>
      </c>
      <c r="E731" t="s">
        <v>9</v>
      </c>
      <c r="F731">
        <v>16474</v>
      </c>
      <c r="G731">
        <v>2022</v>
      </c>
      <c r="H731">
        <f t="shared" si="23"/>
        <v>8</v>
      </c>
      <c r="I731">
        <f>VLOOKUP(H731,KEY!$B$2:$C$14,2,0)</f>
        <v>4</v>
      </c>
      <c r="J731" s="24">
        <f>VLOOKUP(C731,INVENTORY_DATA!C:F,4,0)*F731</f>
        <v>141346.92000000001</v>
      </c>
    </row>
    <row r="732" spans="2:10" x14ac:dyDescent="0.25">
      <c r="B732" t="str">
        <f t="shared" si="22"/>
        <v>81287424</v>
      </c>
      <c r="C732">
        <v>1287424</v>
      </c>
      <c r="D732" t="str">
        <f>_xlfn.XLOOKUP(C732,INVENTORY_DATA!$C:$C,INVENTORY_DATA!$B:$B,"REVISIT",0)</f>
        <v>W_A</v>
      </c>
      <c r="E732" t="s">
        <v>10</v>
      </c>
      <c r="F732">
        <v>23750</v>
      </c>
      <c r="G732">
        <v>2022</v>
      </c>
      <c r="H732">
        <f t="shared" si="23"/>
        <v>8</v>
      </c>
      <c r="I732">
        <f>VLOOKUP(H732,KEY!$B$2:$C$14,2,0)</f>
        <v>4</v>
      </c>
      <c r="J732" s="24">
        <f>VLOOKUP(C732,INVENTORY_DATA!C:F,4,0)*F732</f>
        <v>218262.5</v>
      </c>
    </row>
    <row r="733" spans="2:10" x14ac:dyDescent="0.25">
      <c r="B733" t="str">
        <f t="shared" si="22"/>
        <v>81578653</v>
      </c>
      <c r="C733">
        <v>1578653</v>
      </c>
      <c r="D733" t="str">
        <f>_xlfn.XLOOKUP(C733,INVENTORY_DATA!$C:$C,INVENTORY_DATA!$B:$B,"REVISIT",0)</f>
        <v>W_B</v>
      </c>
      <c r="E733" t="s">
        <v>4</v>
      </c>
      <c r="F733">
        <v>12476</v>
      </c>
      <c r="G733">
        <v>2022</v>
      </c>
      <c r="H733">
        <f t="shared" si="23"/>
        <v>8</v>
      </c>
      <c r="I733">
        <f>VLOOKUP(H733,KEY!$B$2:$C$14,2,0)</f>
        <v>4</v>
      </c>
      <c r="J733" s="24">
        <f>VLOOKUP(C733,INVENTORY_DATA!C:F,4,0)*F733</f>
        <v>109414.51999999999</v>
      </c>
    </row>
    <row r="734" spans="2:10" x14ac:dyDescent="0.25">
      <c r="B734" t="str">
        <f t="shared" si="22"/>
        <v>81705332</v>
      </c>
      <c r="C734">
        <v>1705332</v>
      </c>
      <c r="D734" t="str">
        <f>_xlfn.XLOOKUP(C734,INVENTORY_DATA!$C:$C,INVENTORY_DATA!$B:$B,"REVISIT",0)</f>
        <v>W_C</v>
      </c>
      <c r="E734" t="s">
        <v>6</v>
      </c>
      <c r="F734">
        <v>11251</v>
      </c>
      <c r="G734">
        <v>2022</v>
      </c>
      <c r="H734">
        <f t="shared" si="23"/>
        <v>8</v>
      </c>
      <c r="I734">
        <f>VLOOKUP(H734,KEY!$B$2:$C$14,2,0)</f>
        <v>4</v>
      </c>
      <c r="J734" s="24">
        <f>VLOOKUP(C734,INVENTORY_DATA!C:F,4,0)*F734</f>
        <v>93495.810000000012</v>
      </c>
    </row>
    <row r="735" spans="2:10" x14ac:dyDescent="0.25">
      <c r="B735" t="str">
        <f t="shared" si="22"/>
        <v>81803508</v>
      </c>
      <c r="C735">
        <v>1803508</v>
      </c>
      <c r="D735" t="str">
        <f>_xlfn.XLOOKUP(C735,INVENTORY_DATA!$C:$C,INVENTORY_DATA!$B:$B,"REVISIT",0)</f>
        <v>W_A</v>
      </c>
      <c r="E735" t="s">
        <v>8</v>
      </c>
      <c r="F735">
        <v>49224</v>
      </c>
      <c r="G735">
        <v>2022</v>
      </c>
      <c r="H735">
        <f t="shared" si="23"/>
        <v>8</v>
      </c>
      <c r="I735">
        <f>VLOOKUP(H735,KEY!$B$2:$C$14,2,0)</f>
        <v>4</v>
      </c>
      <c r="J735" s="24">
        <f>VLOOKUP(C735,INVENTORY_DATA!C:F,4,0)*F735</f>
        <v>482395.2</v>
      </c>
    </row>
    <row r="736" spans="2:10" x14ac:dyDescent="0.25">
      <c r="B736" t="str">
        <f t="shared" si="22"/>
        <v>81700607</v>
      </c>
      <c r="C736">
        <v>1700607</v>
      </c>
      <c r="D736" t="str">
        <f>_xlfn.XLOOKUP(C736,INVENTORY_DATA!$C:$C,INVENTORY_DATA!$B:$B,"REVISIT",0)</f>
        <v>W_B</v>
      </c>
      <c r="E736" t="s">
        <v>9</v>
      </c>
      <c r="F736">
        <v>13356</v>
      </c>
      <c r="G736">
        <v>2022</v>
      </c>
      <c r="H736">
        <f t="shared" si="23"/>
        <v>8</v>
      </c>
      <c r="I736">
        <f>VLOOKUP(H736,KEY!$B$2:$C$14,2,0)</f>
        <v>4</v>
      </c>
      <c r="J736" s="24">
        <f>VLOOKUP(C736,INVENTORY_DATA!C:F,4,0)*F736</f>
        <v>117666.36</v>
      </c>
    </row>
    <row r="737" spans="2:10" x14ac:dyDescent="0.25">
      <c r="B737" t="str">
        <f t="shared" si="22"/>
        <v>81256263</v>
      </c>
      <c r="C737">
        <v>1256263</v>
      </c>
      <c r="D737" t="str">
        <f>_xlfn.XLOOKUP(C737,INVENTORY_DATA!$C:$C,INVENTORY_DATA!$B:$B,"REVISIT",0)</f>
        <v>W_C</v>
      </c>
      <c r="E737" t="s">
        <v>10</v>
      </c>
      <c r="F737">
        <v>30207</v>
      </c>
      <c r="G737">
        <v>2022</v>
      </c>
      <c r="H737">
        <f t="shared" si="23"/>
        <v>8</v>
      </c>
      <c r="I737">
        <f>VLOOKUP(H737,KEY!$B$2:$C$14,2,0)</f>
        <v>4</v>
      </c>
      <c r="J737" s="24">
        <f>VLOOKUP(C737,INVENTORY_DATA!C:F,4,0)*F737</f>
        <v>271258.86</v>
      </c>
    </row>
    <row r="738" spans="2:10" x14ac:dyDescent="0.25">
      <c r="B738" t="str">
        <f t="shared" si="22"/>
        <v>81838070</v>
      </c>
      <c r="C738">
        <v>1838070</v>
      </c>
      <c r="D738" t="str">
        <f>_xlfn.XLOOKUP(C738,INVENTORY_DATA!$C:$C,INVENTORY_DATA!$B:$B,"REVISIT",0)</f>
        <v>W_A</v>
      </c>
      <c r="E738" t="s">
        <v>4</v>
      </c>
      <c r="F738">
        <v>31235</v>
      </c>
      <c r="G738">
        <v>2022</v>
      </c>
      <c r="H738">
        <f t="shared" si="23"/>
        <v>8</v>
      </c>
      <c r="I738">
        <f>VLOOKUP(H738,KEY!$B$2:$C$14,2,0)</f>
        <v>4</v>
      </c>
      <c r="J738" s="24">
        <f>VLOOKUP(C738,INVENTORY_DATA!C:F,4,0)*F738</f>
        <v>265809.84999999998</v>
      </c>
    </row>
    <row r="739" spans="2:10" x14ac:dyDescent="0.25">
      <c r="B739" t="str">
        <f t="shared" si="22"/>
        <v>81834977</v>
      </c>
      <c r="C739">
        <v>1834977</v>
      </c>
      <c r="D739" t="str">
        <f>_xlfn.XLOOKUP(C739,INVENTORY_DATA!$C:$C,INVENTORY_DATA!$B:$B,"REVISIT",0)</f>
        <v>W_B</v>
      </c>
      <c r="E739" t="s">
        <v>6</v>
      </c>
      <c r="F739">
        <v>14173</v>
      </c>
      <c r="G739">
        <v>2022</v>
      </c>
      <c r="H739">
        <f t="shared" si="23"/>
        <v>8</v>
      </c>
      <c r="I739">
        <f>VLOOKUP(H739,KEY!$B$2:$C$14,2,0)</f>
        <v>4</v>
      </c>
      <c r="J739" s="24">
        <f>VLOOKUP(C739,INVENTORY_DATA!C:F,4,0)*F739</f>
        <v>125005.86</v>
      </c>
    </row>
    <row r="740" spans="2:10" x14ac:dyDescent="0.25">
      <c r="B740" t="str">
        <f t="shared" si="22"/>
        <v>81379146</v>
      </c>
      <c r="C740">
        <v>1379146</v>
      </c>
      <c r="D740" t="str">
        <f>_xlfn.XLOOKUP(C740,INVENTORY_DATA!$C:$C,INVENTORY_DATA!$B:$B,"REVISIT",0)</f>
        <v>W_C</v>
      </c>
      <c r="E740" t="s">
        <v>8</v>
      </c>
      <c r="F740">
        <v>21826</v>
      </c>
      <c r="G740">
        <v>2022</v>
      </c>
      <c r="H740">
        <f t="shared" si="23"/>
        <v>8</v>
      </c>
      <c r="I740">
        <f>VLOOKUP(H740,KEY!$B$2:$C$14,2,0)</f>
        <v>4</v>
      </c>
      <c r="J740" s="24">
        <f>VLOOKUP(C740,INVENTORY_DATA!C:F,4,0)*F740</f>
        <v>156928.94</v>
      </c>
    </row>
    <row r="741" spans="2:10" x14ac:dyDescent="0.25">
      <c r="B741" t="str">
        <f t="shared" si="22"/>
        <v>81248060</v>
      </c>
      <c r="C741">
        <v>1248060</v>
      </c>
      <c r="D741" t="str">
        <f>_xlfn.XLOOKUP(C741,INVENTORY_DATA!$C:$C,INVENTORY_DATA!$B:$B,"REVISIT",0)</f>
        <v>W_A</v>
      </c>
      <c r="E741" t="s">
        <v>9</v>
      </c>
      <c r="F741">
        <v>15988</v>
      </c>
      <c r="G741">
        <v>2022</v>
      </c>
      <c r="H741">
        <f t="shared" si="23"/>
        <v>8</v>
      </c>
      <c r="I741">
        <f>VLOOKUP(H741,KEY!$B$2:$C$14,2,0)</f>
        <v>4</v>
      </c>
      <c r="J741" s="24">
        <f>VLOOKUP(C741,INVENTORY_DATA!C:F,4,0)*F741</f>
        <v>143892</v>
      </c>
    </row>
    <row r="742" spans="2:10" x14ac:dyDescent="0.25">
      <c r="B742" t="str">
        <f t="shared" si="22"/>
        <v>81707025</v>
      </c>
      <c r="C742">
        <v>1707025</v>
      </c>
      <c r="D742" t="str">
        <f>_xlfn.XLOOKUP(C742,INVENTORY_DATA!$C:$C,INVENTORY_DATA!$B:$B,"REVISIT",0)</f>
        <v>W_B</v>
      </c>
      <c r="E742" t="s">
        <v>10</v>
      </c>
      <c r="F742">
        <v>36749</v>
      </c>
      <c r="G742">
        <v>2022</v>
      </c>
      <c r="H742">
        <f t="shared" si="23"/>
        <v>8</v>
      </c>
      <c r="I742">
        <f>VLOOKUP(H742,KEY!$B$2:$C$14,2,0)</f>
        <v>4</v>
      </c>
      <c r="J742" s="24">
        <f>VLOOKUP(C742,INVENTORY_DATA!C:F,4,0)*F742</f>
        <v>335518.37000000005</v>
      </c>
    </row>
    <row r="743" spans="2:10" x14ac:dyDescent="0.25">
      <c r="B743" t="str">
        <f t="shared" si="22"/>
        <v>81879235</v>
      </c>
      <c r="C743">
        <v>1879235</v>
      </c>
      <c r="D743" t="str">
        <f>_xlfn.XLOOKUP(C743,INVENTORY_DATA!$C:$C,INVENTORY_DATA!$B:$B,"REVISIT",0)</f>
        <v>W_C</v>
      </c>
      <c r="E743" t="s">
        <v>4</v>
      </c>
      <c r="F743">
        <v>14678</v>
      </c>
      <c r="G743">
        <v>2022</v>
      </c>
      <c r="H743">
        <f t="shared" si="23"/>
        <v>8</v>
      </c>
      <c r="I743">
        <f>VLOOKUP(H743,KEY!$B$2:$C$14,2,0)</f>
        <v>4</v>
      </c>
      <c r="J743" s="24">
        <f>VLOOKUP(C743,INVENTORY_DATA!C:F,4,0)*F743</f>
        <v>109497.88</v>
      </c>
    </row>
    <row r="744" spans="2:10" x14ac:dyDescent="0.25">
      <c r="B744" t="str">
        <f t="shared" si="22"/>
        <v>81544930</v>
      </c>
      <c r="C744">
        <v>1544930</v>
      </c>
      <c r="D744" t="str">
        <f>_xlfn.XLOOKUP(C744,INVENTORY_DATA!$C:$C,INVENTORY_DATA!$B:$B,"REVISIT",0)</f>
        <v>W_A</v>
      </c>
      <c r="E744" t="s">
        <v>6</v>
      </c>
      <c r="F744">
        <v>11264</v>
      </c>
      <c r="G744">
        <v>2022</v>
      </c>
      <c r="H744">
        <f t="shared" si="23"/>
        <v>8</v>
      </c>
      <c r="I744">
        <f>VLOOKUP(H744,KEY!$B$2:$C$14,2,0)</f>
        <v>4</v>
      </c>
      <c r="J744" s="24">
        <f>VLOOKUP(C744,INVENTORY_DATA!C:F,4,0)*F744</f>
        <v>85155.839999999997</v>
      </c>
    </row>
    <row r="745" spans="2:10" x14ac:dyDescent="0.25">
      <c r="B745" t="str">
        <f t="shared" si="22"/>
        <v>81726969</v>
      </c>
      <c r="C745">
        <v>1726969</v>
      </c>
      <c r="D745" t="str">
        <f>_xlfn.XLOOKUP(C745,INVENTORY_DATA!$C:$C,INVENTORY_DATA!$B:$B,"REVISIT",0)</f>
        <v>W_B</v>
      </c>
      <c r="E745" t="s">
        <v>8</v>
      </c>
      <c r="F745">
        <v>16229</v>
      </c>
      <c r="G745">
        <v>2022</v>
      </c>
      <c r="H745">
        <f t="shared" si="23"/>
        <v>8</v>
      </c>
      <c r="I745">
        <f>VLOOKUP(H745,KEY!$B$2:$C$14,2,0)</f>
        <v>4</v>
      </c>
      <c r="J745" s="24">
        <f>VLOOKUP(C745,INVENTORY_DATA!C:F,4,0)*F745</f>
        <v>157745.88</v>
      </c>
    </row>
    <row r="746" spans="2:10" x14ac:dyDescent="0.25">
      <c r="B746" t="str">
        <f t="shared" si="22"/>
        <v>81117440</v>
      </c>
      <c r="C746">
        <v>1117440</v>
      </c>
      <c r="D746" t="str">
        <f>_xlfn.XLOOKUP(C746,INVENTORY_DATA!$C:$C,INVENTORY_DATA!$B:$B,"REVISIT",0)</f>
        <v>W_C</v>
      </c>
      <c r="E746" t="s">
        <v>9</v>
      </c>
      <c r="F746">
        <v>12953</v>
      </c>
      <c r="G746">
        <v>2022</v>
      </c>
      <c r="H746">
        <f t="shared" si="23"/>
        <v>8</v>
      </c>
      <c r="I746">
        <f>VLOOKUP(H746,KEY!$B$2:$C$14,2,0)</f>
        <v>4</v>
      </c>
      <c r="J746" s="24">
        <f>VLOOKUP(C746,INVENTORY_DATA!C:F,4,0)*F746</f>
        <v>95075.02</v>
      </c>
    </row>
    <row r="747" spans="2:10" x14ac:dyDescent="0.25">
      <c r="B747" t="str">
        <f t="shared" si="22"/>
        <v>81004740</v>
      </c>
      <c r="C747">
        <v>1004740</v>
      </c>
      <c r="D747" t="str">
        <f>_xlfn.XLOOKUP(C747,INVENTORY_DATA!$C:$C,INVENTORY_DATA!$B:$B,"REVISIT",0)</f>
        <v>W_A</v>
      </c>
      <c r="E747" t="s">
        <v>10</v>
      </c>
      <c r="F747">
        <v>16896</v>
      </c>
      <c r="G747">
        <v>2022</v>
      </c>
      <c r="H747">
        <f t="shared" si="23"/>
        <v>8</v>
      </c>
      <c r="I747">
        <f>VLOOKUP(H747,KEY!$B$2:$C$14,2,0)</f>
        <v>4</v>
      </c>
      <c r="J747" s="24">
        <f>VLOOKUP(C747,INVENTORY_DATA!C:F,4,0)*F747</f>
        <v>129254.40000000001</v>
      </c>
    </row>
    <row r="748" spans="2:10" x14ac:dyDescent="0.25">
      <c r="B748" t="str">
        <f t="shared" si="22"/>
        <v>81961719</v>
      </c>
      <c r="C748">
        <v>1961719</v>
      </c>
      <c r="D748" t="str">
        <f>_xlfn.XLOOKUP(C748,INVENTORY_DATA!$C:$C,INVENTORY_DATA!$B:$B,"REVISIT",0)</f>
        <v>W_B</v>
      </c>
      <c r="E748" t="s">
        <v>4</v>
      </c>
      <c r="F748">
        <v>16226</v>
      </c>
      <c r="G748">
        <v>2022</v>
      </c>
      <c r="H748">
        <f t="shared" si="23"/>
        <v>8</v>
      </c>
      <c r="I748">
        <f>VLOOKUP(H748,KEY!$B$2:$C$14,2,0)</f>
        <v>4</v>
      </c>
      <c r="J748" s="24">
        <f>VLOOKUP(C748,INVENTORY_DATA!C:F,4,0)*F748</f>
        <v>160475.14000000001</v>
      </c>
    </row>
    <row r="749" spans="2:10" x14ac:dyDescent="0.25">
      <c r="B749" t="str">
        <f t="shared" si="22"/>
        <v>81825560</v>
      </c>
      <c r="C749">
        <v>1825560</v>
      </c>
      <c r="D749" t="str">
        <f>_xlfn.XLOOKUP(C749,INVENTORY_DATA!$C:$C,INVENTORY_DATA!$B:$B,"REVISIT",0)</f>
        <v>W_C</v>
      </c>
      <c r="E749" t="s">
        <v>6</v>
      </c>
      <c r="F749">
        <v>42633</v>
      </c>
      <c r="G749">
        <v>2022</v>
      </c>
      <c r="H749">
        <f t="shared" si="23"/>
        <v>8</v>
      </c>
      <c r="I749">
        <f>VLOOKUP(H749,KEY!$B$2:$C$14,2,0)</f>
        <v>4</v>
      </c>
      <c r="J749" s="24">
        <f>VLOOKUP(C749,INVENTORY_DATA!C:F,4,0)*F749</f>
        <v>350443.26</v>
      </c>
    </row>
    <row r="750" spans="2:10" x14ac:dyDescent="0.25">
      <c r="B750" t="str">
        <f t="shared" si="22"/>
        <v>81832552</v>
      </c>
      <c r="C750">
        <v>1832552</v>
      </c>
      <c r="D750" t="str">
        <f>_xlfn.XLOOKUP(C750,INVENTORY_DATA!$C:$C,INVENTORY_DATA!$B:$B,"REVISIT",0)</f>
        <v>W_A</v>
      </c>
      <c r="E750" t="s">
        <v>8</v>
      </c>
      <c r="F750">
        <v>43269</v>
      </c>
      <c r="G750">
        <v>2022</v>
      </c>
      <c r="H750">
        <f t="shared" si="23"/>
        <v>8</v>
      </c>
      <c r="I750">
        <f>VLOOKUP(H750,KEY!$B$2:$C$14,2,0)</f>
        <v>4</v>
      </c>
      <c r="J750" s="24">
        <f>VLOOKUP(C750,INVENTORY_DATA!C:F,4,0)*F750</f>
        <v>369949.95</v>
      </c>
    </row>
    <row r="751" spans="2:10" x14ac:dyDescent="0.25">
      <c r="B751" t="str">
        <f t="shared" si="22"/>
        <v>81090594</v>
      </c>
      <c r="C751">
        <v>1090594</v>
      </c>
      <c r="D751" t="str">
        <f>_xlfn.XLOOKUP(C751,INVENTORY_DATA!$C:$C,INVENTORY_DATA!$B:$B,"REVISIT",0)</f>
        <v>W_B</v>
      </c>
      <c r="E751" t="s">
        <v>9</v>
      </c>
      <c r="F751">
        <v>19223</v>
      </c>
      <c r="G751">
        <v>2022</v>
      </c>
      <c r="H751">
        <f t="shared" si="23"/>
        <v>8</v>
      </c>
      <c r="I751">
        <f>VLOOKUP(H751,KEY!$B$2:$C$14,2,0)</f>
        <v>4</v>
      </c>
      <c r="J751" s="24">
        <f>VLOOKUP(C751,INVENTORY_DATA!C:F,4,0)*F751</f>
        <v>157244.13999999998</v>
      </c>
    </row>
    <row r="752" spans="2:10" x14ac:dyDescent="0.25">
      <c r="B752" t="str">
        <f t="shared" si="22"/>
        <v>81543938</v>
      </c>
      <c r="C752">
        <v>1543938</v>
      </c>
      <c r="D752" t="str">
        <f>_xlfn.XLOOKUP(C752,INVENTORY_DATA!$C:$C,INVENTORY_DATA!$B:$B,"REVISIT",0)</f>
        <v>W_C</v>
      </c>
      <c r="E752" t="s">
        <v>10</v>
      </c>
      <c r="F752">
        <v>38235</v>
      </c>
      <c r="G752">
        <v>2022</v>
      </c>
      <c r="H752">
        <f t="shared" si="23"/>
        <v>8</v>
      </c>
      <c r="I752">
        <f>VLOOKUP(H752,KEY!$B$2:$C$14,2,0)</f>
        <v>4</v>
      </c>
      <c r="J752" s="24">
        <f>VLOOKUP(C752,INVENTORY_DATA!C:F,4,0)*F752</f>
        <v>381585.3</v>
      </c>
    </row>
    <row r="753" spans="2:10" x14ac:dyDescent="0.25">
      <c r="B753" t="str">
        <f t="shared" si="22"/>
        <v>81421180</v>
      </c>
      <c r="C753">
        <v>1421180</v>
      </c>
      <c r="D753" t="str">
        <f>_xlfn.XLOOKUP(C753,INVENTORY_DATA!$C:$C,INVENTORY_DATA!$B:$B,"REVISIT",0)</f>
        <v>W_A</v>
      </c>
      <c r="E753" t="s">
        <v>4</v>
      </c>
      <c r="F753">
        <v>48857</v>
      </c>
      <c r="G753">
        <v>2022</v>
      </c>
      <c r="H753">
        <f t="shared" si="23"/>
        <v>8</v>
      </c>
      <c r="I753">
        <f>VLOOKUP(H753,KEY!$B$2:$C$14,2,0)</f>
        <v>4</v>
      </c>
      <c r="J753" s="24">
        <f>VLOOKUP(C753,INVENTORY_DATA!C:F,4,0)*F753</f>
        <v>488081.43</v>
      </c>
    </row>
    <row r="754" spans="2:10" x14ac:dyDescent="0.25">
      <c r="B754" t="str">
        <f t="shared" si="22"/>
        <v>81908273</v>
      </c>
      <c r="C754">
        <v>1908273</v>
      </c>
      <c r="D754" t="str">
        <f>_xlfn.XLOOKUP(C754,INVENTORY_DATA!$C:$C,INVENTORY_DATA!$B:$B,"REVISIT",0)</f>
        <v>W_B</v>
      </c>
      <c r="E754" t="s">
        <v>6</v>
      </c>
      <c r="F754">
        <v>21624</v>
      </c>
      <c r="G754">
        <v>2022</v>
      </c>
      <c r="H754">
        <f t="shared" si="23"/>
        <v>8</v>
      </c>
      <c r="I754">
        <f>VLOOKUP(H754,KEY!$B$2:$C$14,2,0)</f>
        <v>4</v>
      </c>
      <c r="J754" s="24">
        <f>VLOOKUP(C754,INVENTORY_DATA!C:F,4,0)*F754</f>
        <v>198940.79999999999</v>
      </c>
    </row>
    <row r="755" spans="2:10" x14ac:dyDescent="0.25">
      <c r="B755" t="str">
        <f t="shared" si="22"/>
        <v>81559835</v>
      </c>
      <c r="C755">
        <v>1559835</v>
      </c>
      <c r="D755" t="str">
        <f>_xlfn.XLOOKUP(C755,INVENTORY_DATA!$C:$C,INVENTORY_DATA!$B:$B,"REVISIT",0)</f>
        <v>W_C</v>
      </c>
      <c r="E755" t="s">
        <v>8</v>
      </c>
      <c r="F755">
        <v>10122</v>
      </c>
      <c r="G755">
        <v>2022</v>
      </c>
      <c r="H755">
        <f t="shared" si="23"/>
        <v>8</v>
      </c>
      <c r="I755">
        <f>VLOOKUP(H755,KEY!$B$2:$C$14,2,0)</f>
        <v>4</v>
      </c>
      <c r="J755" s="24">
        <f>VLOOKUP(C755,INVENTORY_DATA!C:F,4,0)*F755</f>
        <v>97474.860000000015</v>
      </c>
    </row>
    <row r="756" spans="2:10" x14ac:dyDescent="0.25">
      <c r="B756" t="str">
        <f t="shared" si="22"/>
        <v>81482803</v>
      </c>
      <c r="C756">
        <v>1482803</v>
      </c>
      <c r="D756" t="str">
        <f>_xlfn.XLOOKUP(C756,INVENTORY_DATA!$C:$C,INVENTORY_DATA!$B:$B,"REVISIT",0)</f>
        <v>W_A</v>
      </c>
      <c r="E756" t="s">
        <v>9</v>
      </c>
      <c r="F756">
        <v>28864</v>
      </c>
      <c r="G756">
        <v>2022</v>
      </c>
      <c r="H756">
        <f t="shared" si="23"/>
        <v>8</v>
      </c>
      <c r="I756">
        <f>VLOOKUP(H756,KEY!$B$2:$C$14,2,0)</f>
        <v>4</v>
      </c>
      <c r="J756" s="24">
        <f>VLOOKUP(C756,INVENTORY_DATA!C:F,4,0)*F756</f>
        <v>228314.23999999999</v>
      </c>
    </row>
    <row r="757" spans="2:10" x14ac:dyDescent="0.25">
      <c r="B757" t="str">
        <f t="shared" si="22"/>
        <v>81771270</v>
      </c>
      <c r="C757">
        <v>1771270</v>
      </c>
      <c r="D757" t="str">
        <f>_xlfn.XLOOKUP(C757,INVENTORY_DATA!$C:$C,INVENTORY_DATA!$B:$B,"REVISIT",0)</f>
        <v>W_B</v>
      </c>
      <c r="E757" t="s">
        <v>10</v>
      </c>
      <c r="F757">
        <v>34064</v>
      </c>
      <c r="G757">
        <v>2022</v>
      </c>
      <c r="H757">
        <f t="shared" si="23"/>
        <v>8</v>
      </c>
      <c r="I757">
        <f>VLOOKUP(H757,KEY!$B$2:$C$14,2,0)</f>
        <v>4</v>
      </c>
      <c r="J757" s="24">
        <f>VLOOKUP(C757,INVENTORY_DATA!C:F,4,0)*F757</f>
        <v>246964</v>
      </c>
    </row>
    <row r="758" spans="2:10" x14ac:dyDescent="0.25">
      <c r="B758" t="str">
        <f t="shared" si="22"/>
        <v>81186743</v>
      </c>
      <c r="C758">
        <v>1186743</v>
      </c>
      <c r="D758" t="str">
        <f>_xlfn.XLOOKUP(C758,INVENTORY_DATA!$C:$C,INVENTORY_DATA!$B:$B,"REVISIT",0)</f>
        <v>W_C</v>
      </c>
      <c r="E758" t="s">
        <v>4</v>
      </c>
      <c r="F758">
        <v>46981</v>
      </c>
      <c r="G758">
        <v>2022</v>
      </c>
      <c r="H758">
        <f t="shared" si="23"/>
        <v>8</v>
      </c>
      <c r="I758">
        <f>VLOOKUP(H758,KEY!$B$2:$C$14,2,0)</f>
        <v>4</v>
      </c>
      <c r="J758" s="24">
        <f>VLOOKUP(C758,INVENTORY_DATA!C:F,4,0)*F758</f>
        <v>461353.42000000004</v>
      </c>
    </row>
    <row r="759" spans="2:10" x14ac:dyDescent="0.25">
      <c r="B759" t="str">
        <f t="shared" si="22"/>
        <v>81010092</v>
      </c>
      <c r="C759">
        <v>1010092</v>
      </c>
      <c r="D759" t="str">
        <f>_xlfn.XLOOKUP(C759,INVENTORY_DATA!$C:$C,INVENTORY_DATA!$B:$B,"REVISIT",0)</f>
        <v>W_A</v>
      </c>
      <c r="E759" t="s">
        <v>6</v>
      </c>
      <c r="F759">
        <v>49886</v>
      </c>
      <c r="G759">
        <v>2022</v>
      </c>
      <c r="H759">
        <f t="shared" si="23"/>
        <v>8</v>
      </c>
      <c r="I759">
        <f>VLOOKUP(H759,KEY!$B$2:$C$14,2,0)</f>
        <v>4</v>
      </c>
      <c r="J759" s="24">
        <f>VLOOKUP(C759,INVENTORY_DATA!C:F,4,0)*F759</f>
        <v>356186.04</v>
      </c>
    </row>
    <row r="760" spans="2:10" x14ac:dyDescent="0.25">
      <c r="B760" t="str">
        <f t="shared" si="22"/>
        <v>81797094</v>
      </c>
      <c r="C760">
        <v>1797094</v>
      </c>
      <c r="D760" t="str">
        <f>_xlfn.XLOOKUP(C760,INVENTORY_DATA!$C:$C,INVENTORY_DATA!$B:$B,"REVISIT",0)</f>
        <v>W_B</v>
      </c>
      <c r="E760" t="s">
        <v>8</v>
      </c>
      <c r="F760">
        <v>44954</v>
      </c>
      <c r="G760">
        <v>2022</v>
      </c>
      <c r="H760">
        <f t="shared" si="23"/>
        <v>8</v>
      </c>
      <c r="I760">
        <f>VLOOKUP(H760,KEY!$B$2:$C$14,2,0)</f>
        <v>4</v>
      </c>
      <c r="J760" s="24">
        <f>VLOOKUP(C760,INVENTORY_DATA!C:F,4,0)*F760</f>
        <v>349742.12</v>
      </c>
    </row>
    <row r="761" spans="2:10" x14ac:dyDescent="0.25">
      <c r="B761" t="str">
        <f t="shared" si="22"/>
        <v>81526326</v>
      </c>
      <c r="C761">
        <v>1526326</v>
      </c>
      <c r="D761" t="str">
        <f>_xlfn.XLOOKUP(C761,INVENTORY_DATA!$C:$C,INVENTORY_DATA!$B:$B,"REVISIT",0)</f>
        <v>W_C</v>
      </c>
      <c r="E761" t="s">
        <v>9</v>
      </c>
      <c r="F761">
        <v>22010</v>
      </c>
      <c r="G761">
        <v>2022</v>
      </c>
      <c r="H761">
        <f t="shared" si="23"/>
        <v>8</v>
      </c>
      <c r="I761">
        <f>VLOOKUP(H761,KEY!$B$2:$C$14,2,0)</f>
        <v>4</v>
      </c>
      <c r="J761" s="24">
        <f>VLOOKUP(C761,INVENTORY_DATA!C:F,4,0)*F761</f>
        <v>214597.5</v>
      </c>
    </row>
    <row r="762" spans="2:10" x14ac:dyDescent="0.25">
      <c r="B762" t="str">
        <f t="shared" si="22"/>
        <v>81444898</v>
      </c>
      <c r="C762">
        <v>1444898</v>
      </c>
      <c r="D762" t="str">
        <f>_xlfn.XLOOKUP(C762,INVENTORY_DATA!$C:$C,INVENTORY_DATA!$B:$B,"REVISIT",0)</f>
        <v>W_A</v>
      </c>
      <c r="E762" t="s">
        <v>10</v>
      </c>
      <c r="F762">
        <v>13799</v>
      </c>
      <c r="G762">
        <v>2022</v>
      </c>
      <c r="H762">
        <f t="shared" si="23"/>
        <v>8</v>
      </c>
      <c r="I762">
        <f>VLOOKUP(H762,KEY!$B$2:$C$14,2,0)</f>
        <v>4</v>
      </c>
      <c r="J762" s="24">
        <f>VLOOKUP(C762,INVENTORY_DATA!C:F,4,0)*F762</f>
        <v>130814.52</v>
      </c>
    </row>
    <row r="763" spans="2:10" x14ac:dyDescent="0.25">
      <c r="B763" t="str">
        <f t="shared" si="22"/>
        <v>81987197</v>
      </c>
      <c r="C763">
        <v>1987197</v>
      </c>
      <c r="D763" t="str">
        <f>_xlfn.XLOOKUP(C763,INVENTORY_DATA!$C:$C,INVENTORY_DATA!$B:$B,"REVISIT",0)</f>
        <v>W_B</v>
      </c>
      <c r="E763" t="s">
        <v>4</v>
      </c>
      <c r="F763">
        <v>39239</v>
      </c>
      <c r="G763">
        <v>2022</v>
      </c>
      <c r="H763">
        <f t="shared" si="23"/>
        <v>8</v>
      </c>
      <c r="I763">
        <f>VLOOKUP(H763,KEY!$B$2:$C$14,2,0)</f>
        <v>4</v>
      </c>
      <c r="J763" s="24">
        <f>VLOOKUP(C763,INVENTORY_DATA!C:F,4,0)*F763</f>
        <v>306064.2</v>
      </c>
    </row>
    <row r="764" spans="2:10" x14ac:dyDescent="0.25">
      <c r="B764" t="str">
        <f t="shared" si="22"/>
        <v>81596820</v>
      </c>
      <c r="C764">
        <v>1596820</v>
      </c>
      <c r="D764" t="str">
        <f>_xlfn.XLOOKUP(C764,INVENTORY_DATA!$C:$C,INVENTORY_DATA!$B:$B,"REVISIT",0)</f>
        <v>W_C</v>
      </c>
      <c r="E764" t="s">
        <v>6</v>
      </c>
      <c r="F764">
        <v>26932</v>
      </c>
      <c r="G764">
        <v>2022</v>
      </c>
      <c r="H764">
        <f t="shared" si="23"/>
        <v>8</v>
      </c>
      <c r="I764">
        <f>VLOOKUP(H764,KEY!$B$2:$C$14,2,0)</f>
        <v>4</v>
      </c>
      <c r="J764" s="24">
        <f>VLOOKUP(C764,INVENTORY_DATA!C:F,4,0)*F764</f>
        <v>232692.48000000001</v>
      </c>
    </row>
    <row r="765" spans="2:10" x14ac:dyDescent="0.25">
      <c r="B765" t="str">
        <f t="shared" si="22"/>
        <v>81245657</v>
      </c>
      <c r="C765">
        <v>1245657</v>
      </c>
      <c r="D765" t="str">
        <f>_xlfn.XLOOKUP(C765,INVENTORY_DATA!$C:$C,INVENTORY_DATA!$B:$B,"REVISIT",0)</f>
        <v>W_A</v>
      </c>
      <c r="E765" t="s">
        <v>8</v>
      </c>
      <c r="F765">
        <v>26274</v>
      </c>
      <c r="G765">
        <v>2022</v>
      </c>
      <c r="H765">
        <f t="shared" si="23"/>
        <v>8</v>
      </c>
      <c r="I765">
        <f>VLOOKUP(H765,KEY!$B$2:$C$14,2,0)</f>
        <v>4</v>
      </c>
      <c r="J765" s="24">
        <f>VLOOKUP(C765,INVENTORY_DATA!C:F,4,0)*F765</f>
        <v>192588.42</v>
      </c>
    </row>
    <row r="766" spans="2:10" x14ac:dyDescent="0.25">
      <c r="B766" t="str">
        <f t="shared" si="22"/>
        <v>81422920</v>
      </c>
      <c r="C766">
        <v>1422920</v>
      </c>
      <c r="D766" t="str">
        <f>_xlfn.XLOOKUP(C766,INVENTORY_DATA!$C:$C,INVENTORY_DATA!$B:$B,"REVISIT",0)</f>
        <v>W_B</v>
      </c>
      <c r="E766" t="s">
        <v>9</v>
      </c>
      <c r="F766">
        <v>41877</v>
      </c>
      <c r="G766">
        <v>2022</v>
      </c>
      <c r="H766">
        <f t="shared" si="23"/>
        <v>8</v>
      </c>
      <c r="I766">
        <f>VLOOKUP(H766,KEY!$B$2:$C$14,2,0)</f>
        <v>4</v>
      </c>
      <c r="J766" s="24">
        <f>VLOOKUP(C766,INVENTORY_DATA!C:F,4,0)*F766</f>
        <v>327059.37</v>
      </c>
    </row>
    <row r="767" spans="2:10" x14ac:dyDescent="0.25">
      <c r="B767" t="str">
        <f t="shared" si="22"/>
        <v>81709261</v>
      </c>
      <c r="C767">
        <v>1709261</v>
      </c>
      <c r="D767" t="str">
        <f>_xlfn.XLOOKUP(C767,INVENTORY_DATA!$C:$C,INVENTORY_DATA!$B:$B,"REVISIT",0)</f>
        <v>W_C</v>
      </c>
      <c r="E767" t="s">
        <v>10</v>
      </c>
      <c r="F767">
        <v>24012</v>
      </c>
      <c r="G767">
        <v>2022</v>
      </c>
      <c r="H767">
        <f t="shared" si="23"/>
        <v>8</v>
      </c>
      <c r="I767">
        <f>VLOOKUP(H767,KEY!$B$2:$C$14,2,0)</f>
        <v>4</v>
      </c>
      <c r="J767" s="24">
        <f>VLOOKUP(C767,INVENTORY_DATA!C:F,4,0)*F767</f>
        <v>229314.6</v>
      </c>
    </row>
    <row r="768" spans="2:10" x14ac:dyDescent="0.25">
      <c r="B768" t="str">
        <f t="shared" si="22"/>
        <v>81470217</v>
      </c>
      <c r="C768">
        <v>1470217</v>
      </c>
      <c r="D768" t="str">
        <f>_xlfn.XLOOKUP(C768,INVENTORY_DATA!$C:$C,INVENTORY_DATA!$B:$B,"REVISIT",0)</f>
        <v>W_A</v>
      </c>
      <c r="E768" t="s">
        <v>4</v>
      </c>
      <c r="F768">
        <v>17208</v>
      </c>
      <c r="G768">
        <v>2022</v>
      </c>
      <c r="H768">
        <f t="shared" si="23"/>
        <v>8</v>
      </c>
      <c r="I768">
        <f>VLOOKUP(H768,KEY!$B$2:$C$14,2,0)</f>
        <v>4</v>
      </c>
      <c r="J768" s="24">
        <f>VLOOKUP(C768,INVENTORY_DATA!C:F,4,0)*F768</f>
        <v>120972.24</v>
      </c>
    </row>
    <row r="769" spans="2:10" x14ac:dyDescent="0.25">
      <c r="B769" t="str">
        <f t="shared" si="22"/>
        <v>81943544</v>
      </c>
      <c r="C769">
        <v>1943544</v>
      </c>
      <c r="D769" t="str">
        <f>_xlfn.XLOOKUP(C769,INVENTORY_DATA!$C:$C,INVENTORY_DATA!$B:$B,"REVISIT",0)</f>
        <v>W_B</v>
      </c>
      <c r="E769" t="s">
        <v>6</v>
      </c>
      <c r="F769">
        <v>10800</v>
      </c>
      <c r="G769">
        <v>2022</v>
      </c>
      <c r="H769">
        <f t="shared" si="23"/>
        <v>8</v>
      </c>
      <c r="I769">
        <f>VLOOKUP(H769,KEY!$B$2:$C$14,2,0)</f>
        <v>4</v>
      </c>
      <c r="J769" s="24">
        <f>VLOOKUP(C769,INVENTORY_DATA!C:F,4,0)*F769</f>
        <v>107028</v>
      </c>
    </row>
    <row r="770" spans="2:10" x14ac:dyDescent="0.25">
      <c r="B770" t="str">
        <f t="shared" si="22"/>
        <v>81708464</v>
      </c>
      <c r="C770">
        <v>1708464</v>
      </c>
      <c r="D770" t="str">
        <f>_xlfn.XLOOKUP(C770,INVENTORY_DATA!$C:$C,INVENTORY_DATA!$B:$B,"REVISIT",0)</f>
        <v>W_C</v>
      </c>
      <c r="E770" t="s">
        <v>8</v>
      </c>
      <c r="F770">
        <v>35553</v>
      </c>
      <c r="G770">
        <v>2022</v>
      </c>
      <c r="H770">
        <f t="shared" si="23"/>
        <v>8</v>
      </c>
      <c r="I770">
        <f>VLOOKUP(H770,KEY!$B$2:$C$14,2,0)</f>
        <v>4</v>
      </c>
      <c r="J770" s="24">
        <f>VLOOKUP(C770,INVENTORY_DATA!C:F,4,0)*F770</f>
        <v>326021.01</v>
      </c>
    </row>
    <row r="771" spans="2:10" x14ac:dyDescent="0.25">
      <c r="B771" t="str">
        <f t="shared" si="22"/>
        <v>81166815</v>
      </c>
      <c r="C771">
        <v>1166815</v>
      </c>
      <c r="D771" t="str">
        <f>_xlfn.XLOOKUP(C771,INVENTORY_DATA!$C:$C,INVENTORY_DATA!$B:$B,"REVISIT",0)</f>
        <v>W_A</v>
      </c>
      <c r="E771" t="s">
        <v>9</v>
      </c>
      <c r="F771">
        <v>43541</v>
      </c>
      <c r="G771">
        <v>2022</v>
      </c>
      <c r="H771">
        <f t="shared" si="23"/>
        <v>8</v>
      </c>
      <c r="I771">
        <f>VLOOKUP(H771,KEY!$B$2:$C$14,2,0)</f>
        <v>4</v>
      </c>
      <c r="J771" s="24">
        <f>VLOOKUP(C771,INVENTORY_DATA!C:F,4,0)*F771</f>
        <v>316107.65999999997</v>
      </c>
    </row>
    <row r="772" spans="2:10" x14ac:dyDescent="0.25">
      <c r="B772" t="str">
        <f t="shared" ref="B772:B835" si="24">H772&amp;C772</f>
        <v>81148598</v>
      </c>
      <c r="C772">
        <v>1148598</v>
      </c>
      <c r="D772" t="str">
        <f>_xlfn.XLOOKUP(C772,INVENTORY_DATA!$C:$C,INVENTORY_DATA!$B:$B,"REVISIT",0)</f>
        <v>W_B</v>
      </c>
      <c r="E772" t="s">
        <v>10</v>
      </c>
      <c r="F772">
        <v>15347</v>
      </c>
      <c r="G772">
        <v>2022</v>
      </c>
      <c r="H772">
        <f t="shared" si="23"/>
        <v>8</v>
      </c>
      <c r="I772">
        <f>VLOOKUP(H772,KEY!$B$2:$C$14,2,0)</f>
        <v>4</v>
      </c>
      <c r="J772" s="24">
        <f>VLOOKUP(C772,INVENTORY_DATA!C:F,4,0)*F772</f>
        <v>148558.96</v>
      </c>
    </row>
    <row r="773" spans="2:10" x14ac:dyDescent="0.25">
      <c r="B773" t="str">
        <f t="shared" si="24"/>
        <v>81542320</v>
      </c>
      <c r="C773">
        <v>1542320</v>
      </c>
      <c r="D773" t="str">
        <f>_xlfn.XLOOKUP(C773,INVENTORY_DATA!$C:$C,INVENTORY_DATA!$B:$B,"REVISIT",0)</f>
        <v>W_C</v>
      </c>
      <c r="E773" t="s">
        <v>4</v>
      </c>
      <c r="F773">
        <v>32899</v>
      </c>
      <c r="G773">
        <v>2022</v>
      </c>
      <c r="H773">
        <f t="shared" ref="H773:H836" si="25">IF(C772=1431913,H772+1,H772)</f>
        <v>8</v>
      </c>
      <c r="I773">
        <f>VLOOKUP(H773,KEY!$B$2:$C$14,2,0)</f>
        <v>4</v>
      </c>
      <c r="J773" s="24">
        <f>VLOOKUP(C773,INVENTORY_DATA!C:F,4,0)*F773</f>
        <v>261218.06000000003</v>
      </c>
    </row>
    <row r="774" spans="2:10" x14ac:dyDescent="0.25">
      <c r="B774" t="str">
        <f t="shared" si="24"/>
        <v>81540951</v>
      </c>
      <c r="C774">
        <v>1540951</v>
      </c>
      <c r="D774" t="str">
        <f>_xlfn.XLOOKUP(C774,INVENTORY_DATA!$C:$C,INVENTORY_DATA!$B:$B,"REVISIT",0)</f>
        <v>W_A</v>
      </c>
      <c r="E774" t="s">
        <v>6</v>
      </c>
      <c r="F774">
        <v>16400</v>
      </c>
      <c r="G774">
        <v>2022</v>
      </c>
      <c r="H774">
        <f t="shared" si="25"/>
        <v>8</v>
      </c>
      <c r="I774">
        <f>VLOOKUP(H774,KEY!$B$2:$C$14,2,0)</f>
        <v>4</v>
      </c>
      <c r="J774" s="24">
        <f>VLOOKUP(C774,INVENTORY_DATA!C:F,4,0)*F774</f>
        <v>162032</v>
      </c>
    </row>
    <row r="775" spans="2:10" x14ac:dyDescent="0.25">
      <c r="B775" t="str">
        <f t="shared" si="24"/>
        <v>81338107</v>
      </c>
      <c r="C775">
        <v>1338107</v>
      </c>
      <c r="D775" t="str">
        <f>_xlfn.XLOOKUP(C775,INVENTORY_DATA!$C:$C,INVENTORY_DATA!$B:$B,"REVISIT",0)</f>
        <v>W_B</v>
      </c>
      <c r="E775" t="s">
        <v>8</v>
      </c>
      <c r="F775">
        <v>42318</v>
      </c>
      <c r="G775">
        <v>2022</v>
      </c>
      <c r="H775">
        <f t="shared" si="25"/>
        <v>8</v>
      </c>
      <c r="I775">
        <f>VLOOKUP(H775,KEY!$B$2:$C$14,2,0)</f>
        <v>4</v>
      </c>
      <c r="J775" s="24">
        <f>VLOOKUP(C775,INVENTORY_DATA!C:F,4,0)*F775</f>
        <v>331773.12</v>
      </c>
    </row>
    <row r="776" spans="2:10" x14ac:dyDescent="0.25">
      <c r="B776" t="str">
        <f t="shared" si="24"/>
        <v>81972232</v>
      </c>
      <c r="C776">
        <v>1972232</v>
      </c>
      <c r="D776" t="str">
        <f>_xlfn.XLOOKUP(C776,INVENTORY_DATA!$C:$C,INVENTORY_DATA!$B:$B,"REVISIT",0)</f>
        <v>W_C</v>
      </c>
      <c r="E776" t="s">
        <v>9</v>
      </c>
      <c r="F776">
        <v>44981</v>
      </c>
      <c r="G776">
        <v>2022</v>
      </c>
      <c r="H776">
        <f t="shared" si="25"/>
        <v>8</v>
      </c>
      <c r="I776">
        <f>VLOOKUP(H776,KEY!$B$2:$C$14,2,0)</f>
        <v>4</v>
      </c>
      <c r="J776" s="24">
        <f>VLOOKUP(C776,INVENTORY_DATA!C:F,4,0)*F776</f>
        <v>447111.13999999996</v>
      </c>
    </row>
    <row r="777" spans="2:10" x14ac:dyDescent="0.25">
      <c r="B777" t="str">
        <f t="shared" si="24"/>
        <v>81747756</v>
      </c>
      <c r="C777">
        <v>1747756</v>
      </c>
      <c r="D777" t="str">
        <f>_xlfn.XLOOKUP(C777,INVENTORY_DATA!$C:$C,INVENTORY_DATA!$B:$B,"REVISIT",0)</f>
        <v>W_A</v>
      </c>
      <c r="E777" t="s">
        <v>10</v>
      </c>
      <c r="F777">
        <v>47596</v>
      </c>
      <c r="G777">
        <v>2022</v>
      </c>
      <c r="H777">
        <f t="shared" si="25"/>
        <v>8</v>
      </c>
      <c r="I777">
        <f>VLOOKUP(H777,KEY!$B$2:$C$14,2,0)</f>
        <v>4</v>
      </c>
      <c r="J777" s="24">
        <f>VLOOKUP(C777,INVENTORY_DATA!C:F,4,0)*F777</f>
        <v>386003.56</v>
      </c>
    </row>
    <row r="778" spans="2:10" x14ac:dyDescent="0.25">
      <c r="B778" t="str">
        <f t="shared" si="24"/>
        <v>81411516</v>
      </c>
      <c r="C778">
        <v>1411516</v>
      </c>
      <c r="D778" t="str">
        <f>_xlfn.XLOOKUP(C778,INVENTORY_DATA!$C:$C,INVENTORY_DATA!$B:$B,"REVISIT",0)</f>
        <v>W_B</v>
      </c>
      <c r="E778" t="s">
        <v>4</v>
      </c>
      <c r="F778">
        <v>48047</v>
      </c>
      <c r="G778">
        <v>2022</v>
      </c>
      <c r="H778">
        <f t="shared" si="25"/>
        <v>8</v>
      </c>
      <c r="I778">
        <f>VLOOKUP(H778,KEY!$B$2:$C$14,2,0)</f>
        <v>4</v>
      </c>
      <c r="J778" s="24">
        <f>VLOOKUP(C778,INVENTORY_DATA!C:F,4,0)*F778</f>
        <v>417047.95999999996</v>
      </c>
    </row>
    <row r="779" spans="2:10" x14ac:dyDescent="0.25">
      <c r="B779" t="str">
        <f t="shared" si="24"/>
        <v>81361836</v>
      </c>
      <c r="C779">
        <v>1361836</v>
      </c>
      <c r="D779" t="str">
        <f>_xlfn.XLOOKUP(C779,INVENTORY_DATA!$C:$C,INVENTORY_DATA!$B:$B,"REVISIT",0)</f>
        <v>W_C</v>
      </c>
      <c r="E779" t="s">
        <v>6</v>
      </c>
      <c r="F779">
        <v>25948</v>
      </c>
      <c r="G779">
        <v>2022</v>
      </c>
      <c r="H779">
        <f t="shared" si="25"/>
        <v>8</v>
      </c>
      <c r="I779">
        <f>VLOOKUP(H779,KEY!$B$2:$C$14,2,0)</f>
        <v>4</v>
      </c>
      <c r="J779" s="24">
        <f>VLOOKUP(C779,INVENTORY_DATA!C:F,4,0)*F779</f>
        <v>249619.75999999998</v>
      </c>
    </row>
    <row r="780" spans="2:10" x14ac:dyDescent="0.25">
      <c r="B780" t="str">
        <f t="shared" si="24"/>
        <v>81336891</v>
      </c>
      <c r="C780">
        <v>1336891</v>
      </c>
      <c r="D780" t="str">
        <f>_xlfn.XLOOKUP(C780,INVENTORY_DATA!$C:$C,INVENTORY_DATA!$B:$B,"REVISIT",0)</f>
        <v>W_A</v>
      </c>
      <c r="E780" t="s">
        <v>8</v>
      </c>
      <c r="F780">
        <v>34215</v>
      </c>
      <c r="G780">
        <v>2022</v>
      </c>
      <c r="H780">
        <f t="shared" si="25"/>
        <v>8</v>
      </c>
      <c r="I780">
        <f>VLOOKUP(H780,KEY!$B$2:$C$14,2,0)</f>
        <v>4</v>
      </c>
      <c r="J780" s="24">
        <f>VLOOKUP(C780,INVENTORY_DATA!C:F,4,0)*F780</f>
        <v>256270.35</v>
      </c>
    </row>
    <row r="781" spans="2:10" x14ac:dyDescent="0.25">
      <c r="B781" t="str">
        <f t="shared" si="24"/>
        <v>81814880</v>
      </c>
      <c r="C781">
        <v>1814880</v>
      </c>
      <c r="D781" t="str">
        <f>_xlfn.XLOOKUP(C781,INVENTORY_DATA!$C:$C,INVENTORY_DATA!$B:$B,"REVISIT",0)</f>
        <v>W_B</v>
      </c>
      <c r="E781" t="s">
        <v>9</v>
      </c>
      <c r="F781">
        <v>22023</v>
      </c>
      <c r="G781">
        <v>2022</v>
      </c>
      <c r="H781">
        <f t="shared" si="25"/>
        <v>8</v>
      </c>
      <c r="I781">
        <f>VLOOKUP(H781,KEY!$B$2:$C$14,2,0)</f>
        <v>4</v>
      </c>
      <c r="J781" s="24">
        <f>VLOOKUP(C781,INVENTORY_DATA!C:F,4,0)*F781</f>
        <v>204373.43999999997</v>
      </c>
    </row>
    <row r="782" spans="2:10" x14ac:dyDescent="0.25">
      <c r="B782" t="str">
        <f t="shared" si="24"/>
        <v>81681215</v>
      </c>
      <c r="C782">
        <v>1681215</v>
      </c>
      <c r="D782" t="str">
        <f>_xlfn.XLOOKUP(C782,INVENTORY_DATA!$C:$C,INVENTORY_DATA!$B:$B,"REVISIT",0)</f>
        <v>W_C</v>
      </c>
      <c r="E782" t="s">
        <v>10</v>
      </c>
      <c r="F782">
        <v>10813</v>
      </c>
      <c r="G782">
        <v>2022</v>
      </c>
      <c r="H782">
        <f t="shared" si="25"/>
        <v>8</v>
      </c>
      <c r="I782">
        <f>VLOOKUP(H782,KEY!$B$2:$C$14,2,0)</f>
        <v>4</v>
      </c>
      <c r="J782" s="24">
        <f>VLOOKUP(C782,INVENTORY_DATA!C:F,4,0)*F782</f>
        <v>101209.68</v>
      </c>
    </row>
    <row r="783" spans="2:10" x14ac:dyDescent="0.25">
      <c r="B783" t="str">
        <f t="shared" si="24"/>
        <v>81217963</v>
      </c>
      <c r="C783">
        <v>1217963</v>
      </c>
      <c r="D783" t="str">
        <f>_xlfn.XLOOKUP(C783,INVENTORY_DATA!$C:$C,INVENTORY_DATA!$B:$B,"REVISIT",0)</f>
        <v>W_A</v>
      </c>
      <c r="E783" t="s">
        <v>4</v>
      </c>
      <c r="F783">
        <v>42925</v>
      </c>
      <c r="G783">
        <v>2022</v>
      </c>
      <c r="H783">
        <f t="shared" si="25"/>
        <v>8</v>
      </c>
      <c r="I783">
        <f>VLOOKUP(H783,KEY!$B$2:$C$14,2,0)</f>
        <v>4</v>
      </c>
      <c r="J783" s="24">
        <f>VLOOKUP(C783,INVENTORY_DATA!C:F,4,0)*F783</f>
        <v>385037.25</v>
      </c>
    </row>
    <row r="784" spans="2:10" x14ac:dyDescent="0.25">
      <c r="B784" t="str">
        <f t="shared" si="24"/>
        <v>81441235</v>
      </c>
      <c r="C784">
        <v>1441235</v>
      </c>
      <c r="D784" t="str">
        <f>_xlfn.XLOOKUP(C784,INVENTORY_DATA!$C:$C,INVENTORY_DATA!$B:$B,"REVISIT",0)</f>
        <v>W_B</v>
      </c>
      <c r="E784" t="s">
        <v>6</v>
      </c>
      <c r="F784">
        <v>23009</v>
      </c>
      <c r="G784">
        <v>2022</v>
      </c>
      <c r="H784">
        <f t="shared" si="25"/>
        <v>8</v>
      </c>
      <c r="I784">
        <f>VLOOKUP(H784,KEY!$B$2:$C$14,2,0)</f>
        <v>4</v>
      </c>
      <c r="J784" s="24">
        <f>VLOOKUP(C784,INVENTORY_DATA!C:F,4,0)*F784</f>
        <v>224567.84</v>
      </c>
    </row>
    <row r="785" spans="2:10" x14ac:dyDescent="0.25">
      <c r="B785" t="str">
        <f t="shared" si="24"/>
        <v>81251251</v>
      </c>
      <c r="C785">
        <v>1251251</v>
      </c>
      <c r="D785" t="str">
        <f>_xlfn.XLOOKUP(C785,INVENTORY_DATA!$C:$C,INVENTORY_DATA!$B:$B,"REVISIT",0)</f>
        <v>W_C</v>
      </c>
      <c r="E785" t="s">
        <v>8</v>
      </c>
      <c r="F785">
        <v>22963</v>
      </c>
      <c r="G785">
        <v>2022</v>
      </c>
      <c r="H785">
        <f t="shared" si="25"/>
        <v>8</v>
      </c>
      <c r="I785">
        <f>VLOOKUP(H785,KEY!$B$2:$C$14,2,0)</f>
        <v>4</v>
      </c>
      <c r="J785" s="24">
        <f>VLOOKUP(C785,INVENTORY_DATA!C:F,4,0)*F785</f>
        <v>219526.28</v>
      </c>
    </row>
    <row r="786" spans="2:10" x14ac:dyDescent="0.25">
      <c r="B786" t="str">
        <f t="shared" si="24"/>
        <v>81183992</v>
      </c>
      <c r="C786">
        <v>1183992</v>
      </c>
      <c r="D786" t="str">
        <f>_xlfn.XLOOKUP(C786,INVENTORY_DATA!$C:$C,INVENTORY_DATA!$B:$B,"REVISIT",0)</f>
        <v>W_A</v>
      </c>
      <c r="E786" t="s">
        <v>9</v>
      </c>
      <c r="F786">
        <v>15681</v>
      </c>
      <c r="G786">
        <v>2022</v>
      </c>
      <c r="H786">
        <f t="shared" si="25"/>
        <v>8</v>
      </c>
      <c r="I786">
        <f>VLOOKUP(H786,KEY!$B$2:$C$14,2,0)</f>
        <v>4</v>
      </c>
      <c r="J786" s="24">
        <f>VLOOKUP(C786,INVENTORY_DATA!C:F,4,0)*F786</f>
        <v>111178.29</v>
      </c>
    </row>
    <row r="787" spans="2:10" x14ac:dyDescent="0.25">
      <c r="B787" t="str">
        <f t="shared" si="24"/>
        <v>81725410</v>
      </c>
      <c r="C787">
        <v>1725410</v>
      </c>
      <c r="D787" t="str">
        <f>_xlfn.XLOOKUP(C787,INVENTORY_DATA!$C:$C,INVENTORY_DATA!$B:$B,"REVISIT",0)</f>
        <v>W_B</v>
      </c>
      <c r="E787" t="s">
        <v>10</v>
      </c>
      <c r="F787">
        <v>16373</v>
      </c>
      <c r="G787">
        <v>2022</v>
      </c>
      <c r="H787">
        <f t="shared" si="25"/>
        <v>8</v>
      </c>
      <c r="I787">
        <f>VLOOKUP(H787,KEY!$B$2:$C$14,2,0)</f>
        <v>4</v>
      </c>
      <c r="J787" s="24">
        <f>VLOOKUP(C787,INVENTORY_DATA!C:F,4,0)*F787</f>
        <v>162583.88999999998</v>
      </c>
    </row>
    <row r="788" spans="2:10" x14ac:dyDescent="0.25">
      <c r="B788" t="str">
        <f t="shared" si="24"/>
        <v>81665271</v>
      </c>
      <c r="C788">
        <v>1665271</v>
      </c>
      <c r="D788" t="str">
        <f>_xlfn.XLOOKUP(C788,INVENTORY_DATA!$C:$C,INVENTORY_DATA!$B:$B,"REVISIT",0)</f>
        <v>W_C</v>
      </c>
      <c r="E788" t="s">
        <v>4</v>
      </c>
      <c r="F788">
        <v>29046</v>
      </c>
      <c r="G788">
        <v>2022</v>
      </c>
      <c r="H788">
        <f t="shared" si="25"/>
        <v>8</v>
      </c>
      <c r="I788">
        <f>VLOOKUP(H788,KEY!$B$2:$C$14,2,0)</f>
        <v>4</v>
      </c>
      <c r="J788" s="24">
        <f>VLOOKUP(C788,INVENTORY_DATA!C:F,4,0)*F788</f>
        <v>263156.76</v>
      </c>
    </row>
    <row r="789" spans="2:10" x14ac:dyDescent="0.25">
      <c r="B789" t="str">
        <f t="shared" si="24"/>
        <v>81104927</v>
      </c>
      <c r="C789">
        <v>1104927</v>
      </c>
      <c r="D789" t="str">
        <f>_xlfn.XLOOKUP(C789,INVENTORY_DATA!$C:$C,INVENTORY_DATA!$B:$B,"REVISIT",0)</f>
        <v>W_A</v>
      </c>
      <c r="E789" t="s">
        <v>6</v>
      </c>
      <c r="F789">
        <v>32612</v>
      </c>
      <c r="G789">
        <v>2022</v>
      </c>
      <c r="H789">
        <f t="shared" si="25"/>
        <v>8</v>
      </c>
      <c r="I789">
        <f>VLOOKUP(H789,KEY!$B$2:$C$14,2,0)</f>
        <v>4</v>
      </c>
      <c r="J789" s="24">
        <f>VLOOKUP(C789,INVENTORY_DATA!C:F,4,0)*F789</f>
        <v>242959.4</v>
      </c>
    </row>
    <row r="790" spans="2:10" x14ac:dyDescent="0.25">
      <c r="B790" t="str">
        <f t="shared" si="24"/>
        <v>81404240</v>
      </c>
      <c r="C790">
        <v>1404240</v>
      </c>
      <c r="D790" t="str">
        <f>_xlfn.XLOOKUP(C790,INVENTORY_DATA!$C:$C,INVENTORY_DATA!$B:$B,"REVISIT",0)</f>
        <v>W_B</v>
      </c>
      <c r="E790" t="s">
        <v>8</v>
      </c>
      <c r="F790">
        <v>23629</v>
      </c>
      <c r="G790">
        <v>2022</v>
      </c>
      <c r="H790">
        <f t="shared" si="25"/>
        <v>8</v>
      </c>
      <c r="I790">
        <f>VLOOKUP(H790,KEY!$B$2:$C$14,2,0)</f>
        <v>4</v>
      </c>
      <c r="J790" s="24">
        <f>VLOOKUP(C790,INVENTORY_DATA!C:F,4,0)*F790</f>
        <v>232273.07</v>
      </c>
    </row>
    <row r="791" spans="2:10" x14ac:dyDescent="0.25">
      <c r="B791" t="str">
        <f t="shared" si="24"/>
        <v>81658227</v>
      </c>
      <c r="C791">
        <v>1658227</v>
      </c>
      <c r="D791" t="str">
        <f>_xlfn.XLOOKUP(C791,INVENTORY_DATA!$C:$C,INVENTORY_DATA!$B:$B,"REVISIT",0)</f>
        <v>W_C</v>
      </c>
      <c r="E791" t="s">
        <v>9</v>
      </c>
      <c r="F791">
        <v>39313</v>
      </c>
      <c r="G791">
        <v>2022</v>
      </c>
      <c r="H791">
        <f t="shared" si="25"/>
        <v>8</v>
      </c>
      <c r="I791">
        <f>VLOOKUP(H791,KEY!$B$2:$C$14,2,0)</f>
        <v>4</v>
      </c>
      <c r="J791" s="24">
        <f>VLOOKUP(C791,INVENTORY_DATA!C:F,4,0)*F791</f>
        <v>362465.86000000004</v>
      </c>
    </row>
    <row r="792" spans="2:10" x14ac:dyDescent="0.25">
      <c r="B792" t="str">
        <f t="shared" si="24"/>
        <v>81919447</v>
      </c>
      <c r="C792">
        <v>1919447</v>
      </c>
      <c r="D792" t="str">
        <f>_xlfn.XLOOKUP(C792,INVENTORY_DATA!$C:$C,INVENTORY_DATA!$B:$B,"REVISIT",0)</f>
        <v>W_A</v>
      </c>
      <c r="E792" t="s">
        <v>10</v>
      </c>
      <c r="F792">
        <v>32314</v>
      </c>
      <c r="G792">
        <v>2022</v>
      </c>
      <c r="H792">
        <f t="shared" si="25"/>
        <v>8</v>
      </c>
      <c r="I792">
        <f>VLOOKUP(H792,KEY!$B$2:$C$14,2,0)</f>
        <v>4</v>
      </c>
      <c r="J792" s="24">
        <f>VLOOKUP(C792,INVENTORY_DATA!C:F,4,0)*F792</f>
        <v>304721.02</v>
      </c>
    </row>
    <row r="793" spans="2:10" x14ac:dyDescent="0.25">
      <c r="B793" t="str">
        <f t="shared" si="24"/>
        <v>81602257</v>
      </c>
      <c r="C793">
        <v>1602257</v>
      </c>
      <c r="D793" t="str">
        <f>_xlfn.XLOOKUP(C793,INVENTORY_DATA!$C:$C,INVENTORY_DATA!$B:$B,"REVISIT",0)</f>
        <v>W_B</v>
      </c>
      <c r="E793" t="s">
        <v>4</v>
      </c>
      <c r="F793">
        <v>13612</v>
      </c>
      <c r="G793">
        <v>2022</v>
      </c>
      <c r="H793">
        <f t="shared" si="25"/>
        <v>8</v>
      </c>
      <c r="I793">
        <f>VLOOKUP(H793,KEY!$B$2:$C$14,2,0)</f>
        <v>4</v>
      </c>
      <c r="J793" s="24">
        <f>VLOOKUP(C793,INVENTORY_DATA!C:F,4,0)*F793</f>
        <v>121827.4</v>
      </c>
    </row>
    <row r="794" spans="2:10" x14ac:dyDescent="0.25">
      <c r="B794" t="str">
        <f t="shared" si="24"/>
        <v>81542470</v>
      </c>
      <c r="C794">
        <v>1542470</v>
      </c>
      <c r="D794" t="str">
        <f>_xlfn.XLOOKUP(C794,INVENTORY_DATA!$C:$C,INVENTORY_DATA!$B:$B,"REVISIT",0)</f>
        <v>W_C</v>
      </c>
      <c r="E794" t="s">
        <v>6</v>
      </c>
      <c r="F794">
        <v>46928</v>
      </c>
      <c r="G794">
        <v>2022</v>
      </c>
      <c r="H794">
        <f t="shared" si="25"/>
        <v>8</v>
      </c>
      <c r="I794">
        <f>VLOOKUP(H794,KEY!$B$2:$C$14,2,0)</f>
        <v>4</v>
      </c>
      <c r="J794" s="24">
        <f>VLOOKUP(C794,INVENTORY_DATA!C:F,4,0)*F794</f>
        <v>428921.92000000004</v>
      </c>
    </row>
    <row r="795" spans="2:10" x14ac:dyDescent="0.25">
      <c r="B795" t="str">
        <f t="shared" si="24"/>
        <v>81172141</v>
      </c>
      <c r="C795">
        <v>1172141</v>
      </c>
      <c r="D795" t="str">
        <f>_xlfn.XLOOKUP(C795,INVENTORY_DATA!$C:$C,INVENTORY_DATA!$B:$B,"REVISIT",0)</f>
        <v>W_A</v>
      </c>
      <c r="E795" t="s">
        <v>8</v>
      </c>
      <c r="F795">
        <v>31964</v>
      </c>
      <c r="G795">
        <v>2022</v>
      </c>
      <c r="H795">
        <f t="shared" si="25"/>
        <v>8</v>
      </c>
      <c r="I795">
        <f>VLOOKUP(H795,KEY!$B$2:$C$14,2,0)</f>
        <v>4</v>
      </c>
      <c r="J795" s="24">
        <f>VLOOKUP(C795,INVENTORY_DATA!C:F,4,0)*F795</f>
        <v>294068.8</v>
      </c>
    </row>
    <row r="796" spans="2:10" x14ac:dyDescent="0.25">
      <c r="B796" t="str">
        <f t="shared" si="24"/>
        <v>81686011</v>
      </c>
      <c r="C796">
        <v>1686011</v>
      </c>
      <c r="D796" t="str">
        <f>_xlfn.XLOOKUP(C796,INVENTORY_DATA!$C:$C,INVENTORY_DATA!$B:$B,"REVISIT",0)</f>
        <v>W_B</v>
      </c>
      <c r="E796" t="s">
        <v>9</v>
      </c>
      <c r="F796">
        <v>19474</v>
      </c>
      <c r="G796">
        <v>2022</v>
      </c>
      <c r="H796">
        <f t="shared" si="25"/>
        <v>8</v>
      </c>
      <c r="I796">
        <f>VLOOKUP(H796,KEY!$B$2:$C$14,2,0)</f>
        <v>4</v>
      </c>
      <c r="J796" s="24">
        <f>VLOOKUP(C796,INVENTORY_DATA!C:F,4,0)*F796</f>
        <v>161049.97999999998</v>
      </c>
    </row>
    <row r="797" spans="2:10" x14ac:dyDescent="0.25">
      <c r="B797" t="str">
        <f t="shared" si="24"/>
        <v>81760339</v>
      </c>
      <c r="C797">
        <v>1760339</v>
      </c>
      <c r="D797" t="str">
        <f>_xlfn.XLOOKUP(C797,INVENTORY_DATA!$C:$C,INVENTORY_DATA!$B:$B,"REVISIT",0)</f>
        <v>W_C</v>
      </c>
      <c r="E797" t="s">
        <v>10</v>
      </c>
      <c r="F797">
        <v>26860</v>
      </c>
      <c r="G797">
        <v>2022</v>
      </c>
      <c r="H797">
        <f t="shared" si="25"/>
        <v>8</v>
      </c>
      <c r="I797">
        <f>VLOOKUP(H797,KEY!$B$2:$C$14,2,0)</f>
        <v>4</v>
      </c>
      <c r="J797" s="24">
        <f>VLOOKUP(C797,INVENTORY_DATA!C:F,4,0)*F797</f>
        <v>230727.4</v>
      </c>
    </row>
    <row r="798" spans="2:10" x14ac:dyDescent="0.25">
      <c r="B798" t="str">
        <f t="shared" si="24"/>
        <v>81544715</v>
      </c>
      <c r="C798">
        <v>1544715</v>
      </c>
      <c r="D798" t="str">
        <f>_xlfn.XLOOKUP(C798,INVENTORY_DATA!$C:$C,INVENTORY_DATA!$B:$B,"REVISIT",0)</f>
        <v>W_A</v>
      </c>
      <c r="E798" t="s">
        <v>4</v>
      </c>
      <c r="F798">
        <v>26396</v>
      </c>
      <c r="G798">
        <v>2022</v>
      </c>
      <c r="H798">
        <f t="shared" si="25"/>
        <v>8</v>
      </c>
      <c r="I798">
        <f>VLOOKUP(H798,KEY!$B$2:$C$14,2,0)</f>
        <v>4</v>
      </c>
      <c r="J798" s="24">
        <f>VLOOKUP(C798,INVENTORY_DATA!C:F,4,0)*F798</f>
        <v>253137.63999999998</v>
      </c>
    </row>
    <row r="799" spans="2:10" x14ac:dyDescent="0.25">
      <c r="B799" t="str">
        <f t="shared" si="24"/>
        <v>81715505</v>
      </c>
      <c r="C799">
        <v>1715505</v>
      </c>
      <c r="D799" t="str">
        <f>_xlfn.XLOOKUP(C799,INVENTORY_DATA!$C:$C,INVENTORY_DATA!$B:$B,"REVISIT",0)</f>
        <v>W_B</v>
      </c>
      <c r="E799" t="s">
        <v>6</v>
      </c>
      <c r="F799">
        <v>18794</v>
      </c>
      <c r="G799">
        <v>2022</v>
      </c>
      <c r="H799">
        <f t="shared" si="25"/>
        <v>8</v>
      </c>
      <c r="I799">
        <f>VLOOKUP(H799,KEY!$B$2:$C$14,2,0)</f>
        <v>4</v>
      </c>
      <c r="J799" s="24">
        <f>VLOOKUP(C799,INVENTORY_DATA!C:F,4,0)*F799</f>
        <v>165575.14000000001</v>
      </c>
    </row>
    <row r="800" spans="2:10" x14ac:dyDescent="0.25">
      <c r="B800" t="str">
        <f t="shared" si="24"/>
        <v>81539334</v>
      </c>
      <c r="C800">
        <v>1539334</v>
      </c>
      <c r="D800" t="str">
        <f>_xlfn.XLOOKUP(C800,INVENTORY_DATA!$C:$C,INVENTORY_DATA!$B:$B,"REVISIT",0)</f>
        <v>W_C</v>
      </c>
      <c r="E800" t="s">
        <v>8</v>
      </c>
      <c r="F800">
        <v>32549</v>
      </c>
      <c r="G800">
        <v>2022</v>
      </c>
      <c r="H800">
        <f t="shared" si="25"/>
        <v>8</v>
      </c>
      <c r="I800">
        <f>VLOOKUP(H800,KEY!$B$2:$C$14,2,0)</f>
        <v>4</v>
      </c>
      <c r="J800" s="24">
        <f>VLOOKUP(C800,INVENTORY_DATA!C:F,4,0)*F800</f>
        <v>286431.2</v>
      </c>
    </row>
    <row r="801" spans="2:10" x14ac:dyDescent="0.25">
      <c r="B801" t="str">
        <f t="shared" si="24"/>
        <v>81803831</v>
      </c>
      <c r="C801">
        <v>1803831</v>
      </c>
      <c r="D801" t="str">
        <f>_xlfn.XLOOKUP(C801,INVENTORY_DATA!$C:$C,INVENTORY_DATA!$B:$B,"REVISIT",0)</f>
        <v>W_A</v>
      </c>
      <c r="E801" t="s">
        <v>9</v>
      </c>
      <c r="F801">
        <v>16192</v>
      </c>
      <c r="G801">
        <v>2022</v>
      </c>
      <c r="H801">
        <f t="shared" si="25"/>
        <v>8</v>
      </c>
      <c r="I801">
        <f>VLOOKUP(H801,KEY!$B$2:$C$14,2,0)</f>
        <v>4</v>
      </c>
      <c r="J801" s="24">
        <f>VLOOKUP(C801,INVENTORY_DATA!C:F,4,0)*F801</f>
        <v>148966.39999999999</v>
      </c>
    </row>
    <row r="802" spans="2:10" x14ac:dyDescent="0.25">
      <c r="B802" t="str">
        <f t="shared" si="24"/>
        <v>81431913</v>
      </c>
      <c r="C802">
        <v>1431913</v>
      </c>
      <c r="D802" t="str">
        <f>_xlfn.XLOOKUP(C802,INVENTORY_DATA!$C:$C,INVENTORY_DATA!$B:$B,"REVISIT",0)</f>
        <v>W_B</v>
      </c>
      <c r="E802" t="s">
        <v>10</v>
      </c>
      <c r="F802">
        <v>33419</v>
      </c>
      <c r="G802">
        <v>2022</v>
      </c>
      <c r="H802">
        <f t="shared" si="25"/>
        <v>8</v>
      </c>
      <c r="I802">
        <f>VLOOKUP(H802,KEY!$B$2:$C$14,2,0)</f>
        <v>4</v>
      </c>
      <c r="J802" s="24">
        <f>VLOOKUP(C802,INVENTORY_DATA!C:F,4,0)*F802</f>
        <v>317814.69</v>
      </c>
    </row>
    <row r="803" spans="2:10" x14ac:dyDescent="0.25">
      <c r="B803" t="str">
        <f t="shared" si="24"/>
        <v>91395072</v>
      </c>
      <c r="C803">
        <v>1395072</v>
      </c>
      <c r="D803" t="str">
        <f>_xlfn.XLOOKUP(C803,INVENTORY_DATA!$C:$C,INVENTORY_DATA!$B:$B,"REVISIT",0)</f>
        <v>W_B</v>
      </c>
      <c r="E803" t="s">
        <v>4</v>
      </c>
      <c r="F803">
        <v>34001</v>
      </c>
      <c r="G803">
        <v>2022</v>
      </c>
      <c r="H803">
        <f t="shared" si="25"/>
        <v>9</v>
      </c>
      <c r="I803">
        <f>VLOOKUP(H803,KEY!$B$2:$C$14,2,0)</f>
        <v>5</v>
      </c>
      <c r="J803" s="24">
        <f>VLOOKUP(C803,INVENTORY_DATA!C:F,4,0)*F803</f>
        <v>284248.36</v>
      </c>
    </row>
    <row r="804" spans="2:10" x14ac:dyDescent="0.25">
      <c r="B804" t="str">
        <f t="shared" si="24"/>
        <v>91039394</v>
      </c>
      <c r="C804">
        <v>1039394</v>
      </c>
      <c r="D804" t="str">
        <f>_xlfn.XLOOKUP(C804,INVENTORY_DATA!$C:$C,INVENTORY_DATA!$B:$B,"REVISIT",0)</f>
        <v>W_C</v>
      </c>
      <c r="E804" t="s">
        <v>6</v>
      </c>
      <c r="F804">
        <v>49736</v>
      </c>
      <c r="G804">
        <v>2022</v>
      </c>
      <c r="H804">
        <f t="shared" si="25"/>
        <v>9</v>
      </c>
      <c r="I804">
        <f>VLOOKUP(H804,KEY!$B$2:$C$14,2,0)</f>
        <v>5</v>
      </c>
      <c r="J804" s="24">
        <f>VLOOKUP(C804,INVENTORY_DATA!C:F,4,0)*F804</f>
        <v>446131.92000000004</v>
      </c>
    </row>
    <row r="805" spans="2:10" x14ac:dyDescent="0.25">
      <c r="B805" t="str">
        <f t="shared" si="24"/>
        <v>91975221</v>
      </c>
      <c r="C805">
        <v>1975221</v>
      </c>
      <c r="D805" t="str">
        <f>_xlfn.XLOOKUP(C805,INVENTORY_DATA!$C:$C,INVENTORY_DATA!$B:$B,"REVISIT",0)</f>
        <v>W_A</v>
      </c>
      <c r="E805" t="s">
        <v>8</v>
      </c>
      <c r="F805">
        <v>21220</v>
      </c>
      <c r="G805">
        <v>2022</v>
      </c>
      <c r="H805">
        <f t="shared" si="25"/>
        <v>9</v>
      </c>
      <c r="I805">
        <f>VLOOKUP(H805,KEY!$B$2:$C$14,2,0)</f>
        <v>5</v>
      </c>
      <c r="J805" s="24">
        <f>VLOOKUP(C805,INVENTORY_DATA!C:F,4,0)*F805</f>
        <v>183553</v>
      </c>
    </row>
    <row r="806" spans="2:10" x14ac:dyDescent="0.25">
      <c r="B806" t="str">
        <f t="shared" si="24"/>
        <v>91396615</v>
      </c>
      <c r="C806">
        <v>1396615</v>
      </c>
      <c r="D806" t="str">
        <f>_xlfn.XLOOKUP(C806,INVENTORY_DATA!$C:$C,INVENTORY_DATA!$B:$B,"REVISIT",0)</f>
        <v>W_B</v>
      </c>
      <c r="E806" t="s">
        <v>9</v>
      </c>
      <c r="F806">
        <v>31424</v>
      </c>
      <c r="G806">
        <v>2022</v>
      </c>
      <c r="H806">
        <f t="shared" si="25"/>
        <v>9</v>
      </c>
      <c r="I806">
        <f>VLOOKUP(H806,KEY!$B$2:$C$14,2,0)</f>
        <v>5</v>
      </c>
      <c r="J806" s="24">
        <f>VLOOKUP(C806,INVENTORY_DATA!C:F,4,0)*F806</f>
        <v>247935.35999999999</v>
      </c>
    </row>
    <row r="807" spans="2:10" x14ac:dyDescent="0.25">
      <c r="B807" t="str">
        <f t="shared" si="24"/>
        <v>91026987</v>
      </c>
      <c r="C807">
        <v>1026987</v>
      </c>
      <c r="D807" t="str">
        <f>_xlfn.XLOOKUP(C807,INVENTORY_DATA!$C:$C,INVENTORY_DATA!$B:$B,"REVISIT",0)</f>
        <v>W_C</v>
      </c>
      <c r="E807" t="s">
        <v>10</v>
      </c>
      <c r="F807">
        <v>17543</v>
      </c>
      <c r="G807">
        <v>2022</v>
      </c>
      <c r="H807">
        <f t="shared" si="25"/>
        <v>9</v>
      </c>
      <c r="I807">
        <f>VLOOKUP(H807,KEY!$B$2:$C$14,2,0)</f>
        <v>5</v>
      </c>
      <c r="J807" s="24">
        <f>VLOOKUP(C807,INVENTORY_DATA!C:F,4,0)*F807</f>
        <v>152273.24</v>
      </c>
    </row>
    <row r="808" spans="2:10" x14ac:dyDescent="0.25">
      <c r="B808" t="str">
        <f t="shared" si="24"/>
        <v>91885799</v>
      </c>
      <c r="C808">
        <v>1885799</v>
      </c>
      <c r="D808" t="str">
        <f>_xlfn.XLOOKUP(C808,INVENTORY_DATA!$C:$C,INVENTORY_DATA!$B:$B,"REVISIT",0)</f>
        <v>W_A</v>
      </c>
      <c r="E808" t="s">
        <v>4</v>
      </c>
      <c r="F808">
        <v>31432</v>
      </c>
      <c r="G808">
        <v>2022</v>
      </c>
      <c r="H808">
        <f t="shared" si="25"/>
        <v>9</v>
      </c>
      <c r="I808">
        <f>VLOOKUP(H808,KEY!$B$2:$C$14,2,0)</f>
        <v>5</v>
      </c>
      <c r="J808" s="24">
        <f>VLOOKUP(C808,INVENTORY_DATA!C:F,4,0)*F808</f>
        <v>269372.24</v>
      </c>
    </row>
    <row r="809" spans="2:10" x14ac:dyDescent="0.25">
      <c r="B809" t="str">
        <f t="shared" si="24"/>
        <v>91844486</v>
      </c>
      <c r="C809">
        <v>1844486</v>
      </c>
      <c r="D809" t="str">
        <f>_xlfn.XLOOKUP(C809,INVENTORY_DATA!$C:$C,INVENTORY_DATA!$B:$B,"REVISIT",0)</f>
        <v>W_B</v>
      </c>
      <c r="E809" t="s">
        <v>6</v>
      </c>
      <c r="F809">
        <v>34842</v>
      </c>
      <c r="G809">
        <v>2022</v>
      </c>
      <c r="H809">
        <f t="shared" si="25"/>
        <v>9</v>
      </c>
      <c r="I809">
        <f>VLOOKUP(H809,KEY!$B$2:$C$14,2,0)</f>
        <v>5</v>
      </c>
      <c r="J809" s="24">
        <f>VLOOKUP(C809,INVENTORY_DATA!C:F,4,0)*F809</f>
        <v>335876.88</v>
      </c>
    </row>
    <row r="810" spans="2:10" x14ac:dyDescent="0.25">
      <c r="B810" t="str">
        <f t="shared" si="24"/>
        <v>91633773</v>
      </c>
      <c r="C810">
        <v>1633773</v>
      </c>
      <c r="D810" t="str">
        <f>_xlfn.XLOOKUP(C810,INVENTORY_DATA!$C:$C,INVENTORY_DATA!$B:$B,"REVISIT",0)</f>
        <v>W_C</v>
      </c>
      <c r="E810" t="s">
        <v>8</v>
      </c>
      <c r="F810">
        <v>21153</v>
      </c>
      <c r="G810">
        <v>2022</v>
      </c>
      <c r="H810">
        <f t="shared" si="25"/>
        <v>9</v>
      </c>
      <c r="I810">
        <f>VLOOKUP(H810,KEY!$B$2:$C$14,2,0)</f>
        <v>5</v>
      </c>
      <c r="J810" s="24">
        <f>VLOOKUP(C810,INVENTORY_DATA!C:F,4,0)*F810</f>
        <v>152936.19</v>
      </c>
    </row>
    <row r="811" spans="2:10" x14ac:dyDescent="0.25">
      <c r="B811" t="str">
        <f t="shared" si="24"/>
        <v>91280204</v>
      </c>
      <c r="C811">
        <v>1280204</v>
      </c>
      <c r="D811" t="str">
        <f>_xlfn.XLOOKUP(C811,INVENTORY_DATA!$C:$C,INVENTORY_DATA!$B:$B,"REVISIT",0)</f>
        <v>W_A</v>
      </c>
      <c r="E811" t="s">
        <v>9</v>
      </c>
      <c r="F811">
        <v>31027</v>
      </c>
      <c r="G811">
        <v>2022</v>
      </c>
      <c r="H811">
        <f t="shared" si="25"/>
        <v>9</v>
      </c>
      <c r="I811">
        <f>VLOOKUP(H811,KEY!$B$2:$C$14,2,0)</f>
        <v>5</v>
      </c>
      <c r="J811" s="24">
        <f>VLOOKUP(C811,INVENTORY_DATA!C:F,4,0)*F811</f>
        <v>233633.31</v>
      </c>
    </row>
    <row r="812" spans="2:10" x14ac:dyDescent="0.25">
      <c r="B812" t="str">
        <f t="shared" si="24"/>
        <v>91461444</v>
      </c>
      <c r="C812">
        <v>1461444</v>
      </c>
      <c r="D812" t="str">
        <f>_xlfn.XLOOKUP(C812,INVENTORY_DATA!$C:$C,INVENTORY_DATA!$B:$B,"REVISIT",0)</f>
        <v>W_B</v>
      </c>
      <c r="E812" t="s">
        <v>10</v>
      </c>
      <c r="F812">
        <v>61458</v>
      </c>
      <c r="G812">
        <v>2022</v>
      </c>
      <c r="H812">
        <f t="shared" si="25"/>
        <v>9</v>
      </c>
      <c r="I812">
        <f>VLOOKUP(H812,KEY!$B$2:$C$14,2,0)</f>
        <v>5</v>
      </c>
      <c r="J812" s="24">
        <f>VLOOKUP(C812,INVENTORY_DATA!C:F,4,0)*F812</f>
        <v>440653.86</v>
      </c>
    </row>
    <row r="813" spans="2:10" x14ac:dyDescent="0.25">
      <c r="B813" t="str">
        <f t="shared" si="24"/>
        <v>91118364</v>
      </c>
      <c r="C813">
        <v>1118364</v>
      </c>
      <c r="D813" t="str">
        <f>_xlfn.XLOOKUP(C813,INVENTORY_DATA!$C:$C,INVENTORY_DATA!$B:$B,"REVISIT",0)</f>
        <v>W_C</v>
      </c>
      <c r="E813" t="s">
        <v>4</v>
      </c>
      <c r="F813">
        <v>37279</v>
      </c>
      <c r="G813">
        <v>2022</v>
      </c>
      <c r="H813">
        <f t="shared" si="25"/>
        <v>9</v>
      </c>
      <c r="I813">
        <f>VLOOKUP(H813,KEY!$B$2:$C$14,2,0)</f>
        <v>5</v>
      </c>
      <c r="J813" s="24">
        <f>VLOOKUP(C813,INVENTORY_DATA!C:F,4,0)*F813</f>
        <v>359369.56</v>
      </c>
    </row>
    <row r="814" spans="2:10" x14ac:dyDescent="0.25">
      <c r="B814" t="str">
        <f t="shared" si="24"/>
        <v>91591858</v>
      </c>
      <c r="C814">
        <v>1591858</v>
      </c>
      <c r="D814" t="str">
        <f>_xlfn.XLOOKUP(C814,INVENTORY_DATA!$C:$C,INVENTORY_DATA!$B:$B,"REVISIT",0)</f>
        <v>W_A</v>
      </c>
      <c r="E814" t="s">
        <v>6</v>
      </c>
      <c r="F814">
        <v>38728</v>
      </c>
      <c r="G814">
        <v>2022</v>
      </c>
      <c r="H814">
        <f t="shared" si="25"/>
        <v>9</v>
      </c>
      <c r="I814">
        <f>VLOOKUP(H814,KEY!$B$2:$C$14,2,0)</f>
        <v>5</v>
      </c>
      <c r="J814" s="24">
        <f>VLOOKUP(C814,INVENTORY_DATA!C:F,4,0)*F814</f>
        <v>357846.72000000003</v>
      </c>
    </row>
    <row r="815" spans="2:10" x14ac:dyDescent="0.25">
      <c r="B815" t="str">
        <f t="shared" si="24"/>
        <v>91136253</v>
      </c>
      <c r="C815">
        <v>1136253</v>
      </c>
      <c r="D815" t="str">
        <f>_xlfn.XLOOKUP(C815,INVENTORY_DATA!$C:$C,INVENTORY_DATA!$B:$B,"REVISIT",0)</f>
        <v>W_B</v>
      </c>
      <c r="E815" t="s">
        <v>8</v>
      </c>
      <c r="F815">
        <v>54496</v>
      </c>
      <c r="G815">
        <v>2022</v>
      </c>
      <c r="H815">
        <f t="shared" si="25"/>
        <v>9</v>
      </c>
      <c r="I815">
        <f>VLOOKUP(H815,KEY!$B$2:$C$14,2,0)</f>
        <v>5</v>
      </c>
      <c r="J815" s="24">
        <f>VLOOKUP(C815,INVENTORY_DATA!C:F,4,0)*F815</f>
        <v>534605.76</v>
      </c>
    </row>
    <row r="816" spans="2:10" x14ac:dyDescent="0.25">
      <c r="B816" t="str">
        <f t="shared" si="24"/>
        <v>91740258</v>
      </c>
      <c r="C816">
        <v>1740258</v>
      </c>
      <c r="D816" t="str">
        <f>_xlfn.XLOOKUP(C816,INVENTORY_DATA!$C:$C,INVENTORY_DATA!$B:$B,"REVISIT",0)</f>
        <v>W_C</v>
      </c>
      <c r="E816" t="s">
        <v>9</v>
      </c>
      <c r="F816">
        <v>59477</v>
      </c>
      <c r="G816">
        <v>2022</v>
      </c>
      <c r="H816">
        <f t="shared" si="25"/>
        <v>9</v>
      </c>
      <c r="I816">
        <f>VLOOKUP(H816,KEY!$B$2:$C$14,2,0)</f>
        <v>5</v>
      </c>
      <c r="J816" s="24">
        <f>VLOOKUP(C816,INVENTORY_DATA!C:F,4,0)*F816</f>
        <v>579305.98</v>
      </c>
    </row>
    <row r="817" spans="2:10" x14ac:dyDescent="0.25">
      <c r="B817" t="str">
        <f t="shared" si="24"/>
        <v>91321497</v>
      </c>
      <c r="C817">
        <v>1321497</v>
      </c>
      <c r="D817" t="str">
        <f>_xlfn.XLOOKUP(C817,INVENTORY_DATA!$C:$C,INVENTORY_DATA!$B:$B,"REVISIT",0)</f>
        <v>W_A</v>
      </c>
      <c r="E817" t="s">
        <v>10</v>
      </c>
      <c r="F817">
        <v>43644</v>
      </c>
      <c r="G817">
        <v>2022</v>
      </c>
      <c r="H817">
        <f t="shared" si="25"/>
        <v>9</v>
      </c>
      <c r="I817">
        <f>VLOOKUP(H817,KEY!$B$2:$C$14,2,0)</f>
        <v>5</v>
      </c>
      <c r="J817" s="24">
        <f>VLOOKUP(C817,INVENTORY_DATA!C:F,4,0)*F817</f>
        <v>347842.68</v>
      </c>
    </row>
    <row r="818" spans="2:10" x14ac:dyDescent="0.25">
      <c r="B818" t="str">
        <f t="shared" si="24"/>
        <v>91950549</v>
      </c>
      <c r="C818">
        <v>1950549</v>
      </c>
      <c r="D818" t="str">
        <f>_xlfn.XLOOKUP(C818,INVENTORY_DATA!$C:$C,INVENTORY_DATA!$B:$B,"REVISIT",0)</f>
        <v>W_B</v>
      </c>
      <c r="E818" t="s">
        <v>4</v>
      </c>
      <c r="F818">
        <v>30975</v>
      </c>
      <c r="G818">
        <v>2022</v>
      </c>
      <c r="H818">
        <f t="shared" si="25"/>
        <v>9</v>
      </c>
      <c r="I818">
        <f>VLOOKUP(H818,KEY!$B$2:$C$14,2,0)</f>
        <v>5</v>
      </c>
      <c r="J818" s="24">
        <f>VLOOKUP(C818,INVENTORY_DATA!C:F,4,0)*F818</f>
        <v>243153.75</v>
      </c>
    </row>
    <row r="819" spans="2:10" x14ac:dyDescent="0.25">
      <c r="B819" t="str">
        <f t="shared" si="24"/>
        <v>91493247</v>
      </c>
      <c r="C819">
        <v>1493247</v>
      </c>
      <c r="D819" t="str">
        <f>_xlfn.XLOOKUP(C819,INVENTORY_DATA!$C:$C,INVENTORY_DATA!$B:$B,"REVISIT",0)</f>
        <v>W_C</v>
      </c>
      <c r="E819" t="s">
        <v>6</v>
      </c>
      <c r="F819">
        <v>51784</v>
      </c>
      <c r="G819">
        <v>2022</v>
      </c>
      <c r="H819">
        <f t="shared" si="25"/>
        <v>9</v>
      </c>
      <c r="I819">
        <f>VLOOKUP(H819,KEY!$B$2:$C$14,2,0)</f>
        <v>5</v>
      </c>
      <c r="J819" s="24">
        <f>VLOOKUP(C819,INVENTORY_DATA!C:F,4,0)*F819</f>
        <v>454145.68</v>
      </c>
    </row>
    <row r="820" spans="2:10" x14ac:dyDescent="0.25">
      <c r="B820" t="str">
        <f t="shared" si="24"/>
        <v>91352561</v>
      </c>
      <c r="C820">
        <v>1352561</v>
      </c>
      <c r="D820" t="str">
        <f>_xlfn.XLOOKUP(C820,INVENTORY_DATA!$C:$C,INVENTORY_DATA!$B:$B,"REVISIT",0)</f>
        <v>W_A</v>
      </c>
      <c r="E820" t="s">
        <v>8</v>
      </c>
      <c r="F820">
        <v>31818</v>
      </c>
      <c r="G820">
        <v>2022</v>
      </c>
      <c r="H820">
        <f t="shared" si="25"/>
        <v>9</v>
      </c>
      <c r="I820">
        <f>VLOOKUP(H820,KEY!$B$2:$C$14,2,0)</f>
        <v>5</v>
      </c>
      <c r="J820" s="24">
        <f>VLOOKUP(C820,INVENTORY_DATA!C:F,4,0)*F820</f>
        <v>300361.92</v>
      </c>
    </row>
    <row r="821" spans="2:10" x14ac:dyDescent="0.25">
      <c r="B821" t="str">
        <f t="shared" si="24"/>
        <v>91705422</v>
      </c>
      <c r="C821">
        <v>1705422</v>
      </c>
      <c r="D821" t="str">
        <f>_xlfn.XLOOKUP(C821,INVENTORY_DATA!$C:$C,INVENTORY_DATA!$B:$B,"REVISIT",0)</f>
        <v>W_B</v>
      </c>
      <c r="E821" t="s">
        <v>9</v>
      </c>
      <c r="F821">
        <v>47243</v>
      </c>
      <c r="G821">
        <v>2022</v>
      </c>
      <c r="H821">
        <f t="shared" si="25"/>
        <v>9</v>
      </c>
      <c r="I821">
        <f>VLOOKUP(H821,KEY!$B$2:$C$14,2,0)</f>
        <v>5</v>
      </c>
      <c r="J821" s="24">
        <f>VLOOKUP(C821,INVENTORY_DATA!C:F,4,0)*F821</f>
        <v>396841.2</v>
      </c>
    </row>
    <row r="822" spans="2:10" x14ac:dyDescent="0.25">
      <c r="B822" t="str">
        <f t="shared" si="24"/>
        <v>91022712</v>
      </c>
      <c r="C822">
        <v>1022712</v>
      </c>
      <c r="D822" t="str">
        <f>_xlfn.XLOOKUP(C822,INVENTORY_DATA!$C:$C,INVENTORY_DATA!$B:$B,"REVISIT",0)</f>
        <v>W_C</v>
      </c>
      <c r="E822" t="s">
        <v>10</v>
      </c>
      <c r="F822">
        <v>39656</v>
      </c>
      <c r="G822">
        <v>2022</v>
      </c>
      <c r="H822">
        <f t="shared" si="25"/>
        <v>9</v>
      </c>
      <c r="I822">
        <f>VLOOKUP(H822,KEY!$B$2:$C$14,2,0)</f>
        <v>5</v>
      </c>
      <c r="J822" s="24">
        <f>VLOOKUP(C822,INVENTORY_DATA!C:F,4,0)*F822</f>
        <v>284333.52</v>
      </c>
    </row>
    <row r="823" spans="2:10" x14ac:dyDescent="0.25">
      <c r="B823" t="str">
        <f t="shared" si="24"/>
        <v>91633085</v>
      </c>
      <c r="C823">
        <v>1633085</v>
      </c>
      <c r="D823" t="str">
        <f>_xlfn.XLOOKUP(C823,INVENTORY_DATA!$C:$C,INVENTORY_DATA!$B:$B,"REVISIT",0)</f>
        <v>W_A</v>
      </c>
      <c r="E823" t="s">
        <v>4</v>
      </c>
      <c r="F823">
        <v>53910</v>
      </c>
      <c r="G823">
        <v>2022</v>
      </c>
      <c r="H823">
        <f t="shared" si="25"/>
        <v>9</v>
      </c>
      <c r="I823">
        <f>VLOOKUP(H823,KEY!$B$2:$C$14,2,0)</f>
        <v>5</v>
      </c>
      <c r="J823" s="24">
        <f>VLOOKUP(C823,INVENTORY_DATA!C:F,4,0)*F823</f>
        <v>500284.8</v>
      </c>
    </row>
    <row r="824" spans="2:10" x14ac:dyDescent="0.25">
      <c r="B824" t="str">
        <f t="shared" si="24"/>
        <v>91915675</v>
      </c>
      <c r="C824">
        <v>1915675</v>
      </c>
      <c r="D824" t="str">
        <f>_xlfn.XLOOKUP(C824,INVENTORY_DATA!$C:$C,INVENTORY_DATA!$B:$B,"REVISIT",0)</f>
        <v>W_B</v>
      </c>
      <c r="E824" t="s">
        <v>6</v>
      </c>
      <c r="F824">
        <v>24367</v>
      </c>
      <c r="G824">
        <v>2022</v>
      </c>
      <c r="H824">
        <f t="shared" si="25"/>
        <v>9</v>
      </c>
      <c r="I824">
        <f>VLOOKUP(H824,KEY!$B$2:$C$14,2,0)</f>
        <v>5</v>
      </c>
      <c r="J824" s="24">
        <f>VLOOKUP(C824,INVENTORY_DATA!C:F,4,0)*F824</f>
        <v>199809.4</v>
      </c>
    </row>
    <row r="825" spans="2:10" x14ac:dyDescent="0.25">
      <c r="B825" t="str">
        <f t="shared" si="24"/>
        <v>91759024</v>
      </c>
      <c r="C825">
        <v>1759024</v>
      </c>
      <c r="D825" t="str">
        <f>_xlfn.XLOOKUP(C825,INVENTORY_DATA!$C:$C,INVENTORY_DATA!$B:$B,"REVISIT",0)</f>
        <v>W_C</v>
      </c>
      <c r="E825" t="s">
        <v>8</v>
      </c>
      <c r="F825">
        <v>21275</v>
      </c>
      <c r="G825">
        <v>2022</v>
      </c>
      <c r="H825">
        <f t="shared" si="25"/>
        <v>9</v>
      </c>
      <c r="I825">
        <f>VLOOKUP(H825,KEY!$B$2:$C$14,2,0)</f>
        <v>5</v>
      </c>
      <c r="J825" s="24">
        <f>VLOOKUP(C825,INVENTORY_DATA!C:F,4,0)*F825</f>
        <v>155094.75</v>
      </c>
    </row>
    <row r="826" spans="2:10" x14ac:dyDescent="0.25">
      <c r="B826" t="str">
        <f t="shared" si="24"/>
        <v>91641168</v>
      </c>
      <c r="C826">
        <v>1641168</v>
      </c>
      <c r="D826" t="str">
        <f>_xlfn.XLOOKUP(C826,INVENTORY_DATA!$C:$C,INVENTORY_DATA!$B:$B,"REVISIT",0)</f>
        <v>W_A</v>
      </c>
      <c r="E826" t="s">
        <v>9</v>
      </c>
      <c r="F826">
        <v>23867</v>
      </c>
      <c r="G826">
        <v>2022</v>
      </c>
      <c r="H826">
        <f t="shared" si="25"/>
        <v>9</v>
      </c>
      <c r="I826">
        <f>VLOOKUP(H826,KEY!$B$2:$C$14,2,0)</f>
        <v>5</v>
      </c>
      <c r="J826" s="24">
        <f>VLOOKUP(C826,INVENTORY_DATA!C:F,4,0)*F826</f>
        <v>172558.41</v>
      </c>
    </row>
    <row r="827" spans="2:10" x14ac:dyDescent="0.25">
      <c r="B827" t="str">
        <f t="shared" si="24"/>
        <v>91841568</v>
      </c>
      <c r="C827">
        <v>1841568</v>
      </c>
      <c r="D827" t="str">
        <f>_xlfn.XLOOKUP(C827,INVENTORY_DATA!$C:$C,INVENTORY_DATA!$B:$B,"REVISIT",0)</f>
        <v>W_B</v>
      </c>
      <c r="E827" t="s">
        <v>10</v>
      </c>
      <c r="F827">
        <v>55477</v>
      </c>
      <c r="G827">
        <v>2022</v>
      </c>
      <c r="H827">
        <f t="shared" si="25"/>
        <v>9</v>
      </c>
      <c r="I827">
        <f>VLOOKUP(H827,KEY!$B$2:$C$14,2,0)</f>
        <v>5</v>
      </c>
      <c r="J827" s="24">
        <f>VLOOKUP(C827,INVENTORY_DATA!C:F,4,0)*F827</f>
        <v>454911.39999999997</v>
      </c>
    </row>
    <row r="828" spans="2:10" x14ac:dyDescent="0.25">
      <c r="B828" t="str">
        <f t="shared" si="24"/>
        <v>91661410</v>
      </c>
      <c r="C828">
        <v>1661410</v>
      </c>
      <c r="D828" t="str">
        <f>_xlfn.XLOOKUP(C828,INVENTORY_DATA!$C:$C,INVENTORY_DATA!$B:$B,"REVISIT",0)</f>
        <v>W_C</v>
      </c>
      <c r="E828" t="s">
        <v>4</v>
      </c>
      <c r="F828">
        <v>58045</v>
      </c>
      <c r="G828">
        <v>2022</v>
      </c>
      <c r="H828">
        <f t="shared" si="25"/>
        <v>9</v>
      </c>
      <c r="I828">
        <f>VLOOKUP(H828,KEY!$B$2:$C$14,2,0)</f>
        <v>5</v>
      </c>
      <c r="J828" s="24">
        <f>VLOOKUP(C828,INVENTORY_DATA!C:F,4,0)*F828</f>
        <v>574065.05000000005</v>
      </c>
    </row>
    <row r="829" spans="2:10" x14ac:dyDescent="0.25">
      <c r="B829" t="str">
        <f t="shared" si="24"/>
        <v>91710785</v>
      </c>
      <c r="C829">
        <v>1710785</v>
      </c>
      <c r="D829" t="str">
        <f>_xlfn.XLOOKUP(C829,INVENTORY_DATA!$C:$C,INVENTORY_DATA!$B:$B,"REVISIT",0)</f>
        <v>W_A</v>
      </c>
      <c r="E829" t="s">
        <v>6</v>
      </c>
      <c r="F829">
        <v>25673</v>
      </c>
      <c r="G829">
        <v>2022</v>
      </c>
      <c r="H829">
        <f t="shared" si="25"/>
        <v>9</v>
      </c>
      <c r="I829">
        <f>VLOOKUP(H829,KEY!$B$2:$C$14,2,0)</f>
        <v>5</v>
      </c>
      <c r="J829" s="24">
        <f>VLOOKUP(C829,INVENTORY_DATA!C:F,4,0)*F829</f>
        <v>182791.76</v>
      </c>
    </row>
    <row r="830" spans="2:10" x14ac:dyDescent="0.25">
      <c r="B830" t="str">
        <f t="shared" si="24"/>
        <v>91189716</v>
      </c>
      <c r="C830">
        <v>1189716</v>
      </c>
      <c r="D830" t="str">
        <f>_xlfn.XLOOKUP(C830,INVENTORY_DATA!$C:$C,INVENTORY_DATA!$B:$B,"REVISIT",0)</f>
        <v>W_B</v>
      </c>
      <c r="E830" t="s">
        <v>8</v>
      </c>
      <c r="F830">
        <v>54152</v>
      </c>
      <c r="G830">
        <v>2022</v>
      </c>
      <c r="H830">
        <f t="shared" si="25"/>
        <v>9</v>
      </c>
      <c r="I830">
        <f>VLOOKUP(H830,KEY!$B$2:$C$14,2,0)</f>
        <v>5</v>
      </c>
      <c r="J830" s="24">
        <f>VLOOKUP(C830,INVENTORY_DATA!C:F,4,0)*F830</f>
        <v>519859.19999999995</v>
      </c>
    </row>
    <row r="831" spans="2:10" x14ac:dyDescent="0.25">
      <c r="B831" t="str">
        <f t="shared" si="24"/>
        <v>91202924</v>
      </c>
      <c r="C831">
        <v>1202924</v>
      </c>
      <c r="D831" t="str">
        <f>_xlfn.XLOOKUP(C831,INVENTORY_DATA!$C:$C,INVENTORY_DATA!$B:$B,"REVISIT",0)</f>
        <v>W_C</v>
      </c>
      <c r="E831" t="s">
        <v>9</v>
      </c>
      <c r="F831">
        <v>48980</v>
      </c>
      <c r="G831">
        <v>2022</v>
      </c>
      <c r="H831">
        <f t="shared" si="25"/>
        <v>9</v>
      </c>
      <c r="I831">
        <f>VLOOKUP(H831,KEY!$B$2:$C$14,2,0)</f>
        <v>5</v>
      </c>
      <c r="J831" s="24">
        <f>VLOOKUP(C831,INVENTORY_DATA!C:F,4,0)*F831</f>
        <v>420248.4</v>
      </c>
    </row>
    <row r="832" spans="2:10" x14ac:dyDescent="0.25">
      <c r="B832" t="str">
        <f t="shared" si="24"/>
        <v>91287424</v>
      </c>
      <c r="C832">
        <v>1287424</v>
      </c>
      <c r="D832" t="str">
        <f>_xlfn.XLOOKUP(C832,INVENTORY_DATA!$C:$C,INVENTORY_DATA!$B:$B,"REVISIT",0)</f>
        <v>W_A</v>
      </c>
      <c r="E832" t="s">
        <v>10</v>
      </c>
      <c r="F832">
        <v>44761</v>
      </c>
      <c r="G832">
        <v>2022</v>
      </c>
      <c r="H832">
        <f t="shared" si="25"/>
        <v>9</v>
      </c>
      <c r="I832">
        <f>VLOOKUP(H832,KEY!$B$2:$C$14,2,0)</f>
        <v>5</v>
      </c>
      <c r="J832" s="24">
        <f>VLOOKUP(C832,INVENTORY_DATA!C:F,4,0)*F832</f>
        <v>411353.58999999997</v>
      </c>
    </row>
    <row r="833" spans="2:10" x14ac:dyDescent="0.25">
      <c r="B833" t="str">
        <f t="shared" si="24"/>
        <v>91578653</v>
      </c>
      <c r="C833">
        <v>1578653</v>
      </c>
      <c r="D833" t="str">
        <f>_xlfn.XLOOKUP(C833,INVENTORY_DATA!$C:$C,INVENTORY_DATA!$B:$B,"REVISIT",0)</f>
        <v>W_B</v>
      </c>
      <c r="E833" t="s">
        <v>4</v>
      </c>
      <c r="F833">
        <v>26844</v>
      </c>
      <c r="G833">
        <v>2022</v>
      </c>
      <c r="H833">
        <f t="shared" si="25"/>
        <v>9</v>
      </c>
      <c r="I833">
        <f>VLOOKUP(H833,KEY!$B$2:$C$14,2,0)</f>
        <v>5</v>
      </c>
      <c r="J833" s="24">
        <f>VLOOKUP(C833,INVENTORY_DATA!C:F,4,0)*F833</f>
        <v>235421.87999999998</v>
      </c>
    </row>
    <row r="834" spans="2:10" x14ac:dyDescent="0.25">
      <c r="B834" t="str">
        <f t="shared" si="24"/>
        <v>91705332</v>
      </c>
      <c r="C834">
        <v>1705332</v>
      </c>
      <c r="D834" t="str">
        <f>_xlfn.XLOOKUP(C834,INVENTORY_DATA!$C:$C,INVENTORY_DATA!$B:$B,"REVISIT",0)</f>
        <v>W_C</v>
      </c>
      <c r="E834" t="s">
        <v>6</v>
      </c>
      <c r="F834">
        <v>19032</v>
      </c>
      <c r="G834">
        <v>2022</v>
      </c>
      <c r="H834">
        <f t="shared" si="25"/>
        <v>9</v>
      </c>
      <c r="I834">
        <f>VLOOKUP(H834,KEY!$B$2:$C$14,2,0)</f>
        <v>5</v>
      </c>
      <c r="J834" s="24">
        <f>VLOOKUP(C834,INVENTORY_DATA!C:F,4,0)*F834</f>
        <v>158155.92000000001</v>
      </c>
    </row>
    <row r="835" spans="2:10" x14ac:dyDescent="0.25">
      <c r="B835" t="str">
        <f t="shared" si="24"/>
        <v>91803508</v>
      </c>
      <c r="C835">
        <v>1803508</v>
      </c>
      <c r="D835" t="str">
        <f>_xlfn.XLOOKUP(C835,INVENTORY_DATA!$C:$C,INVENTORY_DATA!$B:$B,"REVISIT",0)</f>
        <v>W_A</v>
      </c>
      <c r="E835" t="s">
        <v>8</v>
      </c>
      <c r="F835">
        <v>29105</v>
      </c>
      <c r="G835">
        <v>2022</v>
      </c>
      <c r="H835">
        <f t="shared" si="25"/>
        <v>9</v>
      </c>
      <c r="I835">
        <f>VLOOKUP(H835,KEY!$B$2:$C$14,2,0)</f>
        <v>5</v>
      </c>
      <c r="J835" s="24">
        <f>VLOOKUP(C835,INVENTORY_DATA!C:F,4,0)*F835</f>
        <v>285229</v>
      </c>
    </row>
    <row r="836" spans="2:10" x14ac:dyDescent="0.25">
      <c r="B836" t="str">
        <f t="shared" ref="B836:B899" si="26">H836&amp;C836</f>
        <v>91700607</v>
      </c>
      <c r="C836">
        <v>1700607</v>
      </c>
      <c r="D836" t="str">
        <f>_xlfn.XLOOKUP(C836,INVENTORY_DATA!$C:$C,INVENTORY_DATA!$B:$B,"REVISIT",0)</f>
        <v>W_B</v>
      </c>
      <c r="E836" t="s">
        <v>9</v>
      </c>
      <c r="F836">
        <v>29923</v>
      </c>
      <c r="G836">
        <v>2022</v>
      </c>
      <c r="H836">
        <f t="shared" si="25"/>
        <v>9</v>
      </c>
      <c r="I836">
        <f>VLOOKUP(H836,KEY!$B$2:$C$14,2,0)</f>
        <v>5</v>
      </c>
      <c r="J836" s="24">
        <f>VLOOKUP(C836,INVENTORY_DATA!C:F,4,0)*F836</f>
        <v>263621.63</v>
      </c>
    </row>
    <row r="837" spans="2:10" x14ac:dyDescent="0.25">
      <c r="B837" t="str">
        <f t="shared" si="26"/>
        <v>91256263</v>
      </c>
      <c r="C837">
        <v>1256263</v>
      </c>
      <c r="D837" t="str">
        <f>_xlfn.XLOOKUP(C837,INVENTORY_DATA!$C:$C,INVENTORY_DATA!$B:$B,"REVISIT",0)</f>
        <v>W_C</v>
      </c>
      <c r="E837" t="s">
        <v>10</v>
      </c>
      <c r="F837">
        <v>32580</v>
      </c>
      <c r="G837">
        <v>2022</v>
      </c>
      <c r="H837">
        <f t="shared" ref="H837:H900" si="27">IF(C836=1431913,H836+1,H836)</f>
        <v>9</v>
      </c>
      <c r="I837">
        <f>VLOOKUP(H837,KEY!$B$2:$C$14,2,0)</f>
        <v>5</v>
      </c>
      <c r="J837" s="24">
        <f>VLOOKUP(C837,INVENTORY_DATA!C:F,4,0)*F837</f>
        <v>292568.40000000002</v>
      </c>
    </row>
    <row r="838" spans="2:10" x14ac:dyDescent="0.25">
      <c r="B838" t="str">
        <f t="shared" si="26"/>
        <v>91838070</v>
      </c>
      <c r="C838">
        <v>1838070</v>
      </c>
      <c r="D838" t="str">
        <f>_xlfn.XLOOKUP(C838,INVENTORY_DATA!$C:$C,INVENTORY_DATA!$B:$B,"REVISIT",0)</f>
        <v>W_A</v>
      </c>
      <c r="E838" t="s">
        <v>4</v>
      </c>
      <c r="F838">
        <v>27015</v>
      </c>
      <c r="G838">
        <v>2022</v>
      </c>
      <c r="H838">
        <f t="shared" si="27"/>
        <v>9</v>
      </c>
      <c r="I838">
        <f>VLOOKUP(H838,KEY!$B$2:$C$14,2,0)</f>
        <v>5</v>
      </c>
      <c r="J838" s="24">
        <f>VLOOKUP(C838,INVENTORY_DATA!C:F,4,0)*F838</f>
        <v>229897.65</v>
      </c>
    </row>
    <row r="839" spans="2:10" x14ac:dyDescent="0.25">
      <c r="B839" t="str">
        <f t="shared" si="26"/>
        <v>91834977</v>
      </c>
      <c r="C839">
        <v>1834977</v>
      </c>
      <c r="D839" t="str">
        <f>_xlfn.XLOOKUP(C839,INVENTORY_DATA!$C:$C,INVENTORY_DATA!$B:$B,"REVISIT",0)</f>
        <v>W_B</v>
      </c>
      <c r="E839" t="s">
        <v>6</v>
      </c>
      <c r="F839">
        <v>53249</v>
      </c>
      <c r="G839">
        <v>2022</v>
      </c>
      <c r="H839">
        <f t="shared" si="27"/>
        <v>9</v>
      </c>
      <c r="I839">
        <f>VLOOKUP(H839,KEY!$B$2:$C$14,2,0)</f>
        <v>5</v>
      </c>
      <c r="J839" s="24">
        <f>VLOOKUP(C839,INVENTORY_DATA!C:F,4,0)*F839</f>
        <v>469656.18</v>
      </c>
    </row>
    <row r="840" spans="2:10" x14ac:dyDescent="0.25">
      <c r="B840" t="str">
        <f t="shared" si="26"/>
        <v>91379146</v>
      </c>
      <c r="C840">
        <v>1379146</v>
      </c>
      <c r="D840" t="str">
        <f>_xlfn.XLOOKUP(C840,INVENTORY_DATA!$C:$C,INVENTORY_DATA!$B:$B,"REVISIT",0)</f>
        <v>W_C</v>
      </c>
      <c r="E840" t="s">
        <v>8</v>
      </c>
      <c r="F840">
        <v>22337</v>
      </c>
      <c r="G840">
        <v>2022</v>
      </c>
      <c r="H840">
        <f t="shared" si="27"/>
        <v>9</v>
      </c>
      <c r="I840">
        <f>VLOOKUP(H840,KEY!$B$2:$C$14,2,0)</f>
        <v>5</v>
      </c>
      <c r="J840" s="24">
        <f>VLOOKUP(C840,INVENTORY_DATA!C:F,4,0)*F840</f>
        <v>160603.03</v>
      </c>
    </row>
    <row r="841" spans="2:10" x14ac:dyDescent="0.25">
      <c r="B841" t="str">
        <f t="shared" si="26"/>
        <v>91248060</v>
      </c>
      <c r="C841">
        <v>1248060</v>
      </c>
      <c r="D841" t="str">
        <f>_xlfn.XLOOKUP(C841,INVENTORY_DATA!$C:$C,INVENTORY_DATA!$B:$B,"REVISIT",0)</f>
        <v>W_A</v>
      </c>
      <c r="E841" t="s">
        <v>9</v>
      </c>
      <c r="F841">
        <v>27754</v>
      </c>
      <c r="G841">
        <v>2022</v>
      </c>
      <c r="H841">
        <f t="shared" si="27"/>
        <v>9</v>
      </c>
      <c r="I841">
        <f>VLOOKUP(H841,KEY!$B$2:$C$14,2,0)</f>
        <v>5</v>
      </c>
      <c r="J841" s="24">
        <f>VLOOKUP(C841,INVENTORY_DATA!C:F,4,0)*F841</f>
        <v>249786</v>
      </c>
    </row>
    <row r="842" spans="2:10" x14ac:dyDescent="0.25">
      <c r="B842" t="str">
        <f t="shared" si="26"/>
        <v>91707025</v>
      </c>
      <c r="C842">
        <v>1707025</v>
      </c>
      <c r="D842" t="str">
        <f>_xlfn.XLOOKUP(C842,INVENTORY_DATA!$C:$C,INVENTORY_DATA!$B:$B,"REVISIT",0)</f>
        <v>W_B</v>
      </c>
      <c r="E842" t="s">
        <v>10</v>
      </c>
      <c r="F842">
        <v>60862</v>
      </c>
      <c r="G842">
        <v>2022</v>
      </c>
      <c r="H842">
        <f t="shared" si="27"/>
        <v>9</v>
      </c>
      <c r="I842">
        <f>VLOOKUP(H842,KEY!$B$2:$C$14,2,0)</f>
        <v>5</v>
      </c>
      <c r="J842" s="24">
        <f>VLOOKUP(C842,INVENTORY_DATA!C:F,4,0)*F842</f>
        <v>555670.06000000006</v>
      </c>
    </row>
    <row r="843" spans="2:10" x14ac:dyDescent="0.25">
      <c r="B843" t="str">
        <f t="shared" si="26"/>
        <v>91879235</v>
      </c>
      <c r="C843">
        <v>1879235</v>
      </c>
      <c r="D843" t="str">
        <f>_xlfn.XLOOKUP(C843,INVENTORY_DATA!$C:$C,INVENTORY_DATA!$B:$B,"REVISIT",0)</f>
        <v>W_C</v>
      </c>
      <c r="E843" t="s">
        <v>4</v>
      </c>
      <c r="F843">
        <v>15517</v>
      </c>
      <c r="G843">
        <v>2022</v>
      </c>
      <c r="H843">
        <f t="shared" si="27"/>
        <v>9</v>
      </c>
      <c r="I843">
        <f>VLOOKUP(H843,KEY!$B$2:$C$14,2,0)</f>
        <v>5</v>
      </c>
      <c r="J843" s="24">
        <f>VLOOKUP(C843,INVENTORY_DATA!C:F,4,0)*F843</f>
        <v>115756.81999999999</v>
      </c>
    </row>
    <row r="844" spans="2:10" x14ac:dyDescent="0.25">
      <c r="B844" t="str">
        <f t="shared" si="26"/>
        <v>91544930</v>
      </c>
      <c r="C844">
        <v>1544930</v>
      </c>
      <c r="D844" t="str">
        <f>_xlfn.XLOOKUP(C844,INVENTORY_DATA!$C:$C,INVENTORY_DATA!$B:$B,"REVISIT",0)</f>
        <v>W_A</v>
      </c>
      <c r="E844" t="s">
        <v>6</v>
      </c>
      <c r="F844">
        <v>60401</v>
      </c>
      <c r="G844">
        <v>2022</v>
      </c>
      <c r="H844">
        <f t="shared" si="27"/>
        <v>9</v>
      </c>
      <c r="I844">
        <f>VLOOKUP(H844,KEY!$B$2:$C$14,2,0)</f>
        <v>5</v>
      </c>
      <c r="J844" s="24">
        <f>VLOOKUP(C844,INVENTORY_DATA!C:F,4,0)*F844</f>
        <v>456631.56</v>
      </c>
    </row>
    <row r="845" spans="2:10" x14ac:dyDescent="0.25">
      <c r="B845" t="str">
        <f t="shared" si="26"/>
        <v>91726969</v>
      </c>
      <c r="C845">
        <v>1726969</v>
      </c>
      <c r="D845" t="str">
        <f>_xlfn.XLOOKUP(C845,INVENTORY_DATA!$C:$C,INVENTORY_DATA!$B:$B,"REVISIT",0)</f>
        <v>W_B</v>
      </c>
      <c r="E845" t="s">
        <v>8</v>
      </c>
      <c r="F845">
        <v>56220</v>
      </c>
      <c r="G845">
        <v>2022</v>
      </c>
      <c r="H845">
        <f t="shared" si="27"/>
        <v>9</v>
      </c>
      <c r="I845">
        <f>VLOOKUP(H845,KEY!$B$2:$C$14,2,0)</f>
        <v>5</v>
      </c>
      <c r="J845" s="24">
        <f>VLOOKUP(C845,INVENTORY_DATA!C:F,4,0)*F845</f>
        <v>546458.4</v>
      </c>
    </row>
    <row r="846" spans="2:10" x14ac:dyDescent="0.25">
      <c r="B846" t="str">
        <f t="shared" si="26"/>
        <v>91117440</v>
      </c>
      <c r="C846">
        <v>1117440</v>
      </c>
      <c r="D846" t="str">
        <f>_xlfn.XLOOKUP(C846,INVENTORY_DATA!$C:$C,INVENTORY_DATA!$B:$B,"REVISIT",0)</f>
        <v>W_C</v>
      </c>
      <c r="E846" t="s">
        <v>9</v>
      </c>
      <c r="F846">
        <v>44671</v>
      </c>
      <c r="G846">
        <v>2022</v>
      </c>
      <c r="H846">
        <f t="shared" si="27"/>
        <v>9</v>
      </c>
      <c r="I846">
        <f>VLOOKUP(H846,KEY!$B$2:$C$14,2,0)</f>
        <v>5</v>
      </c>
      <c r="J846" s="24">
        <f>VLOOKUP(C846,INVENTORY_DATA!C:F,4,0)*F846</f>
        <v>327885.14</v>
      </c>
    </row>
    <row r="847" spans="2:10" x14ac:dyDescent="0.25">
      <c r="B847" t="str">
        <f t="shared" si="26"/>
        <v>91004740</v>
      </c>
      <c r="C847">
        <v>1004740</v>
      </c>
      <c r="D847" t="str">
        <f>_xlfn.XLOOKUP(C847,INVENTORY_DATA!$C:$C,INVENTORY_DATA!$B:$B,"REVISIT",0)</f>
        <v>W_A</v>
      </c>
      <c r="E847" t="s">
        <v>10</v>
      </c>
      <c r="F847">
        <v>22259</v>
      </c>
      <c r="G847">
        <v>2022</v>
      </c>
      <c r="H847">
        <f t="shared" si="27"/>
        <v>9</v>
      </c>
      <c r="I847">
        <f>VLOOKUP(H847,KEY!$B$2:$C$14,2,0)</f>
        <v>5</v>
      </c>
      <c r="J847" s="24">
        <f>VLOOKUP(C847,INVENTORY_DATA!C:F,4,0)*F847</f>
        <v>170281.35</v>
      </c>
    </row>
    <row r="848" spans="2:10" x14ac:dyDescent="0.25">
      <c r="B848" t="str">
        <f t="shared" si="26"/>
        <v>91961719</v>
      </c>
      <c r="C848">
        <v>1961719</v>
      </c>
      <c r="D848" t="str">
        <f>_xlfn.XLOOKUP(C848,INVENTORY_DATA!$C:$C,INVENTORY_DATA!$B:$B,"REVISIT",0)</f>
        <v>W_B</v>
      </c>
      <c r="E848" t="s">
        <v>4</v>
      </c>
      <c r="F848">
        <v>58128</v>
      </c>
      <c r="G848">
        <v>2022</v>
      </c>
      <c r="H848">
        <f t="shared" si="27"/>
        <v>9</v>
      </c>
      <c r="I848">
        <f>VLOOKUP(H848,KEY!$B$2:$C$14,2,0)</f>
        <v>5</v>
      </c>
      <c r="J848" s="24">
        <f>VLOOKUP(C848,INVENTORY_DATA!C:F,4,0)*F848</f>
        <v>574885.92000000004</v>
      </c>
    </row>
    <row r="849" spans="2:10" x14ac:dyDescent="0.25">
      <c r="B849" t="str">
        <f t="shared" si="26"/>
        <v>91825560</v>
      </c>
      <c r="C849">
        <v>1825560</v>
      </c>
      <c r="D849" t="str">
        <f>_xlfn.XLOOKUP(C849,INVENTORY_DATA!$C:$C,INVENTORY_DATA!$B:$B,"REVISIT",0)</f>
        <v>W_C</v>
      </c>
      <c r="E849" t="s">
        <v>6</v>
      </c>
      <c r="F849">
        <v>19409</v>
      </c>
      <c r="G849">
        <v>2022</v>
      </c>
      <c r="H849">
        <f t="shared" si="27"/>
        <v>9</v>
      </c>
      <c r="I849">
        <f>VLOOKUP(H849,KEY!$B$2:$C$14,2,0)</f>
        <v>5</v>
      </c>
      <c r="J849" s="24">
        <f>VLOOKUP(C849,INVENTORY_DATA!C:F,4,0)*F849</f>
        <v>159541.98000000001</v>
      </c>
    </row>
    <row r="850" spans="2:10" x14ac:dyDescent="0.25">
      <c r="B850" t="str">
        <f t="shared" si="26"/>
        <v>91832552</v>
      </c>
      <c r="C850">
        <v>1832552</v>
      </c>
      <c r="D850" t="str">
        <f>_xlfn.XLOOKUP(C850,INVENTORY_DATA!$C:$C,INVENTORY_DATA!$B:$B,"REVISIT",0)</f>
        <v>W_A</v>
      </c>
      <c r="E850" t="s">
        <v>8</v>
      </c>
      <c r="F850">
        <v>17826</v>
      </c>
      <c r="G850">
        <v>2022</v>
      </c>
      <c r="H850">
        <f t="shared" si="27"/>
        <v>9</v>
      </c>
      <c r="I850">
        <f>VLOOKUP(H850,KEY!$B$2:$C$14,2,0)</f>
        <v>5</v>
      </c>
      <c r="J850" s="24">
        <f>VLOOKUP(C850,INVENTORY_DATA!C:F,4,0)*F850</f>
        <v>152412.30000000002</v>
      </c>
    </row>
    <row r="851" spans="2:10" x14ac:dyDescent="0.25">
      <c r="B851" t="str">
        <f t="shared" si="26"/>
        <v>91090594</v>
      </c>
      <c r="C851">
        <v>1090594</v>
      </c>
      <c r="D851" t="str">
        <f>_xlfn.XLOOKUP(C851,INVENTORY_DATA!$C:$C,INVENTORY_DATA!$B:$B,"REVISIT",0)</f>
        <v>W_B</v>
      </c>
      <c r="E851" t="s">
        <v>9</v>
      </c>
      <c r="F851">
        <v>62106</v>
      </c>
      <c r="G851">
        <v>2022</v>
      </c>
      <c r="H851">
        <f t="shared" si="27"/>
        <v>9</v>
      </c>
      <c r="I851">
        <f>VLOOKUP(H851,KEY!$B$2:$C$14,2,0)</f>
        <v>5</v>
      </c>
      <c r="J851" s="24">
        <f>VLOOKUP(C851,INVENTORY_DATA!C:F,4,0)*F851</f>
        <v>508027.07999999996</v>
      </c>
    </row>
    <row r="852" spans="2:10" x14ac:dyDescent="0.25">
      <c r="B852" t="str">
        <f t="shared" si="26"/>
        <v>91543938</v>
      </c>
      <c r="C852">
        <v>1543938</v>
      </c>
      <c r="D852" t="str">
        <f>_xlfn.XLOOKUP(C852,INVENTORY_DATA!$C:$C,INVENTORY_DATA!$B:$B,"REVISIT",0)</f>
        <v>W_C</v>
      </c>
      <c r="E852" t="s">
        <v>10</v>
      </c>
      <c r="F852">
        <v>60659</v>
      </c>
      <c r="G852">
        <v>2022</v>
      </c>
      <c r="H852">
        <f t="shared" si="27"/>
        <v>9</v>
      </c>
      <c r="I852">
        <f>VLOOKUP(H852,KEY!$B$2:$C$14,2,0)</f>
        <v>5</v>
      </c>
      <c r="J852" s="24">
        <f>VLOOKUP(C852,INVENTORY_DATA!C:F,4,0)*F852</f>
        <v>605376.82000000007</v>
      </c>
    </row>
    <row r="853" spans="2:10" x14ac:dyDescent="0.25">
      <c r="B853" t="str">
        <f t="shared" si="26"/>
        <v>91421180</v>
      </c>
      <c r="C853">
        <v>1421180</v>
      </c>
      <c r="D853" t="str">
        <f>_xlfn.XLOOKUP(C853,INVENTORY_DATA!$C:$C,INVENTORY_DATA!$B:$B,"REVISIT",0)</f>
        <v>W_A</v>
      </c>
      <c r="E853" t="s">
        <v>4</v>
      </c>
      <c r="F853">
        <v>42013</v>
      </c>
      <c r="G853">
        <v>2022</v>
      </c>
      <c r="H853">
        <f t="shared" si="27"/>
        <v>9</v>
      </c>
      <c r="I853">
        <f>VLOOKUP(H853,KEY!$B$2:$C$14,2,0)</f>
        <v>5</v>
      </c>
      <c r="J853" s="24">
        <f>VLOOKUP(C853,INVENTORY_DATA!C:F,4,0)*F853</f>
        <v>419709.87</v>
      </c>
    </row>
    <row r="854" spans="2:10" x14ac:dyDescent="0.25">
      <c r="B854" t="str">
        <f t="shared" si="26"/>
        <v>91908273</v>
      </c>
      <c r="C854">
        <v>1908273</v>
      </c>
      <c r="D854" t="str">
        <f>_xlfn.XLOOKUP(C854,INVENTORY_DATA!$C:$C,INVENTORY_DATA!$B:$B,"REVISIT",0)</f>
        <v>W_B</v>
      </c>
      <c r="E854" t="s">
        <v>6</v>
      </c>
      <c r="F854">
        <v>52905</v>
      </c>
      <c r="G854">
        <v>2022</v>
      </c>
      <c r="H854">
        <f t="shared" si="27"/>
        <v>9</v>
      </c>
      <c r="I854">
        <f>VLOOKUP(H854,KEY!$B$2:$C$14,2,0)</f>
        <v>5</v>
      </c>
      <c r="J854" s="24">
        <f>VLOOKUP(C854,INVENTORY_DATA!C:F,4,0)*F854</f>
        <v>486725.99999999994</v>
      </c>
    </row>
    <row r="855" spans="2:10" x14ac:dyDescent="0.25">
      <c r="B855" t="str">
        <f t="shared" si="26"/>
        <v>91559835</v>
      </c>
      <c r="C855">
        <v>1559835</v>
      </c>
      <c r="D855" t="str">
        <f>_xlfn.XLOOKUP(C855,INVENTORY_DATA!$C:$C,INVENTORY_DATA!$B:$B,"REVISIT",0)</f>
        <v>W_C</v>
      </c>
      <c r="E855" t="s">
        <v>8</v>
      </c>
      <c r="F855">
        <v>32393</v>
      </c>
      <c r="G855">
        <v>2022</v>
      </c>
      <c r="H855">
        <f t="shared" si="27"/>
        <v>9</v>
      </c>
      <c r="I855">
        <f>VLOOKUP(H855,KEY!$B$2:$C$14,2,0)</f>
        <v>5</v>
      </c>
      <c r="J855" s="24">
        <f>VLOOKUP(C855,INVENTORY_DATA!C:F,4,0)*F855</f>
        <v>311944.59000000003</v>
      </c>
    </row>
    <row r="856" spans="2:10" x14ac:dyDescent="0.25">
      <c r="B856" t="str">
        <f t="shared" si="26"/>
        <v>91482803</v>
      </c>
      <c r="C856">
        <v>1482803</v>
      </c>
      <c r="D856" t="str">
        <f>_xlfn.XLOOKUP(C856,INVENTORY_DATA!$C:$C,INVENTORY_DATA!$B:$B,"REVISIT",0)</f>
        <v>W_A</v>
      </c>
      <c r="E856" t="s">
        <v>9</v>
      </c>
      <c r="F856">
        <v>14839</v>
      </c>
      <c r="G856">
        <v>2022</v>
      </c>
      <c r="H856">
        <f t="shared" si="27"/>
        <v>9</v>
      </c>
      <c r="I856">
        <f>VLOOKUP(H856,KEY!$B$2:$C$14,2,0)</f>
        <v>5</v>
      </c>
      <c r="J856" s="24">
        <f>VLOOKUP(C856,INVENTORY_DATA!C:F,4,0)*F856</f>
        <v>117376.49</v>
      </c>
    </row>
    <row r="857" spans="2:10" x14ac:dyDescent="0.25">
      <c r="B857" t="str">
        <f t="shared" si="26"/>
        <v>91771270</v>
      </c>
      <c r="C857">
        <v>1771270</v>
      </c>
      <c r="D857" t="str">
        <f>_xlfn.XLOOKUP(C857,INVENTORY_DATA!$C:$C,INVENTORY_DATA!$B:$B,"REVISIT",0)</f>
        <v>W_B</v>
      </c>
      <c r="E857" t="s">
        <v>10</v>
      </c>
      <c r="F857">
        <v>15908</v>
      </c>
      <c r="G857">
        <v>2022</v>
      </c>
      <c r="H857">
        <f t="shared" si="27"/>
        <v>9</v>
      </c>
      <c r="I857">
        <f>VLOOKUP(H857,KEY!$B$2:$C$14,2,0)</f>
        <v>5</v>
      </c>
      <c r="J857" s="24">
        <f>VLOOKUP(C857,INVENTORY_DATA!C:F,4,0)*F857</f>
        <v>115333</v>
      </c>
    </row>
    <row r="858" spans="2:10" x14ac:dyDescent="0.25">
      <c r="B858" t="str">
        <f t="shared" si="26"/>
        <v>91186743</v>
      </c>
      <c r="C858">
        <v>1186743</v>
      </c>
      <c r="D858" t="str">
        <f>_xlfn.XLOOKUP(C858,INVENTORY_DATA!$C:$C,INVENTORY_DATA!$B:$B,"REVISIT",0)</f>
        <v>W_C</v>
      </c>
      <c r="E858" t="s">
        <v>4</v>
      </c>
      <c r="F858">
        <v>41829</v>
      </c>
      <c r="G858">
        <v>2022</v>
      </c>
      <c r="H858">
        <f t="shared" si="27"/>
        <v>9</v>
      </c>
      <c r="I858">
        <f>VLOOKUP(H858,KEY!$B$2:$C$14,2,0)</f>
        <v>5</v>
      </c>
      <c r="J858" s="24">
        <f>VLOOKUP(C858,INVENTORY_DATA!C:F,4,0)*F858</f>
        <v>410760.78</v>
      </c>
    </row>
    <row r="859" spans="2:10" x14ac:dyDescent="0.25">
      <c r="B859" t="str">
        <f t="shared" si="26"/>
        <v>91010092</v>
      </c>
      <c r="C859">
        <v>1010092</v>
      </c>
      <c r="D859" t="str">
        <f>_xlfn.XLOOKUP(C859,INVENTORY_DATA!$C:$C,INVENTORY_DATA!$B:$B,"REVISIT",0)</f>
        <v>W_A</v>
      </c>
      <c r="E859" t="s">
        <v>6</v>
      </c>
      <c r="F859">
        <v>13677</v>
      </c>
      <c r="G859">
        <v>2022</v>
      </c>
      <c r="H859">
        <f t="shared" si="27"/>
        <v>9</v>
      </c>
      <c r="I859">
        <f>VLOOKUP(H859,KEY!$B$2:$C$14,2,0)</f>
        <v>5</v>
      </c>
      <c r="J859" s="24">
        <f>VLOOKUP(C859,INVENTORY_DATA!C:F,4,0)*F859</f>
        <v>97653.78</v>
      </c>
    </row>
    <row r="860" spans="2:10" x14ac:dyDescent="0.25">
      <c r="B860" t="str">
        <f t="shared" si="26"/>
        <v>91797094</v>
      </c>
      <c r="C860">
        <v>1797094</v>
      </c>
      <c r="D860" t="str">
        <f>_xlfn.XLOOKUP(C860,INVENTORY_DATA!$C:$C,INVENTORY_DATA!$B:$B,"REVISIT",0)</f>
        <v>W_B</v>
      </c>
      <c r="E860" t="s">
        <v>8</v>
      </c>
      <c r="F860">
        <v>48279</v>
      </c>
      <c r="G860">
        <v>2022</v>
      </c>
      <c r="H860">
        <f t="shared" si="27"/>
        <v>9</v>
      </c>
      <c r="I860">
        <f>VLOOKUP(H860,KEY!$B$2:$C$14,2,0)</f>
        <v>5</v>
      </c>
      <c r="J860" s="24">
        <f>VLOOKUP(C860,INVENTORY_DATA!C:F,4,0)*F860</f>
        <v>375610.62</v>
      </c>
    </row>
    <row r="861" spans="2:10" x14ac:dyDescent="0.25">
      <c r="B861" t="str">
        <f t="shared" si="26"/>
        <v>91526326</v>
      </c>
      <c r="C861">
        <v>1526326</v>
      </c>
      <c r="D861" t="str">
        <f>_xlfn.XLOOKUP(C861,INVENTORY_DATA!$C:$C,INVENTORY_DATA!$B:$B,"REVISIT",0)</f>
        <v>W_C</v>
      </c>
      <c r="E861" t="s">
        <v>9</v>
      </c>
      <c r="F861">
        <v>44286</v>
      </c>
      <c r="G861">
        <v>2022</v>
      </c>
      <c r="H861">
        <f t="shared" si="27"/>
        <v>9</v>
      </c>
      <c r="I861">
        <f>VLOOKUP(H861,KEY!$B$2:$C$14,2,0)</f>
        <v>5</v>
      </c>
      <c r="J861" s="24">
        <f>VLOOKUP(C861,INVENTORY_DATA!C:F,4,0)*F861</f>
        <v>431788.5</v>
      </c>
    </row>
    <row r="862" spans="2:10" x14ac:dyDescent="0.25">
      <c r="B862" t="str">
        <f t="shared" si="26"/>
        <v>91444898</v>
      </c>
      <c r="C862">
        <v>1444898</v>
      </c>
      <c r="D862" t="str">
        <f>_xlfn.XLOOKUP(C862,INVENTORY_DATA!$C:$C,INVENTORY_DATA!$B:$B,"REVISIT",0)</f>
        <v>W_A</v>
      </c>
      <c r="E862" t="s">
        <v>10</v>
      </c>
      <c r="F862">
        <v>24173</v>
      </c>
      <c r="G862">
        <v>2022</v>
      </c>
      <c r="H862">
        <f t="shared" si="27"/>
        <v>9</v>
      </c>
      <c r="I862">
        <f>VLOOKUP(H862,KEY!$B$2:$C$14,2,0)</f>
        <v>5</v>
      </c>
      <c r="J862" s="24">
        <f>VLOOKUP(C862,INVENTORY_DATA!C:F,4,0)*F862</f>
        <v>229160.04</v>
      </c>
    </row>
    <row r="863" spans="2:10" x14ac:dyDescent="0.25">
      <c r="B863" t="str">
        <f t="shared" si="26"/>
        <v>91987197</v>
      </c>
      <c r="C863">
        <v>1987197</v>
      </c>
      <c r="D863" t="str">
        <f>_xlfn.XLOOKUP(C863,INVENTORY_DATA!$C:$C,INVENTORY_DATA!$B:$B,"REVISIT",0)</f>
        <v>W_B</v>
      </c>
      <c r="E863" t="s">
        <v>4</v>
      </c>
      <c r="F863">
        <v>51227</v>
      </c>
      <c r="G863">
        <v>2022</v>
      </c>
      <c r="H863">
        <f t="shared" si="27"/>
        <v>9</v>
      </c>
      <c r="I863">
        <f>VLOOKUP(H863,KEY!$B$2:$C$14,2,0)</f>
        <v>5</v>
      </c>
      <c r="J863" s="24">
        <f>VLOOKUP(C863,INVENTORY_DATA!C:F,4,0)*F863</f>
        <v>399570.6</v>
      </c>
    </row>
    <row r="864" spans="2:10" x14ac:dyDescent="0.25">
      <c r="B864" t="str">
        <f t="shared" si="26"/>
        <v>91596820</v>
      </c>
      <c r="C864">
        <v>1596820</v>
      </c>
      <c r="D864" t="str">
        <f>_xlfn.XLOOKUP(C864,INVENTORY_DATA!$C:$C,INVENTORY_DATA!$B:$B,"REVISIT",0)</f>
        <v>W_C</v>
      </c>
      <c r="E864" t="s">
        <v>6</v>
      </c>
      <c r="F864">
        <v>25434</v>
      </c>
      <c r="G864">
        <v>2022</v>
      </c>
      <c r="H864">
        <f t="shared" si="27"/>
        <v>9</v>
      </c>
      <c r="I864">
        <f>VLOOKUP(H864,KEY!$B$2:$C$14,2,0)</f>
        <v>5</v>
      </c>
      <c r="J864" s="24">
        <f>VLOOKUP(C864,INVENTORY_DATA!C:F,4,0)*F864</f>
        <v>219749.76000000001</v>
      </c>
    </row>
    <row r="865" spans="2:10" x14ac:dyDescent="0.25">
      <c r="B865" t="str">
        <f t="shared" si="26"/>
        <v>91245657</v>
      </c>
      <c r="C865">
        <v>1245657</v>
      </c>
      <c r="D865" t="str">
        <f>_xlfn.XLOOKUP(C865,INVENTORY_DATA!$C:$C,INVENTORY_DATA!$B:$B,"REVISIT",0)</f>
        <v>W_A</v>
      </c>
      <c r="E865" t="s">
        <v>8</v>
      </c>
      <c r="F865">
        <v>31827</v>
      </c>
      <c r="G865">
        <v>2022</v>
      </c>
      <c r="H865">
        <f t="shared" si="27"/>
        <v>9</v>
      </c>
      <c r="I865">
        <f>VLOOKUP(H865,KEY!$B$2:$C$14,2,0)</f>
        <v>5</v>
      </c>
      <c r="J865" s="24">
        <f>VLOOKUP(C865,INVENTORY_DATA!C:F,4,0)*F865</f>
        <v>233291.91</v>
      </c>
    </row>
    <row r="866" spans="2:10" x14ac:dyDescent="0.25">
      <c r="B866" t="str">
        <f t="shared" si="26"/>
        <v>91422920</v>
      </c>
      <c r="C866">
        <v>1422920</v>
      </c>
      <c r="D866" t="str">
        <f>_xlfn.XLOOKUP(C866,INVENTORY_DATA!$C:$C,INVENTORY_DATA!$B:$B,"REVISIT",0)</f>
        <v>W_B</v>
      </c>
      <c r="E866" t="s">
        <v>9</v>
      </c>
      <c r="F866">
        <v>51667</v>
      </c>
      <c r="G866">
        <v>2022</v>
      </c>
      <c r="H866">
        <f t="shared" si="27"/>
        <v>9</v>
      </c>
      <c r="I866">
        <f>VLOOKUP(H866,KEY!$B$2:$C$14,2,0)</f>
        <v>5</v>
      </c>
      <c r="J866" s="24">
        <f>VLOOKUP(C866,INVENTORY_DATA!C:F,4,0)*F866</f>
        <v>403519.26999999996</v>
      </c>
    </row>
    <row r="867" spans="2:10" x14ac:dyDescent="0.25">
      <c r="B867" t="str">
        <f t="shared" si="26"/>
        <v>91709261</v>
      </c>
      <c r="C867">
        <v>1709261</v>
      </c>
      <c r="D867" t="str">
        <f>_xlfn.XLOOKUP(C867,INVENTORY_DATA!$C:$C,INVENTORY_DATA!$B:$B,"REVISIT",0)</f>
        <v>W_C</v>
      </c>
      <c r="E867" t="s">
        <v>10</v>
      </c>
      <c r="F867">
        <v>47081</v>
      </c>
      <c r="G867">
        <v>2022</v>
      </c>
      <c r="H867">
        <f t="shared" si="27"/>
        <v>9</v>
      </c>
      <c r="I867">
        <f>VLOOKUP(H867,KEY!$B$2:$C$14,2,0)</f>
        <v>5</v>
      </c>
      <c r="J867" s="24">
        <f>VLOOKUP(C867,INVENTORY_DATA!C:F,4,0)*F867</f>
        <v>449623.55000000005</v>
      </c>
    </row>
    <row r="868" spans="2:10" x14ac:dyDescent="0.25">
      <c r="B868" t="str">
        <f t="shared" si="26"/>
        <v>91470217</v>
      </c>
      <c r="C868">
        <v>1470217</v>
      </c>
      <c r="D868" t="str">
        <f>_xlfn.XLOOKUP(C868,INVENTORY_DATA!$C:$C,INVENTORY_DATA!$B:$B,"REVISIT",0)</f>
        <v>W_A</v>
      </c>
      <c r="E868" t="s">
        <v>4</v>
      </c>
      <c r="F868">
        <v>44378</v>
      </c>
      <c r="G868">
        <v>2022</v>
      </c>
      <c r="H868">
        <f t="shared" si="27"/>
        <v>9</v>
      </c>
      <c r="I868">
        <f>VLOOKUP(H868,KEY!$B$2:$C$14,2,0)</f>
        <v>5</v>
      </c>
      <c r="J868" s="24">
        <f>VLOOKUP(C868,INVENTORY_DATA!C:F,4,0)*F868</f>
        <v>311977.34000000003</v>
      </c>
    </row>
    <row r="869" spans="2:10" x14ac:dyDescent="0.25">
      <c r="B869" t="str">
        <f t="shared" si="26"/>
        <v>91943544</v>
      </c>
      <c r="C869">
        <v>1943544</v>
      </c>
      <c r="D869" t="str">
        <f>_xlfn.XLOOKUP(C869,INVENTORY_DATA!$C:$C,INVENTORY_DATA!$B:$B,"REVISIT",0)</f>
        <v>W_B</v>
      </c>
      <c r="E869" t="s">
        <v>6</v>
      </c>
      <c r="F869">
        <v>42062</v>
      </c>
      <c r="G869">
        <v>2022</v>
      </c>
      <c r="H869">
        <f t="shared" si="27"/>
        <v>9</v>
      </c>
      <c r="I869">
        <f>VLOOKUP(H869,KEY!$B$2:$C$14,2,0)</f>
        <v>5</v>
      </c>
      <c r="J869" s="24">
        <f>VLOOKUP(C869,INVENTORY_DATA!C:F,4,0)*F869</f>
        <v>416834.42</v>
      </c>
    </row>
    <row r="870" spans="2:10" x14ac:dyDescent="0.25">
      <c r="B870" t="str">
        <f t="shared" si="26"/>
        <v>91708464</v>
      </c>
      <c r="C870">
        <v>1708464</v>
      </c>
      <c r="D870" t="str">
        <f>_xlfn.XLOOKUP(C870,INVENTORY_DATA!$C:$C,INVENTORY_DATA!$B:$B,"REVISIT",0)</f>
        <v>W_C</v>
      </c>
      <c r="E870" t="s">
        <v>8</v>
      </c>
      <c r="F870">
        <v>43727</v>
      </c>
      <c r="G870">
        <v>2022</v>
      </c>
      <c r="H870">
        <f t="shared" si="27"/>
        <v>9</v>
      </c>
      <c r="I870">
        <f>VLOOKUP(H870,KEY!$B$2:$C$14,2,0)</f>
        <v>5</v>
      </c>
      <c r="J870" s="24">
        <f>VLOOKUP(C870,INVENTORY_DATA!C:F,4,0)*F870</f>
        <v>400976.59</v>
      </c>
    </row>
    <row r="871" spans="2:10" x14ac:dyDescent="0.25">
      <c r="B871" t="str">
        <f t="shared" si="26"/>
        <v>91166815</v>
      </c>
      <c r="C871">
        <v>1166815</v>
      </c>
      <c r="D871" t="str">
        <f>_xlfn.XLOOKUP(C871,INVENTORY_DATA!$C:$C,INVENTORY_DATA!$B:$B,"REVISIT",0)</f>
        <v>W_A</v>
      </c>
      <c r="E871" t="s">
        <v>9</v>
      </c>
      <c r="F871">
        <v>18753</v>
      </c>
      <c r="G871">
        <v>2022</v>
      </c>
      <c r="H871">
        <f t="shared" si="27"/>
        <v>9</v>
      </c>
      <c r="I871">
        <f>VLOOKUP(H871,KEY!$B$2:$C$14,2,0)</f>
        <v>5</v>
      </c>
      <c r="J871" s="24">
        <f>VLOOKUP(C871,INVENTORY_DATA!C:F,4,0)*F871</f>
        <v>136146.78</v>
      </c>
    </row>
    <row r="872" spans="2:10" x14ac:dyDescent="0.25">
      <c r="B872" t="str">
        <f t="shared" si="26"/>
        <v>91148598</v>
      </c>
      <c r="C872">
        <v>1148598</v>
      </c>
      <c r="D872" t="str">
        <f>_xlfn.XLOOKUP(C872,INVENTORY_DATA!$C:$C,INVENTORY_DATA!$B:$B,"REVISIT",0)</f>
        <v>W_B</v>
      </c>
      <c r="E872" t="s">
        <v>10</v>
      </c>
      <c r="F872">
        <v>43890</v>
      </c>
      <c r="G872">
        <v>2022</v>
      </c>
      <c r="H872">
        <f t="shared" si="27"/>
        <v>9</v>
      </c>
      <c r="I872">
        <f>VLOOKUP(H872,KEY!$B$2:$C$14,2,0)</f>
        <v>5</v>
      </c>
      <c r="J872" s="24">
        <f>VLOOKUP(C872,INVENTORY_DATA!C:F,4,0)*F872</f>
        <v>424855.2</v>
      </c>
    </row>
    <row r="873" spans="2:10" x14ac:dyDescent="0.25">
      <c r="B873" t="str">
        <f t="shared" si="26"/>
        <v>91542320</v>
      </c>
      <c r="C873">
        <v>1542320</v>
      </c>
      <c r="D873" t="str">
        <f>_xlfn.XLOOKUP(C873,INVENTORY_DATA!$C:$C,INVENTORY_DATA!$B:$B,"REVISIT",0)</f>
        <v>W_C</v>
      </c>
      <c r="E873" t="s">
        <v>4</v>
      </c>
      <c r="F873">
        <v>28653</v>
      </c>
      <c r="G873">
        <v>2022</v>
      </c>
      <c r="H873">
        <f t="shared" si="27"/>
        <v>9</v>
      </c>
      <c r="I873">
        <f>VLOOKUP(H873,KEY!$B$2:$C$14,2,0)</f>
        <v>5</v>
      </c>
      <c r="J873" s="24">
        <f>VLOOKUP(C873,INVENTORY_DATA!C:F,4,0)*F873</f>
        <v>227504.82</v>
      </c>
    </row>
    <row r="874" spans="2:10" x14ac:dyDescent="0.25">
      <c r="B874" t="str">
        <f t="shared" si="26"/>
        <v>91540951</v>
      </c>
      <c r="C874">
        <v>1540951</v>
      </c>
      <c r="D874" t="str">
        <f>_xlfn.XLOOKUP(C874,INVENTORY_DATA!$C:$C,INVENTORY_DATA!$B:$B,"REVISIT",0)</f>
        <v>W_A</v>
      </c>
      <c r="E874" t="s">
        <v>6</v>
      </c>
      <c r="F874">
        <v>17647</v>
      </c>
      <c r="G874">
        <v>2022</v>
      </c>
      <c r="H874">
        <f t="shared" si="27"/>
        <v>9</v>
      </c>
      <c r="I874">
        <f>VLOOKUP(H874,KEY!$B$2:$C$14,2,0)</f>
        <v>5</v>
      </c>
      <c r="J874" s="24">
        <f>VLOOKUP(C874,INVENTORY_DATA!C:F,4,0)*F874</f>
        <v>174352.36000000002</v>
      </c>
    </row>
    <row r="875" spans="2:10" x14ac:dyDescent="0.25">
      <c r="B875" t="str">
        <f t="shared" si="26"/>
        <v>91338107</v>
      </c>
      <c r="C875">
        <v>1338107</v>
      </c>
      <c r="D875" t="str">
        <f>_xlfn.XLOOKUP(C875,INVENTORY_DATA!$C:$C,INVENTORY_DATA!$B:$B,"REVISIT",0)</f>
        <v>W_B</v>
      </c>
      <c r="E875" t="s">
        <v>8</v>
      </c>
      <c r="F875">
        <v>16087</v>
      </c>
      <c r="G875">
        <v>2022</v>
      </c>
      <c r="H875">
        <f t="shared" si="27"/>
        <v>9</v>
      </c>
      <c r="I875">
        <f>VLOOKUP(H875,KEY!$B$2:$C$14,2,0)</f>
        <v>5</v>
      </c>
      <c r="J875" s="24">
        <f>VLOOKUP(C875,INVENTORY_DATA!C:F,4,0)*F875</f>
        <v>126122.08</v>
      </c>
    </row>
    <row r="876" spans="2:10" x14ac:dyDescent="0.25">
      <c r="B876" t="str">
        <f t="shared" si="26"/>
        <v>91972232</v>
      </c>
      <c r="C876">
        <v>1972232</v>
      </c>
      <c r="D876" t="str">
        <f>_xlfn.XLOOKUP(C876,INVENTORY_DATA!$C:$C,INVENTORY_DATA!$B:$B,"REVISIT",0)</f>
        <v>W_C</v>
      </c>
      <c r="E876" t="s">
        <v>9</v>
      </c>
      <c r="F876">
        <v>39468</v>
      </c>
      <c r="G876">
        <v>2022</v>
      </c>
      <c r="H876">
        <f t="shared" si="27"/>
        <v>9</v>
      </c>
      <c r="I876">
        <f>VLOOKUP(H876,KEY!$B$2:$C$14,2,0)</f>
        <v>5</v>
      </c>
      <c r="J876" s="24">
        <f>VLOOKUP(C876,INVENTORY_DATA!C:F,4,0)*F876</f>
        <v>392311.92</v>
      </c>
    </row>
    <row r="877" spans="2:10" x14ac:dyDescent="0.25">
      <c r="B877" t="str">
        <f t="shared" si="26"/>
        <v>91747756</v>
      </c>
      <c r="C877">
        <v>1747756</v>
      </c>
      <c r="D877" t="str">
        <f>_xlfn.XLOOKUP(C877,INVENTORY_DATA!$C:$C,INVENTORY_DATA!$B:$B,"REVISIT",0)</f>
        <v>W_A</v>
      </c>
      <c r="E877" t="s">
        <v>10</v>
      </c>
      <c r="F877">
        <v>40801</v>
      </c>
      <c r="G877">
        <v>2022</v>
      </c>
      <c r="H877">
        <f t="shared" si="27"/>
        <v>9</v>
      </c>
      <c r="I877">
        <f>VLOOKUP(H877,KEY!$B$2:$C$14,2,0)</f>
        <v>5</v>
      </c>
      <c r="J877" s="24">
        <f>VLOOKUP(C877,INVENTORY_DATA!C:F,4,0)*F877</f>
        <v>330896.11</v>
      </c>
    </row>
    <row r="878" spans="2:10" x14ac:dyDescent="0.25">
      <c r="B878" t="str">
        <f t="shared" si="26"/>
        <v>91411516</v>
      </c>
      <c r="C878">
        <v>1411516</v>
      </c>
      <c r="D878" t="str">
        <f>_xlfn.XLOOKUP(C878,INVENTORY_DATA!$C:$C,INVENTORY_DATA!$B:$B,"REVISIT",0)</f>
        <v>W_B</v>
      </c>
      <c r="E878" t="s">
        <v>4</v>
      </c>
      <c r="F878">
        <v>35510</v>
      </c>
      <c r="G878">
        <v>2022</v>
      </c>
      <c r="H878">
        <f t="shared" si="27"/>
        <v>9</v>
      </c>
      <c r="I878">
        <f>VLOOKUP(H878,KEY!$B$2:$C$14,2,0)</f>
        <v>5</v>
      </c>
      <c r="J878" s="24">
        <f>VLOOKUP(C878,INVENTORY_DATA!C:F,4,0)*F878</f>
        <v>308226.8</v>
      </c>
    </row>
    <row r="879" spans="2:10" x14ac:dyDescent="0.25">
      <c r="B879" t="str">
        <f t="shared" si="26"/>
        <v>91361836</v>
      </c>
      <c r="C879">
        <v>1361836</v>
      </c>
      <c r="D879" t="str">
        <f>_xlfn.XLOOKUP(C879,INVENTORY_DATA!$C:$C,INVENTORY_DATA!$B:$B,"REVISIT",0)</f>
        <v>W_C</v>
      </c>
      <c r="E879" t="s">
        <v>6</v>
      </c>
      <c r="F879">
        <v>35414</v>
      </c>
      <c r="G879">
        <v>2022</v>
      </c>
      <c r="H879">
        <f t="shared" si="27"/>
        <v>9</v>
      </c>
      <c r="I879">
        <f>VLOOKUP(H879,KEY!$B$2:$C$14,2,0)</f>
        <v>5</v>
      </c>
      <c r="J879" s="24">
        <f>VLOOKUP(C879,INVENTORY_DATA!C:F,4,0)*F879</f>
        <v>340682.68</v>
      </c>
    </row>
    <row r="880" spans="2:10" x14ac:dyDescent="0.25">
      <c r="B880" t="str">
        <f t="shared" si="26"/>
        <v>91336891</v>
      </c>
      <c r="C880">
        <v>1336891</v>
      </c>
      <c r="D880" t="str">
        <f>_xlfn.XLOOKUP(C880,INVENTORY_DATA!$C:$C,INVENTORY_DATA!$B:$B,"REVISIT",0)</f>
        <v>W_A</v>
      </c>
      <c r="E880" t="s">
        <v>8</v>
      </c>
      <c r="F880">
        <v>26235</v>
      </c>
      <c r="G880">
        <v>2022</v>
      </c>
      <c r="H880">
        <f t="shared" si="27"/>
        <v>9</v>
      </c>
      <c r="I880">
        <f>VLOOKUP(H880,KEY!$B$2:$C$14,2,0)</f>
        <v>5</v>
      </c>
      <c r="J880" s="24">
        <f>VLOOKUP(C880,INVENTORY_DATA!C:F,4,0)*F880</f>
        <v>196500.15</v>
      </c>
    </row>
    <row r="881" spans="2:10" x14ac:dyDescent="0.25">
      <c r="B881" t="str">
        <f t="shared" si="26"/>
        <v>91814880</v>
      </c>
      <c r="C881">
        <v>1814880</v>
      </c>
      <c r="D881" t="str">
        <f>_xlfn.XLOOKUP(C881,INVENTORY_DATA!$C:$C,INVENTORY_DATA!$B:$B,"REVISIT",0)</f>
        <v>W_B</v>
      </c>
      <c r="E881" t="s">
        <v>9</v>
      </c>
      <c r="F881">
        <v>45547</v>
      </c>
      <c r="G881">
        <v>2022</v>
      </c>
      <c r="H881">
        <f t="shared" si="27"/>
        <v>9</v>
      </c>
      <c r="I881">
        <f>VLOOKUP(H881,KEY!$B$2:$C$14,2,0)</f>
        <v>5</v>
      </c>
      <c r="J881" s="24">
        <f>VLOOKUP(C881,INVENTORY_DATA!C:F,4,0)*F881</f>
        <v>422676.16</v>
      </c>
    </row>
    <row r="882" spans="2:10" x14ac:dyDescent="0.25">
      <c r="B882" t="str">
        <f t="shared" si="26"/>
        <v>91681215</v>
      </c>
      <c r="C882">
        <v>1681215</v>
      </c>
      <c r="D882" t="str">
        <f>_xlfn.XLOOKUP(C882,INVENTORY_DATA!$C:$C,INVENTORY_DATA!$B:$B,"REVISIT",0)</f>
        <v>W_C</v>
      </c>
      <c r="E882" t="s">
        <v>10</v>
      </c>
      <c r="F882">
        <v>37426</v>
      </c>
      <c r="G882">
        <v>2022</v>
      </c>
      <c r="H882">
        <f t="shared" si="27"/>
        <v>9</v>
      </c>
      <c r="I882">
        <f>VLOOKUP(H882,KEY!$B$2:$C$14,2,0)</f>
        <v>5</v>
      </c>
      <c r="J882" s="24">
        <f>VLOOKUP(C882,INVENTORY_DATA!C:F,4,0)*F882</f>
        <v>350307.36</v>
      </c>
    </row>
    <row r="883" spans="2:10" x14ac:dyDescent="0.25">
      <c r="B883" t="str">
        <f t="shared" si="26"/>
        <v>91217963</v>
      </c>
      <c r="C883">
        <v>1217963</v>
      </c>
      <c r="D883" t="str">
        <f>_xlfn.XLOOKUP(C883,INVENTORY_DATA!$C:$C,INVENTORY_DATA!$B:$B,"REVISIT",0)</f>
        <v>W_A</v>
      </c>
      <c r="E883" t="s">
        <v>4</v>
      </c>
      <c r="F883">
        <v>34946</v>
      </c>
      <c r="G883">
        <v>2022</v>
      </c>
      <c r="H883">
        <f t="shared" si="27"/>
        <v>9</v>
      </c>
      <c r="I883">
        <f>VLOOKUP(H883,KEY!$B$2:$C$14,2,0)</f>
        <v>5</v>
      </c>
      <c r="J883" s="24">
        <f>VLOOKUP(C883,INVENTORY_DATA!C:F,4,0)*F883</f>
        <v>313465.62</v>
      </c>
    </row>
    <row r="884" spans="2:10" x14ac:dyDescent="0.25">
      <c r="B884" t="str">
        <f t="shared" si="26"/>
        <v>91441235</v>
      </c>
      <c r="C884">
        <v>1441235</v>
      </c>
      <c r="D884" t="str">
        <f>_xlfn.XLOOKUP(C884,INVENTORY_DATA!$C:$C,INVENTORY_DATA!$B:$B,"REVISIT",0)</f>
        <v>W_B</v>
      </c>
      <c r="E884" t="s">
        <v>6</v>
      </c>
      <c r="F884">
        <v>22147</v>
      </c>
      <c r="G884">
        <v>2022</v>
      </c>
      <c r="H884">
        <f t="shared" si="27"/>
        <v>9</v>
      </c>
      <c r="I884">
        <f>VLOOKUP(H884,KEY!$B$2:$C$14,2,0)</f>
        <v>5</v>
      </c>
      <c r="J884" s="24">
        <f>VLOOKUP(C884,INVENTORY_DATA!C:F,4,0)*F884</f>
        <v>216154.72</v>
      </c>
    </row>
    <row r="885" spans="2:10" x14ac:dyDescent="0.25">
      <c r="B885" t="str">
        <f t="shared" si="26"/>
        <v>91251251</v>
      </c>
      <c r="C885">
        <v>1251251</v>
      </c>
      <c r="D885" t="str">
        <f>_xlfn.XLOOKUP(C885,INVENTORY_DATA!$C:$C,INVENTORY_DATA!$B:$B,"REVISIT",0)</f>
        <v>W_C</v>
      </c>
      <c r="E885" t="s">
        <v>8</v>
      </c>
      <c r="F885">
        <v>49867</v>
      </c>
      <c r="G885">
        <v>2022</v>
      </c>
      <c r="H885">
        <f t="shared" si="27"/>
        <v>9</v>
      </c>
      <c r="I885">
        <f>VLOOKUP(H885,KEY!$B$2:$C$14,2,0)</f>
        <v>5</v>
      </c>
      <c r="J885" s="24">
        <f>VLOOKUP(C885,INVENTORY_DATA!C:F,4,0)*F885</f>
        <v>476728.52</v>
      </c>
    </row>
    <row r="886" spans="2:10" x14ac:dyDescent="0.25">
      <c r="B886" t="str">
        <f t="shared" si="26"/>
        <v>91183992</v>
      </c>
      <c r="C886">
        <v>1183992</v>
      </c>
      <c r="D886" t="str">
        <f>_xlfn.XLOOKUP(C886,INVENTORY_DATA!$C:$C,INVENTORY_DATA!$B:$B,"REVISIT",0)</f>
        <v>W_A</v>
      </c>
      <c r="E886" t="s">
        <v>9</v>
      </c>
      <c r="F886">
        <v>36041</v>
      </c>
      <c r="G886">
        <v>2022</v>
      </c>
      <c r="H886">
        <f t="shared" si="27"/>
        <v>9</v>
      </c>
      <c r="I886">
        <f>VLOOKUP(H886,KEY!$B$2:$C$14,2,0)</f>
        <v>5</v>
      </c>
      <c r="J886" s="24">
        <f>VLOOKUP(C886,INVENTORY_DATA!C:F,4,0)*F886</f>
        <v>255530.69</v>
      </c>
    </row>
    <row r="887" spans="2:10" x14ac:dyDescent="0.25">
      <c r="B887" t="str">
        <f t="shared" si="26"/>
        <v>91725410</v>
      </c>
      <c r="C887">
        <v>1725410</v>
      </c>
      <c r="D887" t="str">
        <f>_xlfn.XLOOKUP(C887,INVENTORY_DATA!$C:$C,INVENTORY_DATA!$B:$B,"REVISIT",0)</f>
        <v>W_B</v>
      </c>
      <c r="E887" t="s">
        <v>10</v>
      </c>
      <c r="F887">
        <v>56310</v>
      </c>
      <c r="G887">
        <v>2022</v>
      </c>
      <c r="H887">
        <f t="shared" si="27"/>
        <v>9</v>
      </c>
      <c r="I887">
        <f>VLOOKUP(H887,KEY!$B$2:$C$14,2,0)</f>
        <v>5</v>
      </c>
      <c r="J887" s="24">
        <f>VLOOKUP(C887,INVENTORY_DATA!C:F,4,0)*F887</f>
        <v>559158.29999999993</v>
      </c>
    </row>
    <row r="888" spans="2:10" x14ac:dyDescent="0.25">
      <c r="B888" t="str">
        <f t="shared" si="26"/>
        <v>91665271</v>
      </c>
      <c r="C888">
        <v>1665271</v>
      </c>
      <c r="D888" t="str">
        <f>_xlfn.XLOOKUP(C888,INVENTORY_DATA!$C:$C,INVENTORY_DATA!$B:$B,"REVISIT",0)</f>
        <v>W_C</v>
      </c>
      <c r="E888" t="s">
        <v>4</v>
      </c>
      <c r="F888">
        <v>45048</v>
      </c>
      <c r="G888">
        <v>2022</v>
      </c>
      <c r="H888">
        <f t="shared" si="27"/>
        <v>9</v>
      </c>
      <c r="I888">
        <f>VLOOKUP(H888,KEY!$B$2:$C$14,2,0)</f>
        <v>5</v>
      </c>
      <c r="J888" s="24">
        <f>VLOOKUP(C888,INVENTORY_DATA!C:F,4,0)*F888</f>
        <v>408134.88</v>
      </c>
    </row>
    <row r="889" spans="2:10" x14ac:dyDescent="0.25">
      <c r="B889" t="str">
        <f t="shared" si="26"/>
        <v>91104927</v>
      </c>
      <c r="C889">
        <v>1104927</v>
      </c>
      <c r="D889" t="str">
        <f>_xlfn.XLOOKUP(C889,INVENTORY_DATA!$C:$C,INVENTORY_DATA!$B:$B,"REVISIT",0)</f>
        <v>W_A</v>
      </c>
      <c r="E889" t="s">
        <v>6</v>
      </c>
      <c r="F889">
        <v>19259</v>
      </c>
      <c r="G889">
        <v>2022</v>
      </c>
      <c r="H889">
        <f t="shared" si="27"/>
        <v>9</v>
      </c>
      <c r="I889">
        <f>VLOOKUP(H889,KEY!$B$2:$C$14,2,0)</f>
        <v>5</v>
      </c>
      <c r="J889" s="24">
        <f>VLOOKUP(C889,INVENTORY_DATA!C:F,4,0)*F889</f>
        <v>143479.55000000002</v>
      </c>
    </row>
    <row r="890" spans="2:10" x14ac:dyDescent="0.25">
      <c r="B890" t="str">
        <f t="shared" si="26"/>
        <v>91404240</v>
      </c>
      <c r="C890">
        <v>1404240</v>
      </c>
      <c r="D890" t="str">
        <f>_xlfn.XLOOKUP(C890,INVENTORY_DATA!$C:$C,INVENTORY_DATA!$B:$B,"REVISIT",0)</f>
        <v>W_B</v>
      </c>
      <c r="E890" t="s">
        <v>8</v>
      </c>
      <c r="F890">
        <v>17914</v>
      </c>
      <c r="G890">
        <v>2022</v>
      </c>
      <c r="H890">
        <f t="shared" si="27"/>
        <v>9</v>
      </c>
      <c r="I890">
        <f>VLOOKUP(H890,KEY!$B$2:$C$14,2,0)</f>
        <v>5</v>
      </c>
      <c r="J890" s="24">
        <f>VLOOKUP(C890,INVENTORY_DATA!C:F,4,0)*F890</f>
        <v>176094.62</v>
      </c>
    </row>
    <row r="891" spans="2:10" x14ac:dyDescent="0.25">
      <c r="B891" t="str">
        <f t="shared" si="26"/>
        <v>91658227</v>
      </c>
      <c r="C891">
        <v>1658227</v>
      </c>
      <c r="D891" t="str">
        <f>_xlfn.XLOOKUP(C891,INVENTORY_DATA!$C:$C,INVENTORY_DATA!$B:$B,"REVISIT",0)</f>
        <v>W_C</v>
      </c>
      <c r="E891" t="s">
        <v>9</v>
      </c>
      <c r="F891">
        <v>50492</v>
      </c>
      <c r="G891">
        <v>2022</v>
      </c>
      <c r="H891">
        <f t="shared" si="27"/>
        <v>9</v>
      </c>
      <c r="I891">
        <f>VLOOKUP(H891,KEY!$B$2:$C$14,2,0)</f>
        <v>5</v>
      </c>
      <c r="J891" s="24">
        <f>VLOOKUP(C891,INVENTORY_DATA!C:F,4,0)*F891</f>
        <v>465536.24000000005</v>
      </c>
    </row>
    <row r="892" spans="2:10" x14ac:dyDescent="0.25">
      <c r="B892" t="str">
        <f t="shared" si="26"/>
        <v>91919447</v>
      </c>
      <c r="C892">
        <v>1919447</v>
      </c>
      <c r="D892" t="str">
        <f>_xlfn.XLOOKUP(C892,INVENTORY_DATA!$C:$C,INVENTORY_DATA!$B:$B,"REVISIT",0)</f>
        <v>W_A</v>
      </c>
      <c r="E892" t="s">
        <v>10</v>
      </c>
      <c r="F892">
        <v>56691</v>
      </c>
      <c r="G892">
        <v>2022</v>
      </c>
      <c r="H892">
        <f t="shared" si="27"/>
        <v>9</v>
      </c>
      <c r="I892">
        <f>VLOOKUP(H892,KEY!$B$2:$C$14,2,0)</f>
        <v>5</v>
      </c>
      <c r="J892" s="24">
        <f>VLOOKUP(C892,INVENTORY_DATA!C:F,4,0)*F892</f>
        <v>534596.13</v>
      </c>
    </row>
    <row r="893" spans="2:10" x14ac:dyDescent="0.25">
      <c r="B893" t="str">
        <f t="shared" si="26"/>
        <v>91602257</v>
      </c>
      <c r="C893">
        <v>1602257</v>
      </c>
      <c r="D893" t="str">
        <f>_xlfn.XLOOKUP(C893,INVENTORY_DATA!$C:$C,INVENTORY_DATA!$B:$B,"REVISIT",0)</f>
        <v>W_B</v>
      </c>
      <c r="E893" t="s">
        <v>4</v>
      </c>
      <c r="F893">
        <v>12973</v>
      </c>
      <c r="G893">
        <v>2022</v>
      </c>
      <c r="H893">
        <f t="shared" si="27"/>
        <v>9</v>
      </c>
      <c r="I893">
        <f>VLOOKUP(H893,KEY!$B$2:$C$14,2,0)</f>
        <v>5</v>
      </c>
      <c r="J893" s="24">
        <f>VLOOKUP(C893,INVENTORY_DATA!C:F,4,0)*F893</f>
        <v>116108.34999999999</v>
      </c>
    </row>
    <row r="894" spans="2:10" x14ac:dyDescent="0.25">
      <c r="B894" t="str">
        <f t="shared" si="26"/>
        <v>91542470</v>
      </c>
      <c r="C894">
        <v>1542470</v>
      </c>
      <c r="D894" t="str">
        <f>_xlfn.XLOOKUP(C894,INVENTORY_DATA!$C:$C,INVENTORY_DATA!$B:$B,"REVISIT",0)</f>
        <v>W_C</v>
      </c>
      <c r="E894" t="s">
        <v>6</v>
      </c>
      <c r="F894">
        <v>60444</v>
      </c>
      <c r="G894">
        <v>2022</v>
      </c>
      <c r="H894">
        <f t="shared" si="27"/>
        <v>9</v>
      </c>
      <c r="I894">
        <f>VLOOKUP(H894,KEY!$B$2:$C$14,2,0)</f>
        <v>5</v>
      </c>
      <c r="J894" s="24">
        <f>VLOOKUP(C894,INVENTORY_DATA!C:F,4,0)*F894</f>
        <v>552458.16</v>
      </c>
    </row>
    <row r="895" spans="2:10" x14ac:dyDescent="0.25">
      <c r="B895" t="str">
        <f t="shared" si="26"/>
        <v>91172141</v>
      </c>
      <c r="C895">
        <v>1172141</v>
      </c>
      <c r="D895" t="str">
        <f>_xlfn.XLOOKUP(C895,INVENTORY_DATA!$C:$C,INVENTORY_DATA!$B:$B,"REVISIT",0)</f>
        <v>W_A</v>
      </c>
      <c r="E895" t="s">
        <v>8</v>
      </c>
      <c r="F895">
        <v>35460</v>
      </c>
      <c r="G895">
        <v>2022</v>
      </c>
      <c r="H895">
        <f t="shared" si="27"/>
        <v>9</v>
      </c>
      <c r="I895">
        <f>VLOOKUP(H895,KEY!$B$2:$C$14,2,0)</f>
        <v>5</v>
      </c>
      <c r="J895" s="24">
        <f>VLOOKUP(C895,INVENTORY_DATA!C:F,4,0)*F895</f>
        <v>326232</v>
      </c>
    </row>
    <row r="896" spans="2:10" x14ac:dyDescent="0.25">
      <c r="B896" t="str">
        <f t="shared" si="26"/>
        <v>91686011</v>
      </c>
      <c r="C896">
        <v>1686011</v>
      </c>
      <c r="D896" t="str">
        <f>_xlfn.XLOOKUP(C896,INVENTORY_DATA!$C:$C,INVENTORY_DATA!$B:$B,"REVISIT",0)</f>
        <v>W_B</v>
      </c>
      <c r="E896" t="s">
        <v>9</v>
      </c>
      <c r="F896">
        <v>18901</v>
      </c>
      <c r="G896">
        <v>2022</v>
      </c>
      <c r="H896">
        <f t="shared" si="27"/>
        <v>9</v>
      </c>
      <c r="I896">
        <f>VLOOKUP(H896,KEY!$B$2:$C$14,2,0)</f>
        <v>5</v>
      </c>
      <c r="J896" s="24">
        <f>VLOOKUP(C896,INVENTORY_DATA!C:F,4,0)*F896</f>
        <v>156311.26999999999</v>
      </c>
    </row>
    <row r="897" spans="2:10" x14ac:dyDescent="0.25">
      <c r="B897" t="str">
        <f t="shared" si="26"/>
        <v>91760339</v>
      </c>
      <c r="C897">
        <v>1760339</v>
      </c>
      <c r="D897" t="str">
        <f>_xlfn.XLOOKUP(C897,INVENTORY_DATA!$C:$C,INVENTORY_DATA!$B:$B,"REVISIT",0)</f>
        <v>W_C</v>
      </c>
      <c r="E897" t="s">
        <v>10</v>
      </c>
      <c r="F897">
        <v>55986</v>
      </c>
      <c r="G897">
        <v>2022</v>
      </c>
      <c r="H897">
        <f t="shared" si="27"/>
        <v>9</v>
      </c>
      <c r="I897">
        <f>VLOOKUP(H897,KEY!$B$2:$C$14,2,0)</f>
        <v>5</v>
      </c>
      <c r="J897" s="24">
        <f>VLOOKUP(C897,INVENTORY_DATA!C:F,4,0)*F897</f>
        <v>480919.74</v>
      </c>
    </row>
    <row r="898" spans="2:10" x14ac:dyDescent="0.25">
      <c r="B898" t="str">
        <f t="shared" si="26"/>
        <v>91544715</v>
      </c>
      <c r="C898">
        <v>1544715</v>
      </c>
      <c r="D898" t="str">
        <f>_xlfn.XLOOKUP(C898,INVENTORY_DATA!$C:$C,INVENTORY_DATA!$B:$B,"REVISIT",0)</f>
        <v>W_A</v>
      </c>
      <c r="E898" t="s">
        <v>4</v>
      </c>
      <c r="F898">
        <v>59581</v>
      </c>
      <c r="G898">
        <v>2022</v>
      </c>
      <c r="H898">
        <f t="shared" si="27"/>
        <v>9</v>
      </c>
      <c r="I898">
        <f>VLOOKUP(H898,KEY!$B$2:$C$14,2,0)</f>
        <v>5</v>
      </c>
      <c r="J898" s="24">
        <f>VLOOKUP(C898,INVENTORY_DATA!C:F,4,0)*F898</f>
        <v>571381.79</v>
      </c>
    </row>
    <row r="899" spans="2:10" x14ac:dyDescent="0.25">
      <c r="B899" t="str">
        <f t="shared" si="26"/>
        <v>91715505</v>
      </c>
      <c r="C899">
        <v>1715505</v>
      </c>
      <c r="D899" t="str">
        <f>_xlfn.XLOOKUP(C899,INVENTORY_DATA!$C:$C,INVENTORY_DATA!$B:$B,"REVISIT",0)</f>
        <v>W_B</v>
      </c>
      <c r="E899" t="s">
        <v>6</v>
      </c>
      <c r="F899">
        <v>34516</v>
      </c>
      <c r="G899">
        <v>2022</v>
      </c>
      <c r="H899">
        <f t="shared" si="27"/>
        <v>9</v>
      </c>
      <c r="I899">
        <f>VLOOKUP(H899,KEY!$B$2:$C$14,2,0)</f>
        <v>5</v>
      </c>
      <c r="J899" s="24">
        <f>VLOOKUP(C899,INVENTORY_DATA!C:F,4,0)*F899</f>
        <v>304085.96000000002</v>
      </c>
    </row>
    <row r="900" spans="2:10" x14ac:dyDescent="0.25">
      <c r="B900" t="str">
        <f t="shared" ref="B900:B963" si="28">H900&amp;C900</f>
        <v>91539334</v>
      </c>
      <c r="C900">
        <v>1539334</v>
      </c>
      <c r="D900" t="str">
        <f>_xlfn.XLOOKUP(C900,INVENTORY_DATA!$C:$C,INVENTORY_DATA!$B:$B,"REVISIT",0)</f>
        <v>W_C</v>
      </c>
      <c r="E900" t="s">
        <v>8</v>
      </c>
      <c r="F900">
        <v>19731</v>
      </c>
      <c r="G900">
        <v>2022</v>
      </c>
      <c r="H900">
        <f t="shared" si="27"/>
        <v>9</v>
      </c>
      <c r="I900">
        <f>VLOOKUP(H900,KEY!$B$2:$C$14,2,0)</f>
        <v>5</v>
      </c>
      <c r="J900" s="24">
        <f>VLOOKUP(C900,INVENTORY_DATA!C:F,4,0)*F900</f>
        <v>173632.80000000002</v>
      </c>
    </row>
    <row r="901" spans="2:10" x14ac:dyDescent="0.25">
      <c r="B901" t="str">
        <f t="shared" si="28"/>
        <v>91803831</v>
      </c>
      <c r="C901">
        <v>1803831</v>
      </c>
      <c r="D901" t="str">
        <f>_xlfn.XLOOKUP(C901,INVENTORY_DATA!$C:$C,INVENTORY_DATA!$B:$B,"REVISIT",0)</f>
        <v>W_A</v>
      </c>
      <c r="E901" t="s">
        <v>9</v>
      </c>
      <c r="F901">
        <v>60981</v>
      </c>
      <c r="G901">
        <v>2022</v>
      </c>
      <c r="H901">
        <f t="shared" ref="H901:H964" si="29">IF(C900=1431913,H900+1,H900)</f>
        <v>9</v>
      </c>
      <c r="I901">
        <f>VLOOKUP(H901,KEY!$B$2:$C$14,2,0)</f>
        <v>5</v>
      </c>
      <c r="J901" s="24">
        <f>VLOOKUP(C901,INVENTORY_DATA!C:F,4,0)*F901</f>
        <v>561025.19999999995</v>
      </c>
    </row>
    <row r="902" spans="2:10" x14ac:dyDescent="0.25">
      <c r="B902" t="str">
        <f t="shared" si="28"/>
        <v>91431913</v>
      </c>
      <c r="C902">
        <v>1431913</v>
      </c>
      <c r="D902" t="str">
        <f>_xlfn.XLOOKUP(C902,INVENTORY_DATA!$C:$C,INVENTORY_DATA!$B:$B,"REVISIT",0)</f>
        <v>W_B</v>
      </c>
      <c r="E902" t="s">
        <v>10</v>
      </c>
      <c r="F902">
        <v>17484</v>
      </c>
      <c r="G902">
        <v>2022</v>
      </c>
      <c r="H902">
        <f t="shared" si="29"/>
        <v>9</v>
      </c>
      <c r="I902">
        <f>VLOOKUP(H902,KEY!$B$2:$C$14,2,0)</f>
        <v>5</v>
      </c>
      <c r="J902" s="24">
        <f>VLOOKUP(C902,INVENTORY_DATA!C:F,4,0)*F902</f>
        <v>166272.84</v>
      </c>
    </row>
    <row r="903" spans="2:10" x14ac:dyDescent="0.25">
      <c r="B903" t="str">
        <f t="shared" si="28"/>
        <v>101395072</v>
      </c>
      <c r="C903">
        <v>1395072</v>
      </c>
      <c r="D903" t="str">
        <f>_xlfn.XLOOKUP(C903,INVENTORY_DATA!$C:$C,INVENTORY_DATA!$B:$B,"REVISIT",0)</f>
        <v>W_B</v>
      </c>
      <c r="E903" t="s">
        <v>4</v>
      </c>
      <c r="F903">
        <v>14751</v>
      </c>
      <c r="G903">
        <v>2022</v>
      </c>
      <c r="H903">
        <f t="shared" si="29"/>
        <v>10</v>
      </c>
      <c r="I903">
        <f>VLOOKUP(H903,KEY!$B$2:$C$14,2,0)</f>
        <v>4</v>
      </c>
      <c r="J903" s="24">
        <f>VLOOKUP(C903,INVENTORY_DATA!C:F,4,0)*F903</f>
        <v>123318.35999999999</v>
      </c>
    </row>
    <row r="904" spans="2:10" x14ac:dyDescent="0.25">
      <c r="B904" t="str">
        <f t="shared" si="28"/>
        <v>101039394</v>
      </c>
      <c r="C904">
        <v>1039394</v>
      </c>
      <c r="D904" t="str">
        <f>_xlfn.XLOOKUP(C904,INVENTORY_DATA!$C:$C,INVENTORY_DATA!$B:$B,"REVISIT",0)</f>
        <v>W_C</v>
      </c>
      <c r="E904" t="s">
        <v>6</v>
      </c>
      <c r="F904">
        <v>13634</v>
      </c>
      <c r="G904">
        <v>2022</v>
      </c>
      <c r="H904">
        <f t="shared" si="29"/>
        <v>10</v>
      </c>
      <c r="I904">
        <f>VLOOKUP(H904,KEY!$B$2:$C$14,2,0)</f>
        <v>4</v>
      </c>
      <c r="J904" s="24">
        <f>VLOOKUP(C904,INVENTORY_DATA!C:F,4,0)*F904</f>
        <v>122296.98000000001</v>
      </c>
    </row>
    <row r="905" spans="2:10" x14ac:dyDescent="0.25">
      <c r="B905" t="str">
        <f t="shared" si="28"/>
        <v>101975221</v>
      </c>
      <c r="C905">
        <v>1975221</v>
      </c>
      <c r="D905" t="str">
        <f>_xlfn.XLOOKUP(C905,INVENTORY_DATA!$C:$C,INVENTORY_DATA!$B:$B,"REVISIT",0)</f>
        <v>W_A</v>
      </c>
      <c r="E905" t="s">
        <v>8</v>
      </c>
      <c r="F905">
        <v>23817</v>
      </c>
      <c r="G905">
        <v>2022</v>
      </c>
      <c r="H905">
        <f t="shared" si="29"/>
        <v>10</v>
      </c>
      <c r="I905">
        <f>VLOOKUP(H905,KEY!$B$2:$C$14,2,0)</f>
        <v>4</v>
      </c>
      <c r="J905" s="24">
        <f>VLOOKUP(C905,INVENTORY_DATA!C:F,4,0)*F905</f>
        <v>206017.05000000002</v>
      </c>
    </row>
    <row r="906" spans="2:10" x14ac:dyDescent="0.25">
      <c r="B906" t="str">
        <f t="shared" si="28"/>
        <v>101396615</v>
      </c>
      <c r="C906">
        <v>1396615</v>
      </c>
      <c r="D906" t="str">
        <f>_xlfn.XLOOKUP(C906,INVENTORY_DATA!$C:$C,INVENTORY_DATA!$B:$B,"REVISIT",0)</f>
        <v>W_B</v>
      </c>
      <c r="E906" t="s">
        <v>9</v>
      </c>
      <c r="F906">
        <v>34254</v>
      </c>
      <c r="G906">
        <v>2022</v>
      </c>
      <c r="H906">
        <f t="shared" si="29"/>
        <v>10</v>
      </c>
      <c r="I906">
        <f>VLOOKUP(H906,KEY!$B$2:$C$14,2,0)</f>
        <v>4</v>
      </c>
      <c r="J906" s="24">
        <f>VLOOKUP(C906,INVENTORY_DATA!C:F,4,0)*F906</f>
        <v>270264.06</v>
      </c>
    </row>
    <row r="907" spans="2:10" x14ac:dyDescent="0.25">
      <c r="B907" t="str">
        <f t="shared" si="28"/>
        <v>101026987</v>
      </c>
      <c r="C907">
        <v>1026987</v>
      </c>
      <c r="D907" t="str">
        <f>_xlfn.XLOOKUP(C907,INVENTORY_DATA!$C:$C,INVENTORY_DATA!$B:$B,"REVISIT",0)</f>
        <v>W_C</v>
      </c>
      <c r="E907" t="s">
        <v>10</v>
      </c>
      <c r="F907">
        <v>13037</v>
      </c>
      <c r="G907">
        <v>2022</v>
      </c>
      <c r="H907">
        <f t="shared" si="29"/>
        <v>10</v>
      </c>
      <c r="I907">
        <f>VLOOKUP(H907,KEY!$B$2:$C$14,2,0)</f>
        <v>4</v>
      </c>
      <c r="J907" s="24">
        <f>VLOOKUP(C907,INVENTORY_DATA!C:F,4,0)*F907</f>
        <v>113161.16</v>
      </c>
    </row>
    <row r="908" spans="2:10" x14ac:dyDescent="0.25">
      <c r="B908" t="str">
        <f t="shared" si="28"/>
        <v>101885799</v>
      </c>
      <c r="C908">
        <v>1885799</v>
      </c>
      <c r="D908" t="str">
        <f>_xlfn.XLOOKUP(C908,INVENTORY_DATA!$C:$C,INVENTORY_DATA!$B:$B,"REVISIT",0)</f>
        <v>W_A</v>
      </c>
      <c r="E908" t="s">
        <v>4</v>
      </c>
      <c r="F908">
        <v>18430</v>
      </c>
      <c r="G908">
        <v>2022</v>
      </c>
      <c r="H908">
        <f t="shared" si="29"/>
        <v>10</v>
      </c>
      <c r="I908">
        <f>VLOOKUP(H908,KEY!$B$2:$C$14,2,0)</f>
        <v>4</v>
      </c>
      <c r="J908" s="24">
        <f>VLOOKUP(C908,INVENTORY_DATA!C:F,4,0)*F908</f>
        <v>157945.1</v>
      </c>
    </row>
    <row r="909" spans="2:10" x14ac:dyDescent="0.25">
      <c r="B909" t="str">
        <f t="shared" si="28"/>
        <v>101844486</v>
      </c>
      <c r="C909">
        <v>1844486</v>
      </c>
      <c r="D909" t="str">
        <f>_xlfn.XLOOKUP(C909,INVENTORY_DATA!$C:$C,INVENTORY_DATA!$B:$B,"REVISIT",0)</f>
        <v>W_B</v>
      </c>
      <c r="E909" t="s">
        <v>6</v>
      </c>
      <c r="F909">
        <v>29837</v>
      </c>
      <c r="G909">
        <v>2022</v>
      </c>
      <c r="H909">
        <f t="shared" si="29"/>
        <v>10</v>
      </c>
      <c r="I909">
        <f>VLOOKUP(H909,KEY!$B$2:$C$14,2,0)</f>
        <v>4</v>
      </c>
      <c r="J909" s="24">
        <f>VLOOKUP(C909,INVENTORY_DATA!C:F,4,0)*F909</f>
        <v>287628.68</v>
      </c>
    </row>
    <row r="910" spans="2:10" x14ac:dyDescent="0.25">
      <c r="B910" t="str">
        <f t="shared" si="28"/>
        <v>101633773</v>
      </c>
      <c r="C910">
        <v>1633773</v>
      </c>
      <c r="D910" t="str">
        <f>_xlfn.XLOOKUP(C910,INVENTORY_DATA!$C:$C,INVENTORY_DATA!$B:$B,"REVISIT",0)</f>
        <v>W_C</v>
      </c>
      <c r="E910" t="s">
        <v>8</v>
      </c>
      <c r="F910">
        <v>25750</v>
      </c>
      <c r="G910">
        <v>2022</v>
      </c>
      <c r="H910">
        <f t="shared" si="29"/>
        <v>10</v>
      </c>
      <c r="I910">
        <f>VLOOKUP(H910,KEY!$B$2:$C$14,2,0)</f>
        <v>4</v>
      </c>
      <c r="J910" s="24">
        <f>VLOOKUP(C910,INVENTORY_DATA!C:F,4,0)*F910</f>
        <v>186172.5</v>
      </c>
    </row>
    <row r="911" spans="2:10" x14ac:dyDescent="0.25">
      <c r="B911" t="str">
        <f t="shared" si="28"/>
        <v>101280204</v>
      </c>
      <c r="C911">
        <v>1280204</v>
      </c>
      <c r="D911" t="str">
        <f>_xlfn.XLOOKUP(C911,INVENTORY_DATA!$C:$C,INVENTORY_DATA!$B:$B,"REVISIT",0)</f>
        <v>W_A</v>
      </c>
      <c r="E911" t="s">
        <v>9</v>
      </c>
      <c r="F911">
        <v>28642</v>
      </c>
      <c r="G911">
        <v>2022</v>
      </c>
      <c r="H911">
        <f t="shared" si="29"/>
        <v>10</v>
      </c>
      <c r="I911">
        <f>VLOOKUP(H911,KEY!$B$2:$C$14,2,0)</f>
        <v>4</v>
      </c>
      <c r="J911" s="24">
        <f>VLOOKUP(C911,INVENTORY_DATA!C:F,4,0)*F911</f>
        <v>215674.26</v>
      </c>
    </row>
    <row r="912" spans="2:10" x14ac:dyDescent="0.25">
      <c r="B912" t="str">
        <f t="shared" si="28"/>
        <v>101461444</v>
      </c>
      <c r="C912">
        <v>1461444</v>
      </c>
      <c r="D912" t="str">
        <f>_xlfn.XLOOKUP(C912,INVENTORY_DATA!$C:$C,INVENTORY_DATA!$B:$B,"REVISIT",0)</f>
        <v>W_B</v>
      </c>
      <c r="E912" t="s">
        <v>10</v>
      </c>
      <c r="F912">
        <v>35100</v>
      </c>
      <c r="G912">
        <v>2022</v>
      </c>
      <c r="H912">
        <f t="shared" si="29"/>
        <v>10</v>
      </c>
      <c r="I912">
        <f>VLOOKUP(H912,KEY!$B$2:$C$14,2,0)</f>
        <v>4</v>
      </c>
      <c r="J912" s="24">
        <f>VLOOKUP(C912,INVENTORY_DATA!C:F,4,0)*F912</f>
        <v>251667</v>
      </c>
    </row>
    <row r="913" spans="2:10" x14ac:dyDescent="0.25">
      <c r="B913" t="str">
        <f t="shared" si="28"/>
        <v>101118364</v>
      </c>
      <c r="C913">
        <v>1118364</v>
      </c>
      <c r="D913" t="str">
        <f>_xlfn.XLOOKUP(C913,INVENTORY_DATA!$C:$C,INVENTORY_DATA!$B:$B,"REVISIT",0)</f>
        <v>W_C</v>
      </c>
      <c r="E913" t="s">
        <v>4</v>
      </c>
      <c r="F913">
        <v>27780</v>
      </c>
      <c r="G913">
        <v>2022</v>
      </c>
      <c r="H913">
        <f t="shared" si="29"/>
        <v>10</v>
      </c>
      <c r="I913">
        <f>VLOOKUP(H913,KEY!$B$2:$C$14,2,0)</f>
        <v>4</v>
      </c>
      <c r="J913" s="24">
        <f>VLOOKUP(C913,INVENTORY_DATA!C:F,4,0)*F913</f>
        <v>267799.2</v>
      </c>
    </row>
    <row r="914" spans="2:10" x14ac:dyDescent="0.25">
      <c r="B914" t="str">
        <f t="shared" si="28"/>
        <v>101591858</v>
      </c>
      <c r="C914">
        <v>1591858</v>
      </c>
      <c r="D914" t="str">
        <f>_xlfn.XLOOKUP(C914,INVENTORY_DATA!$C:$C,INVENTORY_DATA!$B:$B,"REVISIT",0)</f>
        <v>W_A</v>
      </c>
      <c r="E914" t="s">
        <v>6</v>
      </c>
      <c r="F914">
        <v>41778</v>
      </c>
      <c r="G914">
        <v>2022</v>
      </c>
      <c r="H914">
        <f t="shared" si="29"/>
        <v>10</v>
      </c>
      <c r="I914">
        <f>VLOOKUP(H914,KEY!$B$2:$C$14,2,0)</f>
        <v>4</v>
      </c>
      <c r="J914" s="24">
        <f>VLOOKUP(C914,INVENTORY_DATA!C:F,4,0)*F914</f>
        <v>386028.72000000003</v>
      </c>
    </row>
    <row r="915" spans="2:10" x14ac:dyDescent="0.25">
      <c r="B915" t="str">
        <f t="shared" si="28"/>
        <v>101136253</v>
      </c>
      <c r="C915">
        <v>1136253</v>
      </c>
      <c r="D915" t="str">
        <f>_xlfn.XLOOKUP(C915,INVENTORY_DATA!$C:$C,INVENTORY_DATA!$B:$B,"REVISIT",0)</f>
        <v>W_B</v>
      </c>
      <c r="E915" t="s">
        <v>8</v>
      </c>
      <c r="F915">
        <v>21987</v>
      </c>
      <c r="G915">
        <v>2022</v>
      </c>
      <c r="H915">
        <f t="shared" si="29"/>
        <v>10</v>
      </c>
      <c r="I915">
        <f>VLOOKUP(H915,KEY!$B$2:$C$14,2,0)</f>
        <v>4</v>
      </c>
      <c r="J915" s="24">
        <f>VLOOKUP(C915,INVENTORY_DATA!C:F,4,0)*F915</f>
        <v>215692.47</v>
      </c>
    </row>
    <row r="916" spans="2:10" x14ac:dyDescent="0.25">
      <c r="B916" t="str">
        <f t="shared" si="28"/>
        <v>101740258</v>
      </c>
      <c r="C916">
        <v>1740258</v>
      </c>
      <c r="D916" t="str">
        <f>_xlfn.XLOOKUP(C916,INVENTORY_DATA!$C:$C,INVENTORY_DATA!$B:$B,"REVISIT",0)</f>
        <v>W_C</v>
      </c>
      <c r="E916" t="s">
        <v>9</v>
      </c>
      <c r="F916">
        <v>45191</v>
      </c>
      <c r="G916">
        <v>2022</v>
      </c>
      <c r="H916">
        <f t="shared" si="29"/>
        <v>10</v>
      </c>
      <c r="I916">
        <f>VLOOKUP(H916,KEY!$B$2:$C$14,2,0)</f>
        <v>4</v>
      </c>
      <c r="J916" s="24">
        <f>VLOOKUP(C916,INVENTORY_DATA!C:F,4,0)*F916</f>
        <v>440160.34</v>
      </c>
    </row>
    <row r="917" spans="2:10" x14ac:dyDescent="0.25">
      <c r="B917" t="str">
        <f t="shared" si="28"/>
        <v>101321497</v>
      </c>
      <c r="C917">
        <v>1321497</v>
      </c>
      <c r="D917" t="str">
        <f>_xlfn.XLOOKUP(C917,INVENTORY_DATA!$C:$C,INVENTORY_DATA!$B:$B,"REVISIT",0)</f>
        <v>W_A</v>
      </c>
      <c r="E917" t="s">
        <v>10</v>
      </c>
      <c r="F917">
        <v>37308</v>
      </c>
      <c r="G917">
        <v>2022</v>
      </c>
      <c r="H917">
        <f t="shared" si="29"/>
        <v>10</v>
      </c>
      <c r="I917">
        <f>VLOOKUP(H917,KEY!$B$2:$C$14,2,0)</f>
        <v>4</v>
      </c>
      <c r="J917" s="24">
        <f>VLOOKUP(C917,INVENTORY_DATA!C:F,4,0)*F917</f>
        <v>297344.76</v>
      </c>
    </row>
    <row r="918" spans="2:10" x14ac:dyDescent="0.25">
      <c r="B918" t="str">
        <f t="shared" si="28"/>
        <v>101950549</v>
      </c>
      <c r="C918">
        <v>1950549</v>
      </c>
      <c r="D918" t="str">
        <f>_xlfn.XLOOKUP(C918,INVENTORY_DATA!$C:$C,INVENTORY_DATA!$B:$B,"REVISIT",0)</f>
        <v>W_B</v>
      </c>
      <c r="E918" t="s">
        <v>4</v>
      </c>
      <c r="F918">
        <v>17263</v>
      </c>
      <c r="G918">
        <v>2022</v>
      </c>
      <c r="H918">
        <f t="shared" si="29"/>
        <v>10</v>
      </c>
      <c r="I918">
        <f>VLOOKUP(H918,KEY!$B$2:$C$14,2,0)</f>
        <v>4</v>
      </c>
      <c r="J918" s="24">
        <f>VLOOKUP(C918,INVENTORY_DATA!C:F,4,0)*F918</f>
        <v>135514.54999999999</v>
      </c>
    </row>
    <row r="919" spans="2:10" x14ac:dyDescent="0.25">
      <c r="B919" t="str">
        <f t="shared" si="28"/>
        <v>101493247</v>
      </c>
      <c r="C919">
        <v>1493247</v>
      </c>
      <c r="D919" t="str">
        <f>_xlfn.XLOOKUP(C919,INVENTORY_DATA!$C:$C,INVENTORY_DATA!$B:$B,"REVISIT",0)</f>
        <v>W_C</v>
      </c>
      <c r="E919" t="s">
        <v>6</v>
      </c>
      <c r="F919">
        <v>21977</v>
      </c>
      <c r="G919">
        <v>2022</v>
      </c>
      <c r="H919">
        <f t="shared" si="29"/>
        <v>10</v>
      </c>
      <c r="I919">
        <f>VLOOKUP(H919,KEY!$B$2:$C$14,2,0)</f>
        <v>4</v>
      </c>
      <c r="J919" s="24">
        <f>VLOOKUP(C919,INVENTORY_DATA!C:F,4,0)*F919</f>
        <v>192738.28999999998</v>
      </c>
    </row>
    <row r="920" spans="2:10" x14ac:dyDescent="0.25">
      <c r="B920" t="str">
        <f t="shared" si="28"/>
        <v>101352561</v>
      </c>
      <c r="C920">
        <v>1352561</v>
      </c>
      <c r="D920" t="str">
        <f>_xlfn.XLOOKUP(C920,INVENTORY_DATA!$C:$C,INVENTORY_DATA!$B:$B,"REVISIT",0)</f>
        <v>W_A</v>
      </c>
      <c r="E920" t="s">
        <v>8</v>
      </c>
      <c r="F920">
        <v>31770</v>
      </c>
      <c r="G920">
        <v>2022</v>
      </c>
      <c r="H920">
        <f t="shared" si="29"/>
        <v>10</v>
      </c>
      <c r="I920">
        <f>VLOOKUP(H920,KEY!$B$2:$C$14,2,0)</f>
        <v>4</v>
      </c>
      <c r="J920" s="24">
        <f>VLOOKUP(C920,INVENTORY_DATA!C:F,4,0)*F920</f>
        <v>299908.8</v>
      </c>
    </row>
    <row r="921" spans="2:10" x14ac:dyDescent="0.25">
      <c r="B921" t="str">
        <f t="shared" si="28"/>
        <v>101705422</v>
      </c>
      <c r="C921">
        <v>1705422</v>
      </c>
      <c r="D921" t="str">
        <f>_xlfn.XLOOKUP(C921,INVENTORY_DATA!$C:$C,INVENTORY_DATA!$B:$B,"REVISIT",0)</f>
        <v>W_B</v>
      </c>
      <c r="E921" t="s">
        <v>9</v>
      </c>
      <c r="F921">
        <v>20181</v>
      </c>
      <c r="G921">
        <v>2022</v>
      </c>
      <c r="H921">
        <f t="shared" si="29"/>
        <v>10</v>
      </c>
      <c r="I921">
        <f>VLOOKUP(H921,KEY!$B$2:$C$14,2,0)</f>
        <v>4</v>
      </c>
      <c r="J921" s="24">
        <f>VLOOKUP(C921,INVENTORY_DATA!C:F,4,0)*F921</f>
        <v>169520.4</v>
      </c>
    </row>
    <row r="922" spans="2:10" x14ac:dyDescent="0.25">
      <c r="B922" t="str">
        <f t="shared" si="28"/>
        <v>101022712</v>
      </c>
      <c r="C922">
        <v>1022712</v>
      </c>
      <c r="D922" t="str">
        <f>_xlfn.XLOOKUP(C922,INVENTORY_DATA!$C:$C,INVENTORY_DATA!$B:$B,"REVISIT",0)</f>
        <v>W_C</v>
      </c>
      <c r="E922" t="s">
        <v>10</v>
      </c>
      <c r="F922">
        <v>30290</v>
      </c>
      <c r="G922">
        <v>2022</v>
      </c>
      <c r="H922">
        <f t="shared" si="29"/>
        <v>10</v>
      </c>
      <c r="I922">
        <f>VLOOKUP(H922,KEY!$B$2:$C$14,2,0)</f>
        <v>4</v>
      </c>
      <c r="J922" s="24">
        <f>VLOOKUP(C922,INVENTORY_DATA!C:F,4,0)*F922</f>
        <v>217179.3</v>
      </c>
    </row>
    <row r="923" spans="2:10" x14ac:dyDescent="0.25">
      <c r="B923" t="str">
        <f t="shared" si="28"/>
        <v>101633085</v>
      </c>
      <c r="C923">
        <v>1633085</v>
      </c>
      <c r="D923" t="str">
        <f>_xlfn.XLOOKUP(C923,INVENTORY_DATA!$C:$C,INVENTORY_DATA!$B:$B,"REVISIT",0)</f>
        <v>W_A</v>
      </c>
      <c r="E923" t="s">
        <v>4</v>
      </c>
      <c r="F923">
        <v>33888</v>
      </c>
      <c r="G923">
        <v>2022</v>
      </c>
      <c r="H923">
        <f t="shared" si="29"/>
        <v>10</v>
      </c>
      <c r="I923">
        <f>VLOOKUP(H923,KEY!$B$2:$C$14,2,0)</f>
        <v>4</v>
      </c>
      <c r="J923" s="24">
        <f>VLOOKUP(C923,INVENTORY_DATA!C:F,4,0)*F923</f>
        <v>314480.63999999996</v>
      </c>
    </row>
    <row r="924" spans="2:10" x14ac:dyDescent="0.25">
      <c r="B924" t="str">
        <f t="shared" si="28"/>
        <v>101915675</v>
      </c>
      <c r="C924">
        <v>1915675</v>
      </c>
      <c r="D924" t="str">
        <f>_xlfn.XLOOKUP(C924,INVENTORY_DATA!$C:$C,INVENTORY_DATA!$B:$B,"REVISIT",0)</f>
        <v>W_B</v>
      </c>
      <c r="E924" t="s">
        <v>6</v>
      </c>
      <c r="F924">
        <v>25196</v>
      </c>
      <c r="G924">
        <v>2022</v>
      </c>
      <c r="H924">
        <f t="shared" si="29"/>
        <v>10</v>
      </c>
      <c r="I924">
        <f>VLOOKUP(H924,KEY!$B$2:$C$14,2,0)</f>
        <v>4</v>
      </c>
      <c r="J924" s="24">
        <f>VLOOKUP(C924,INVENTORY_DATA!C:F,4,0)*F924</f>
        <v>206607.19999999998</v>
      </c>
    </row>
    <row r="925" spans="2:10" x14ac:dyDescent="0.25">
      <c r="B925" t="str">
        <f t="shared" si="28"/>
        <v>101759024</v>
      </c>
      <c r="C925">
        <v>1759024</v>
      </c>
      <c r="D925" t="str">
        <f>_xlfn.XLOOKUP(C925,INVENTORY_DATA!$C:$C,INVENTORY_DATA!$B:$B,"REVISIT",0)</f>
        <v>W_C</v>
      </c>
      <c r="E925" t="s">
        <v>8</v>
      </c>
      <c r="F925">
        <v>14858</v>
      </c>
      <c r="G925">
        <v>2022</v>
      </c>
      <c r="H925">
        <f t="shared" si="29"/>
        <v>10</v>
      </c>
      <c r="I925">
        <f>VLOOKUP(H925,KEY!$B$2:$C$14,2,0)</f>
        <v>4</v>
      </c>
      <c r="J925" s="24">
        <f>VLOOKUP(C925,INVENTORY_DATA!C:F,4,0)*F925</f>
        <v>108314.82</v>
      </c>
    </row>
    <row r="926" spans="2:10" x14ac:dyDescent="0.25">
      <c r="B926" t="str">
        <f t="shared" si="28"/>
        <v>101641168</v>
      </c>
      <c r="C926">
        <v>1641168</v>
      </c>
      <c r="D926" t="str">
        <f>_xlfn.XLOOKUP(C926,INVENTORY_DATA!$C:$C,INVENTORY_DATA!$B:$B,"REVISIT",0)</f>
        <v>W_A</v>
      </c>
      <c r="E926" t="s">
        <v>9</v>
      </c>
      <c r="F926">
        <v>21246</v>
      </c>
      <c r="G926">
        <v>2022</v>
      </c>
      <c r="H926">
        <f t="shared" si="29"/>
        <v>10</v>
      </c>
      <c r="I926">
        <f>VLOOKUP(H926,KEY!$B$2:$C$14,2,0)</f>
        <v>4</v>
      </c>
      <c r="J926" s="24">
        <f>VLOOKUP(C926,INVENTORY_DATA!C:F,4,0)*F926</f>
        <v>153608.58000000002</v>
      </c>
    </row>
    <row r="927" spans="2:10" x14ac:dyDescent="0.25">
      <c r="B927" t="str">
        <f t="shared" si="28"/>
        <v>101841568</v>
      </c>
      <c r="C927">
        <v>1841568</v>
      </c>
      <c r="D927" t="str">
        <f>_xlfn.XLOOKUP(C927,INVENTORY_DATA!$C:$C,INVENTORY_DATA!$B:$B,"REVISIT",0)</f>
        <v>W_B</v>
      </c>
      <c r="E927" t="s">
        <v>10</v>
      </c>
      <c r="F927">
        <v>19990</v>
      </c>
      <c r="G927">
        <v>2022</v>
      </c>
      <c r="H927">
        <f t="shared" si="29"/>
        <v>10</v>
      </c>
      <c r="I927">
        <f>VLOOKUP(H927,KEY!$B$2:$C$14,2,0)</f>
        <v>4</v>
      </c>
      <c r="J927" s="24">
        <f>VLOOKUP(C927,INVENTORY_DATA!C:F,4,0)*F927</f>
        <v>163918</v>
      </c>
    </row>
    <row r="928" spans="2:10" x14ac:dyDescent="0.25">
      <c r="B928" t="str">
        <f t="shared" si="28"/>
        <v>101661410</v>
      </c>
      <c r="C928">
        <v>1661410</v>
      </c>
      <c r="D928" t="str">
        <f>_xlfn.XLOOKUP(C928,INVENTORY_DATA!$C:$C,INVENTORY_DATA!$B:$B,"REVISIT",0)</f>
        <v>W_C</v>
      </c>
      <c r="E928" t="s">
        <v>4</v>
      </c>
      <c r="F928">
        <v>24075</v>
      </c>
      <c r="G928">
        <v>2022</v>
      </c>
      <c r="H928">
        <f t="shared" si="29"/>
        <v>10</v>
      </c>
      <c r="I928">
        <f>VLOOKUP(H928,KEY!$B$2:$C$14,2,0)</f>
        <v>4</v>
      </c>
      <c r="J928" s="24">
        <f>VLOOKUP(C928,INVENTORY_DATA!C:F,4,0)*F928</f>
        <v>238101.75</v>
      </c>
    </row>
    <row r="929" spans="2:10" x14ac:dyDescent="0.25">
      <c r="B929" t="str">
        <f t="shared" si="28"/>
        <v>101710785</v>
      </c>
      <c r="C929">
        <v>1710785</v>
      </c>
      <c r="D929" t="str">
        <f>_xlfn.XLOOKUP(C929,INVENTORY_DATA!$C:$C,INVENTORY_DATA!$B:$B,"REVISIT",0)</f>
        <v>W_A</v>
      </c>
      <c r="E929" t="s">
        <v>6</v>
      </c>
      <c r="F929">
        <v>20964</v>
      </c>
      <c r="G929">
        <v>2022</v>
      </c>
      <c r="H929">
        <f t="shared" si="29"/>
        <v>10</v>
      </c>
      <c r="I929">
        <f>VLOOKUP(H929,KEY!$B$2:$C$14,2,0)</f>
        <v>4</v>
      </c>
      <c r="J929" s="24">
        <f>VLOOKUP(C929,INVENTORY_DATA!C:F,4,0)*F929</f>
        <v>149263.67999999999</v>
      </c>
    </row>
    <row r="930" spans="2:10" x14ac:dyDescent="0.25">
      <c r="B930" t="str">
        <f t="shared" si="28"/>
        <v>101189716</v>
      </c>
      <c r="C930">
        <v>1189716</v>
      </c>
      <c r="D930" t="str">
        <f>_xlfn.XLOOKUP(C930,INVENTORY_DATA!$C:$C,INVENTORY_DATA!$B:$B,"REVISIT",0)</f>
        <v>W_B</v>
      </c>
      <c r="E930" t="s">
        <v>8</v>
      </c>
      <c r="F930">
        <v>15054</v>
      </c>
      <c r="G930">
        <v>2022</v>
      </c>
      <c r="H930">
        <f t="shared" si="29"/>
        <v>10</v>
      </c>
      <c r="I930">
        <f>VLOOKUP(H930,KEY!$B$2:$C$14,2,0)</f>
        <v>4</v>
      </c>
      <c r="J930" s="24">
        <f>VLOOKUP(C930,INVENTORY_DATA!C:F,4,0)*F930</f>
        <v>144518.39999999999</v>
      </c>
    </row>
    <row r="931" spans="2:10" x14ac:dyDescent="0.25">
      <c r="B931" t="str">
        <f t="shared" si="28"/>
        <v>101202924</v>
      </c>
      <c r="C931">
        <v>1202924</v>
      </c>
      <c r="D931" t="str">
        <f>_xlfn.XLOOKUP(C931,INVENTORY_DATA!$C:$C,INVENTORY_DATA!$B:$B,"REVISIT",0)</f>
        <v>W_C</v>
      </c>
      <c r="E931" t="s">
        <v>9</v>
      </c>
      <c r="F931">
        <v>44568</v>
      </c>
      <c r="G931">
        <v>2022</v>
      </c>
      <c r="H931">
        <f t="shared" si="29"/>
        <v>10</v>
      </c>
      <c r="I931">
        <f>VLOOKUP(H931,KEY!$B$2:$C$14,2,0)</f>
        <v>4</v>
      </c>
      <c r="J931" s="24">
        <f>VLOOKUP(C931,INVENTORY_DATA!C:F,4,0)*F931</f>
        <v>382393.44</v>
      </c>
    </row>
    <row r="932" spans="2:10" x14ac:dyDescent="0.25">
      <c r="B932" t="str">
        <f t="shared" si="28"/>
        <v>101287424</v>
      </c>
      <c r="C932">
        <v>1287424</v>
      </c>
      <c r="D932" t="str">
        <f>_xlfn.XLOOKUP(C932,INVENTORY_DATA!$C:$C,INVENTORY_DATA!$B:$B,"REVISIT",0)</f>
        <v>W_A</v>
      </c>
      <c r="E932" t="s">
        <v>10</v>
      </c>
      <c r="F932">
        <v>49766</v>
      </c>
      <c r="G932">
        <v>2022</v>
      </c>
      <c r="H932">
        <f t="shared" si="29"/>
        <v>10</v>
      </c>
      <c r="I932">
        <f>VLOOKUP(H932,KEY!$B$2:$C$14,2,0)</f>
        <v>4</v>
      </c>
      <c r="J932" s="24">
        <f>VLOOKUP(C932,INVENTORY_DATA!C:F,4,0)*F932</f>
        <v>457349.54</v>
      </c>
    </row>
    <row r="933" spans="2:10" x14ac:dyDescent="0.25">
      <c r="B933" t="str">
        <f t="shared" si="28"/>
        <v>101578653</v>
      </c>
      <c r="C933">
        <v>1578653</v>
      </c>
      <c r="D933" t="str">
        <f>_xlfn.XLOOKUP(C933,INVENTORY_DATA!$C:$C,INVENTORY_DATA!$B:$B,"REVISIT",0)</f>
        <v>W_B</v>
      </c>
      <c r="E933" t="s">
        <v>4</v>
      </c>
      <c r="F933">
        <v>36267</v>
      </c>
      <c r="G933">
        <v>2022</v>
      </c>
      <c r="H933">
        <f t="shared" si="29"/>
        <v>10</v>
      </c>
      <c r="I933">
        <f>VLOOKUP(H933,KEY!$B$2:$C$14,2,0)</f>
        <v>4</v>
      </c>
      <c r="J933" s="24">
        <f>VLOOKUP(C933,INVENTORY_DATA!C:F,4,0)*F933</f>
        <v>318061.58999999997</v>
      </c>
    </row>
    <row r="934" spans="2:10" x14ac:dyDescent="0.25">
      <c r="B934" t="str">
        <f t="shared" si="28"/>
        <v>101705332</v>
      </c>
      <c r="C934">
        <v>1705332</v>
      </c>
      <c r="D934" t="str">
        <f>_xlfn.XLOOKUP(C934,INVENTORY_DATA!$C:$C,INVENTORY_DATA!$B:$B,"REVISIT",0)</f>
        <v>W_C</v>
      </c>
      <c r="E934" t="s">
        <v>6</v>
      </c>
      <c r="F934">
        <v>24920</v>
      </c>
      <c r="G934">
        <v>2022</v>
      </c>
      <c r="H934">
        <f t="shared" si="29"/>
        <v>10</v>
      </c>
      <c r="I934">
        <f>VLOOKUP(H934,KEY!$B$2:$C$14,2,0)</f>
        <v>4</v>
      </c>
      <c r="J934" s="24">
        <f>VLOOKUP(C934,INVENTORY_DATA!C:F,4,0)*F934</f>
        <v>207085.2</v>
      </c>
    </row>
    <row r="935" spans="2:10" x14ac:dyDescent="0.25">
      <c r="B935" t="str">
        <f t="shared" si="28"/>
        <v>101803508</v>
      </c>
      <c r="C935">
        <v>1803508</v>
      </c>
      <c r="D935" t="str">
        <f>_xlfn.XLOOKUP(C935,INVENTORY_DATA!$C:$C,INVENTORY_DATA!$B:$B,"REVISIT",0)</f>
        <v>W_A</v>
      </c>
      <c r="E935" t="s">
        <v>8</v>
      </c>
      <c r="F935">
        <v>40849</v>
      </c>
      <c r="G935">
        <v>2022</v>
      </c>
      <c r="H935">
        <f t="shared" si="29"/>
        <v>10</v>
      </c>
      <c r="I935">
        <f>VLOOKUP(H935,KEY!$B$2:$C$14,2,0)</f>
        <v>4</v>
      </c>
      <c r="J935" s="24">
        <f>VLOOKUP(C935,INVENTORY_DATA!C:F,4,0)*F935</f>
        <v>400320.2</v>
      </c>
    </row>
    <row r="936" spans="2:10" x14ac:dyDescent="0.25">
      <c r="B936" t="str">
        <f t="shared" si="28"/>
        <v>101700607</v>
      </c>
      <c r="C936">
        <v>1700607</v>
      </c>
      <c r="D936" t="str">
        <f>_xlfn.XLOOKUP(C936,INVENTORY_DATA!$C:$C,INVENTORY_DATA!$B:$B,"REVISIT",0)</f>
        <v>W_B</v>
      </c>
      <c r="E936" t="s">
        <v>9</v>
      </c>
      <c r="F936">
        <v>15248</v>
      </c>
      <c r="G936">
        <v>2022</v>
      </c>
      <c r="H936">
        <f t="shared" si="29"/>
        <v>10</v>
      </c>
      <c r="I936">
        <f>VLOOKUP(H936,KEY!$B$2:$C$14,2,0)</f>
        <v>4</v>
      </c>
      <c r="J936" s="24">
        <f>VLOOKUP(C936,INVENTORY_DATA!C:F,4,0)*F936</f>
        <v>134334.88</v>
      </c>
    </row>
    <row r="937" spans="2:10" x14ac:dyDescent="0.25">
      <c r="B937" t="str">
        <f t="shared" si="28"/>
        <v>101256263</v>
      </c>
      <c r="C937">
        <v>1256263</v>
      </c>
      <c r="D937" t="str">
        <f>_xlfn.XLOOKUP(C937,INVENTORY_DATA!$C:$C,INVENTORY_DATA!$B:$B,"REVISIT",0)</f>
        <v>W_C</v>
      </c>
      <c r="E937" t="s">
        <v>10</v>
      </c>
      <c r="F937">
        <v>20871</v>
      </c>
      <c r="G937">
        <v>2022</v>
      </c>
      <c r="H937">
        <f t="shared" si="29"/>
        <v>10</v>
      </c>
      <c r="I937">
        <f>VLOOKUP(H937,KEY!$B$2:$C$14,2,0)</f>
        <v>4</v>
      </c>
      <c r="J937" s="24">
        <f>VLOOKUP(C937,INVENTORY_DATA!C:F,4,0)*F937</f>
        <v>187421.58000000002</v>
      </c>
    </row>
    <row r="938" spans="2:10" x14ac:dyDescent="0.25">
      <c r="B938" t="str">
        <f t="shared" si="28"/>
        <v>101838070</v>
      </c>
      <c r="C938">
        <v>1838070</v>
      </c>
      <c r="D938" t="str">
        <f>_xlfn.XLOOKUP(C938,INVENTORY_DATA!$C:$C,INVENTORY_DATA!$B:$B,"REVISIT",0)</f>
        <v>W_A</v>
      </c>
      <c r="E938" t="s">
        <v>4</v>
      </c>
      <c r="F938">
        <v>30922</v>
      </c>
      <c r="G938">
        <v>2022</v>
      </c>
      <c r="H938">
        <f t="shared" si="29"/>
        <v>10</v>
      </c>
      <c r="I938">
        <f>VLOOKUP(H938,KEY!$B$2:$C$14,2,0)</f>
        <v>4</v>
      </c>
      <c r="J938" s="24">
        <f>VLOOKUP(C938,INVENTORY_DATA!C:F,4,0)*F938</f>
        <v>263146.21999999997</v>
      </c>
    </row>
    <row r="939" spans="2:10" x14ac:dyDescent="0.25">
      <c r="B939" t="str">
        <f t="shared" si="28"/>
        <v>101834977</v>
      </c>
      <c r="C939">
        <v>1834977</v>
      </c>
      <c r="D939" t="str">
        <f>_xlfn.XLOOKUP(C939,INVENTORY_DATA!$C:$C,INVENTORY_DATA!$B:$B,"REVISIT",0)</f>
        <v>W_B</v>
      </c>
      <c r="E939" t="s">
        <v>6</v>
      </c>
      <c r="F939">
        <v>40983</v>
      </c>
      <c r="G939">
        <v>2022</v>
      </c>
      <c r="H939">
        <f t="shared" si="29"/>
        <v>10</v>
      </c>
      <c r="I939">
        <f>VLOOKUP(H939,KEY!$B$2:$C$14,2,0)</f>
        <v>4</v>
      </c>
      <c r="J939" s="24">
        <f>VLOOKUP(C939,INVENTORY_DATA!C:F,4,0)*F939</f>
        <v>361470.06</v>
      </c>
    </row>
    <row r="940" spans="2:10" x14ac:dyDescent="0.25">
      <c r="B940" t="str">
        <f t="shared" si="28"/>
        <v>101379146</v>
      </c>
      <c r="C940">
        <v>1379146</v>
      </c>
      <c r="D940" t="str">
        <f>_xlfn.XLOOKUP(C940,INVENTORY_DATA!$C:$C,INVENTORY_DATA!$B:$B,"REVISIT",0)</f>
        <v>W_C</v>
      </c>
      <c r="E940" t="s">
        <v>8</v>
      </c>
      <c r="F940">
        <v>22926</v>
      </c>
      <c r="G940">
        <v>2022</v>
      </c>
      <c r="H940">
        <f t="shared" si="29"/>
        <v>10</v>
      </c>
      <c r="I940">
        <f>VLOOKUP(H940,KEY!$B$2:$C$14,2,0)</f>
        <v>4</v>
      </c>
      <c r="J940" s="24">
        <f>VLOOKUP(C940,INVENTORY_DATA!C:F,4,0)*F940</f>
        <v>164837.94</v>
      </c>
    </row>
    <row r="941" spans="2:10" x14ac:dyDescent="0.25">
      <c r="B941" t="str">
        <f t="shared" si="28"/>
        <v>101248060</v>
      </c>
      <c r="C941">
        <v>1248060</v>
      </c>
      <c r="D941" t="str">
        <f>_xlfn.XLOOKUP(C941,INVENTORY_DATA!$C:$C,INVENTORY_DATA!$B:$B,"REVISIT",0)</f>
        <v>W_A</v>
      </c>
      <c r="E941" t="s">
        <v>9</v>
      </c>
      <c r="F941">
        <v>34837</v>
      </c>
      <c r="G941">
        <v>2022</v>
      </c>
      <c r="H941">
        <f t="shared" si="29"/>
        <v>10</v>
      </c>
      <c r="I941">
        <f>VLOOKUP(H941,KEY!$B$2:$C$14,2,0)</f>
        <v>4</v>
      </c>
      <c r="J941" s="24">
        <f>VLOOKUP(C941,INVENTORY_DATA!C:F,4,0)*F941</f>
        <v>313533</v>
      </c>
    </row>
    <row r="942" spans="2:10" x14ac:dyDescent="0.25">
      <c r="B942" t="str">
        <f t="shared" si="28"/>
        <v>101707025</v>
      </c>
      <c r="C942">
        <v>1707025</v>
      </c>
      <c r="D942" t="str">
        <f>_xlfn.XLOOKUP(C942,INVENTORY_DATA!$C:$C,INVENTORY_DATA!$B:$B,"REVISIT",0)</f>
        <v>W_B</v>
      </c>
      <c r="E942" t="s">
        <v>10</v>
      </c>
      <c r="F942">
        <v>18211</v>
      </c>
      <c r="G942">
        <v>2022</v>
      </c>
      <c r="H942">
        <f t="shared" si="29"/>
        <v>10</v>
      </c>
      <c r="I942">
        <f>VLOOKUP(H942,KEY!$B$2:$C$14,2,0)</f>
        <v>4</v>
      </c>
      <c r="J942" s="24">
        <f>VLOOKUP(C942,INVENTORY_DATA!C:F,4,0)*F942</f>
        <v>166266.43000000002</v>
      </c>
    </row>
    <row r="943" spans="2:10" x14ac:dyDescent="0.25">
      <c r="B943" t="str">
        <f t="shared" si="28"/>
        <v>101879235</v>
      </c>
      <c r="C943">
        <v>1879235</v>
      </c>
      <c r="D943" t="str">
        <f>_xlfn.XLOOKUP(C943,INVENTORY_DATA!$C:$C,INVENTORY_DATA!$B:$B,"REVISIT",0)</f>
        <v>W_C</v>
      </c>
      <c r="E943" t="s">
        <v>4</v>
      </c>
      <c r="F943">
        <v>26688</v>
      </c>
      <c r="G943">
        <v>2022</v>
      </c>
      <c r="H943">
        <f t="shared" si="29"/>
        <v>10</v>
      </c>
      <c r="I943">
        <f>VLOOKUP(H943,KEY!$B$2:$C$14,2,0)</f>
        <v>4</v>
      </c>
      <c r="J943" s="24">
        <f>VLOOKUP(C943,INVENTORY_DATA!C:F,4,0)*F943</f>
        <v>199092.48000000001</v>
      </c>
    </row>
    <row r="944" spans="2:10" x14ac:dyDescent="0.25">
      <c r="B944" t="str">
        <f t="shared" si="28"/>
        <v>101544930</v>
      </c>
      <c r="C944">
        <v>1544930</v>
      </c>
      <c r="D944" t="str">
        <f>_xlfn.XLOOKUP(C944,INVENTORY_DATA!$C:$C,INVENTORY_DATA!$B:$B,"REVISIT",0)</f>
        <v>W_A</v>
      </c>
      <c r="E944" t="s">
        <v>6</v>
      </c>
      <c r="F944">
        <v>38300</v>
      </c>
      <c r="G944">
        <v>2022</v>
      </c>
      <c r="H944">
        <f t="shared" si="29"/>
        <v>10</v>
      </c>
      <c r="I944">
        <f>VLOOKUP(H944,KEY!$B$2:$C$14,2,0)</f>
        <v>4</v>
      </c>
      <c r="J944" s="24">
        <f>VLOOKUP(C944,INVENTORY_DATA!C:F,4,0)*F944</f>
        <v>289548</v>
      </c>
    </row>
    <row r="945" spans="2:10" x14ac:dyDescent="0.25">
      <c r="B945" t="str">
        <f t="shared" si="28"/>
        <v>101726969</v>
      </c>
      <c r="C945">
        <v>1726969</v>
      </c>
      <c r="D945" t="str">
        <f>_xlfn.XLOOKUP(C945,INVENTORY_DATA!$C:$C,INVENTORY_DATA!$B:$B,"REVISIT",0)</f>
        <v>W_B</v>
      </c>
      <c r="E945" t="s">
        <v>8</v>
      </c>
      <c r="F945">
        <v>12040</v>
      </c>
      <c r="G945">
        <v>2022</v>
      </c>
      <c r="H945">
        <f t="shared" si="29"/>
        <v>10</v>
      </c>
      <c r="I945">
        <f>VLOOKUP(H945,KEY!$B$2:$C$14,2,0)</f>
        <v>4</v>
      </c>
      <c r="J945" s="24">
        <f>VLOOKUP(C945,INVENTORY_DATA!C:F,4,0)*F945</f>
        <v>117028.8</v>
      </c>
    </row>
    <row r="946" spans="2:10" x14ac:dyDescent="0.25">
      <c r="B946" t="str">
        <f t="shared" si="28"/>
        <v>101117440</v>
      </c>
      <c r="C946">
        <v>1117440</v>
      </c>
      <c r="D946" t="str">
        <f>_xlfn.XLOOKUP(C946,INVENTORY_DATA!$C:$C,INVENTORY_DATA!$B:$B,"REVISIT",0)</f>
        <v>W_C</v>
      </c>
      <c r="E946" t="s">
        <v>9</v>
      </c>
      <c r="F946">
        <v>44101</v>
      </c>
      <c r="G946">
        <v>2022</v>
      </c>
      <c r="H946">
        <f t="shared" si="29"/>
        <v>10</v>
      </c>
      <c r="I946">
        <f>VLOOKUP(H946,KEY!$B$2:$C$14,2,0)</f>
        <v>4</v>
      </c>
      <c r="J946" s="24">
        <f>VLOOKUP(C946,INVENTORY_DATA!C:F,4,0)*F946</f>
        <v>323701.33999999997</v>
      </c>
    </row>
    <row r="947" spans="2:10" x14ac:dyDescent="0.25">
      <c r="B947" t="str">
        <f t="shared" si="28"/>
        <v>101004740</v>
      </c>
      <c r="C947">
        <v>1004740</v>
      </c>
      <c r="D947" t="str">
        <f>_xlfn.XLOOKUP(C947,INVENTORY_DATA!$C:$C,INVENTORY_DATA!$B:$B,"REVISIT",0)</f>
        <v>W_A</v>
      </c>
      <c r="E947" t="s">
        <v>10</v>
      </c>
      <c r="F947">
        <v>11825</v>
      </c>
      <c r="G947">
        <v>2022</v>
      </c>
      <c r="H947">
        <f t="shared" si="29"/>
        <v>10</v>
      </c>
      <c r="I947">
        <f>VLOOKUP(H947,KEY!$B$2:$C$14,2,0)</f>
        <v>4</v>
      </c>
      <c r="J947" s="24">
        <f>VLOOKUP(C947,INVENTORY_DATA!C:F,4,0)*F947</f>
        <v>90461.25</v>
      </c>
    </row>
    <row r="948" spans="2:10" x14ac:dyDescent="0.25">
      <c r="B948" t="str">
        <f t="shared" si="28"/>
        <v>101961719</v>
      </c>
      <c r="C948">
        <v>1961719</v>
      </c>
      <c r="D948" t="str">
        <f>_xlfn.XLOOKUP(C948,INVENTORY_DATA!$C:$C,INVENTORY_DATA!$B:$B,"REVISIT",0)</f>
        <v>W_B</v>
      </c>
      <c r="E948" t="s">
        <v>4</v>
      </c>
      <c r="F948">
        <v>10172</v>
      </c>
      <c r="G948">
        <v>2022</v>
      </c>
      <c r="H948">
        <f t="shared" si="29"/>
        <v>10</v>
      </c>
      <c r="I948">
        <f>VLOOKUP(H948,KEY!$B$2:$C$14,2,0)</f>
        <v>4</v>
      </c>
      <c r="J948" s="24">
        <f>VLOOKUP(C948,INVENTORY_DATA!C:F,4,0)*F948</f>
        <v>100601.08</v>
      </c>
    </row>
    <row r="949" spans="2:10" x14ac:dyDescent="0.25">
      <c r="B949" t="str">
        <f t="shared" si="28"/>
        <v>101825560</v>
      </c>
      <c r="C949">
        <v>1825560</v>
      </c>
      <c r="D949" t="str">
        <f>_xlfn.XLOOKUP(C949,INVENTORY_DATA!$C:$C,INVENTORY_DATA!$B:$B,"REVISIT",0)</f>
        <v>W_C</v>
      </c>
      <c r="E949" t="s">
        <v>6</v>
      </c>
      <c r="F949">
        <v>25385</v>
      </c>
      <c r="G949">
        <v>2022</v>
      </c>
      <c r="H949">
        <f t="shared" si="29"/>
        <v>10</v>
      </c>
      <c r="I949">
        <f>VLOOKUP(H949,KEY!$B$2:$C$14,2,0)</f>
        <v>4</v>
      </c>
      <c r="J949" s="24">
        <f>VLOOKUP(C949,INVENTORY_DATA!C:F,4,0)*F949</f>
        <v>208664.7</v>
      </c>
    </row>
    <row r="950" spans="2:10" x14ac:dyDescent="0.25">
      <c r="B950" t="str">
        <f t="shared" si="28"/>
        <v>101832552</v>
      </c>
      <c r="C950">
        <v>1832552</v>
      </c>
      <c r="D950" t="str">
        <f>_xlfn.XLOOKUP(C950,INVENTORY_DATA!$C:$C,INVENTORY_DATA!$B:$B,"REVISIT",0)</f>
        <v>W_A</v>
      </c>
      <c r="E950" t="s">
        <v>8</v>
      </c>
      <c r="F950">
        <v>22452</v>
      </c>
      <c r="G950">
        <v>2022</v>
      </c>
      <c r="H950">
        <f t="shared" si="29"/>
        <v>10</v>
      </c>
      <c r="I950">
        <f>VLOOKUP(H950,KEY!$B$2:$C$14,2,0)</f>
        <v>4</v>
      </c>
      <c r="J950" s="24">
        <f>VLOOKUP(C950,INVENTORY_DATA!C:F,4,0)*F950</f>
        <v>191964.6</v>
      </c>
    </row>
    <row r="951" spans="2:10" x14ac:dyDescent="0.25">
      <c r="B951" t="str">
        <f t="shared" si="28"/>
        <v>101090594</v>
      </c>
      <c r="C951">
        <v>1090594</v>
      </c>
      <c r="D951" t="str">
        <f>_xlfn.XLOOKUP(C951,INVENTORY_DATA!$C:$C,INVENTORY_DATA!$B:$B,"REVISIT",0)</f>
        <v>W_B</v>
      </c>
      <c r="E951" t="s">
        <v>9</v>
      </c>
      <c r="F951">
        <v>31291</v>
      </c>
      <c r="G951">
        <v>2022</v>
      </c>
      <c r="H951">
        <f t="shared" si="29"/>
        <v>10</v>
      </c>
      <c r="I951">
        <f>VLOOKUP(H951,KEY!$B$2:$C$14,2,0)</f>
        <v>4</v>
      </c>
      <c r="J951" s="24">
        <f>VLOOKUP(C951,INVENTORY_DATA!C:F,4,0)*F951</f>
        <v>255960.38</v>
      </c>
    </row>
    <row r="952" spans="2:10" x14ac:dyDescent="0.25">
      <c r="B952" t="str">
        <f t="shared" si="28"/>
        <v>101543938</v>
      </c>
      <c r="C952">
        <v>1543938</v>
      </c>
      <c r="D952" t="str">
        <f>_xlfn.XLOOKUP(C952,INVENTORY_DATA!$C:$C,INVENTORY_DATA!$B:$B,"REVISIT",0)</f>
        <v>W_C</v>
      </c>
      <c r="E952" t="s">
        <v>10</v>
      </c>
      <c r="F952">
        <v>37149</v>
      </c>
      <c r="G952">
        <v>2022</v>
      </c>
      <c r="H952">
        <f t="shared" si="29"/>
        <v>10</v>
      </c>
      <c r="I952">
        <f>VLOOKUP(H952,KEY!$B$2:$C$14,2,0)</f>
        <v>4</v>
      </c>
      <c r="J952" s="24">
        <f>VLOOKUP(C952,INVENTORY_DATA!C:F,4,0)*F952</f>
        <v>370747.02</v>
      </c>
    </row>
    <row r="953" spans="2:10" x14ac:dyDescent="0.25">
      <c r="B953" t="str">
        <f t="shared" si="28"/>
        <v>101421180</v>
      </c>
      <c r="C953">
        <v>1421180</v>
      </c>
      <c r="D953" t="str">
        <f>_xlfn.XLOOKUP(C953,INVENTORY_DATA!$C:$C,INVENTORY_DATA!$B:$B,"REVISIT",0)</f>
        <v>W_A</v>
      </c>
      <c r="E953" t="s">
        <v>4</v>
      </c>
      <c r="F953">
        <v>25311</v>
      </c>
      <c r="G953">
        <v>2022</v>
      </c>
      <c r="H953">
        <f t="shared" si="29"/>
        <v>10</v>
      </c>
      <c r="I953">
        <f>VLOOKUP(H953,KEY!$B$2:$C$14,2,0)</f>
        <v>4</v>
      </c>
      <c r="J953" s="24">
        <f>VLOOKUP(C953,INVENTORY_DATA!C:F,4,0)*F953</f>
        <v>252856.89</v>
      </c>
    </row>
    <row r="954" spans="2:10" x14ac:dyDescent="0.25">
      <c r="B954" t="str">
        <f t="shared" si="28"/>
        <v>101908273</v>
      </c>
      <c r="C954">
        <v>1908273</v>
      </c>
      <c r="D954" t="str">
        <f>_xlfn.XLOOKUP(C954,INVENTORY_DATA!$C:$C,INVENTORY_DATA!$B:$B,"REVISIT",0)</f>
        <v>W_B</v>
      </c>
      <c r="E954" t="s">
        <v>6</v>
      </c>
      <c r="F954">
        <v>12451</v>
      </c>
      <c r="G954">
        <v>2022</v>
      </c>
      <c r="H954">
        <f t="shared" si="29"/>
        <v>10</v>
      </c>
      <c r="I954">
        <f>VLOOKUP(H954,KEY!$B$2:$C$14,2,0)</f>
        <v>4</v>
      </c>
      <c r="J954" s="24">
        <f>VLOOKUP(C954,INVENTORY_DATA!C:F,4,0)*F954</f>
        <v>114549.2</v>
      </c>
    </row>
    <row r="955" spans="2:10" x14ac:dyDescent="0.25">
      <c r="B955" t="str">
        <f t="shared" si="28"/>
        <v>101559835</v>
      </c>
      <c r="C955">
        <v>1559835</v>
      </c>
      <c r="D955" t="str">
        <f>_xlfn.XLOOKUP(C955,INVENTORY_DATA!$C:$C,INVENTORY_DATA!$B:$B,"REVISIT",0)</f>
        <v>W_C</v>
      </c>
      <c r="E955" t="s">
        <v>8</v>
      </c>
      <c r="F955">
        <v>23541</v>
      </c>
      <c r="G955">
        <v>2022</v>
      </c>
      <c r="H955">
        <f t="shared" si="29"/>
        <v>10</v>
      </c>
      <c r="I955">
        <f>VLOOKUP(H955,KEY!$B$2:$C$14,2,0)</f>
        <v>4</v>
      </c>
      <c r="J955" s="24">
        <f>VLOOKUP(C955,INVENTORY_DATA!C:F,4,0)*F955</f>
        <v>226699.83000000002</v>
      </c>
    </row>
    <row r="956" spans="2:10" x14ac:dyDescent="0.25">
      <c r="B956" t="str">
        <f t="shared" si="28"/>
        <v>101482803</v>
      </c>
      <c r="C956">
        <v>1482803</v>
      </c>
      <c r="D956" t="str">
        <f>_xlfn.XLOOKUP(C956,INVENTORY_DATA!$C:$C,INVENTORY_DATA!$B:$B,"REVISIT",0)</f>
        <v>W_A</v>
      </c>
      <c r="E956" t="s">
        <v>9</v>
      </c>
      <c r="F956">
        <v>17568</v>
      </c>
      <c r="G956">
        <v>2022</v>
      </c>
      <c r="H956">
        <f t="shared" si="29"/>
        <v>10</v>
      </c>
      <c r="I956">
        <f>VLOOKUP(H956,KEY!$B$2:$C$14,2,0)</f>
        <v>4</v>
      </c>
      <c r="J956" s="24">
        <f>VLOOKUP(C956,INVENTORY_DATA!C:F,4,0)*F956</f>
        <v>138962.88</v>
      </c>
    </row>
    <row r="957" spans="2:10" x14ac:dyDescent="0.25">
      <c r="B957" t="str">
        <f t="shared" si="28"/>
        <v>101771270</v>
      </c>
      <c r="C957">
        <v>1771270</v>
      </c>
      <c r="D957" t="str">
        <f>_xlfn.XLOOKUP(C957,INVENTORY_DATA!$C:$C,INVENTORY_DATA!$B:$B,"REVISIT",0)</f>
        <v>W_B</v>
      </c>
      <c r="E957" t="s">
        <v>10</v>
      </c>
      <c r="F957">
        <v>16026</v>
      </c>
      <c r="G957">
        <v>2022</v>
      </c>
      <c r="H957">
        <f t="shared" si="29"/>
        <v>10</v>
      </c>
      <c r="I957">
        <f>VLOOKUP(H957,KEY!$B$2:$C$14,2,0)</f>
        <v>4</v>
      </c>
      <c r="J957" s="24">
        <f>VLOOKUP(C957,INVENTORY_DATA!C:F,4,0)*F957</f>
        <v>116188.5</v>
      </c>
    </row>
    <row r="958" spans="2:10" x14ac:dyDescent="0.25">
      <c r="B958" t="str">
        <f t="shared" si="28"/>
        <v>101186743</v>
      </c>
      <c r="C958">
        <v>1186743</v>
      </c>
      <c r="D958" t="str">
        <f>_xlfn.XLOOKUP(C958,INVENTORY_DATA!$C:$C,INVENTORY_DATA!$B:$B,"REVISIT",0)</f>
        <v>W_C</v>
      </c>
      <c r="E958" t="s">
        <v>4</v>
      </c>
      <c r="F958">
        <v>32609</v>
      </c>
      <c r="G958">
        <v>2022</v>
      </c>
      <c r="H958">
        <f t="shared" si="29"/>
        <v>10</v>
      </c>
      <c r="I958">
        <f>VLOOKUP(H958,KEY!$B$2:$C$14,2,0)</f>
        <v>4</v>
      </c>
      <c r="J958" s="24">
        <f>VLOOKUP(C958,INVENTORY_DATA!C:F,4,0)*F958</f>
        <v>320220.38</v>
      </c>
    </row>
    <row r="959" spans="2:10" x14ac:dyDescent="0.25">
      <c r="B959" t="str">
        <f t="shared" si="28"/>
        <v>101010092</v>
      </c>
      <c r="C959">
        <v>1010092</v>
      </c>
      <c r="D959" t="str">
        <f>_xlfn.XLOOKUP(C959,INVENTORY_DATA!$C:$C,INVENTORY_DATA!$B:$B,"REVISIT",0)</f>
        <v>W_A</v>
      </c>
      <c r="E959" t="s">
        <v>6</v>
      </c>
      <c r="F959">
        <v>41246</v>
      </c>
      <c r="G959">
        <v>2022</v>
      </c>
      <c r="H959">
        <f t="shared" si="29"/>
        <v>10</v>
      </c>
      <c r="I959">
        <f>VLOOKUP(H959,KEY!$B$2:$C$14,2,0)</f>
        <v>4</v>
      </c>
      <c r="J959" s="24">
        <f>VLOOKUP(C959,INVENTORY_DATA!C:F,4,0)*F959</f>
        <v>294496.44</v>
      </c>
    </row>
    <row r="960" spans="2:10" x14ac:dyDescent="0.25">
      <c r="B960" t="str">
        <f t="shared" si="28"/>
        <v>101797094</v>
      </c>
      <c r="C960">
        <v>1797094</v>
      </c>
      <c r="D960" t="str">
        <f>_xlfn.XLOOKUP(C960,INVENTORY_DATA!$C:$C,INVENTORY_DATA!$B:$B,"REVISIT",0)</f>
        <v>W_B</v>
      </c>
      <c r="E960" t="s">
        <v>8</v>
      </c>
      <c r="F960">
        <v>40987</v>
      </c>
      <c r="G960">
        <v>2022</v>
      </c>
      <c r="H960">
        <f t="shared" si="29"/>
        <v>10</v>
      </c>
      <c r="I960">
        <f>VLOOKUP(H960,KEY!$B$2:$C$14,2,0)</f>
        <v>4</v>
      </c>
      <c r="J960" s="24">
        <f>VLOOKUP(C960,INVENTORY_DATA!C:F,4,0)*F960</f>
        <v>318878.86</v>
      </c>
    </row>
    <row r="961" spans="2:10" x14ac:dyDescent="0.25">
      <c r="B961" t="str">
        <f t="shared" si="28"/>
        <v>101526326</v>
      </c>
      <c r="C961">
        <v>1526326</v>
      </c>
      <c r="D961" t="str">
        <f>_xlfn.XLOOKUP(C961,INVENTORY_DATA!$C:$C,INVENTORY_DATA!$B:$B,"REVISIT",0)</f>
        <v>W_C</v>
      </c>
      <c r="E961" t="s">
        <v>9</v>
      </c>
      <c r="F961">
        <v>29848</v>
      </c>
      <c r="G961">
        <v>2022</v>
      </c>
      <c r="H961">
        <f t="shared" si="29"/>
        <v>10</v>
      </c>
      <c r="I961">
        <f>VLOOKUP(H961,KEY!$B$2:$C$14,2,0)</f>
        <v>4</v>
      </c>
      <c r="J961" s="24">
        <f>VLOOKUP(C961,INVENTORY_DATA!C:F,4,0)*F961</f>
        <v>291018</v>
      </c>
    </row>
    <row r="962" spans="2:10" x14ac:dyDescent="0.25">
      <c r="B962" t="str">
        <f t="shared" si="28"/>
        <v>101444898</v>
      </c>
      <c r="C962">
        <v>1444898</v>
      </c>
      <c r="D962" t="str">
        <f>_xlfn.XLOOKUP(C962,INVENTORY_DATA!$C:$C,INVENTORY_DATA!$B:$B,"REVISIT",0)</f>
        <v>W_A</v>
      </c>
      <c r="E962" t="s">
        <v>10</v>
      </c>
      <c r="F962">
        <v>39886</v>
      </c>
      <c r="G962">
        <v>2022</v>
      </c>
      <c r="H962">
        <f t="shared" si="29"/>
        <v>10</v>
      </c>
      <c r="I962">
        <f>VLOOKUP(H962,KEY!$B$2:$C$14,2,0)</f>
        <v>4</v>
      </c>
      <c r="J962" s="24">
        <f>VLOOKUP(C962,INVENTORY_DATA!C:F,4,0)*F962</f>
        <v>378119.28</v>
      </c>
    </row>
    <row r="963" spans="2:10" x14ac:dyDescent="0.25">
      <c r="B963" t="str">
        <f t="shared" si="28"/>
        <v>101987197</v>
      </c>
      <c r="C963">
        <v>1987197</v>
      </c>
      <c r="D963" t="str">
        <f>_xlfn.XLOOKUP(C963,INVENTORY_DATA!$C:$C,INVENTORY_DATA!$B:$B,"REVISIT",0)</f>
        <v>W_B</v>
      </c>
      <c r="E963" t="s">
        <v>4</v>
      </c>
      <c r="F963">
        <v>19009</v>
      </c>
      <c r="G963">
        <v>2022</v>
      </c>
      <c r="H963">
        <f t="shared" si="29"/>
        <v>10</v>
      </c>
      <c r="I963">
        <f>VLOOKUP(H963,KEY!$B$2:$C$14,2,0)</f>
        <v>4</v>
      </c>
      <c r="J963" s="24">
        <f>VLOOKUP(C963,INVENTORY_DATA!C:F,4,0)*F963</f>
        <v>148270.19999999998</v>
      </c>
    </row>
    <row r="964" spans="2:10" x14ac:dyDescent="0.25">
      <c r="B964" t="str">
        <f t="shared" ref="B964:B1027" si="30">H964&amp;C964</f>
        <v>101596820</v>
      </c>
      <c r="C964">
        <v>1596820</v>
      </c>
      <c r="D964" t="str">
        <f>_xlfn.XLOOKUP(C964,INVENTORY_DATA!$C:$C,INVENTORY_DATA!$B:$B,"REVISIT",0)</f>
        <v>W_C</v>
      </c>
      <c r="E964" t="s">
        <v>6</v>
      </c>
      <c r="F964">
        <v>17384</v>
      </c>
      <c r="G964">
        <v>2022</v>
      </c>
      <c r="H964">
        <f t="shared" si="29"/>
        <v>10</v>
      </c>
      <c r="I964">
        <f>VLOOKUP(H964,KEY!$B$2:$C$14,2,0)</f>
        <v>4</v>
      </c>
      <c r="J964" s="24">
        <f>VLOOKUP(C964,INVENTORY_DATA!C:F,4,0)*F964</f>
        <v>150197.76000000001</v>
      </c>
    </row>
    <row r="965" spans="2:10" x14ac:dyDescent="0.25">
      <c r="B965" t="str">
        <f t="shared" si="30"/>
        <v>101245657</v>
      </c>
      <c r="C965">
        <v>1245657</v>
      </c>
      <c r="D965" t="str">
        <f>_xlfn.XLOOKUP(C965,INVENTORY_DATA!$C:$C,INVENTORY_DATA!$B:$B,"REVISIT",0)</f>
        <v>W_A</v>
      </c>
      <c r="E965" t="s">
        <v>8</v>
      </c>
      <c r="F965">
        <v>44927</v>
      </c>
      <c r="G965">
        <v>2022</v>
      </c>
      <c r="H965">
        <f t="shared" ref="H965:H1028" si="31">IF(C964=1431913,H964+1,H964)</f>
        <v>10</v>
      </c>
      <c r="I965">
        <f>VLOOKUP(H965,KEY!$B$2:$C$14,2,0)</f>
        <v>4</v>
      </c>
      <c r="J965" s="24">
        <f>VLOOKUP(C965,INVENTORY_DATA!C:F,4,0)*F965</f>
        <v>329314.90999999997</v>
      </c>
    </row>
    <row r="966" spans="2:10" x14ac:dyDescent="0.25">
      <c r="B966" t="str">
        <f t="shared" si="30"/>
        <v>101422920</v>
      </c>
      <c r="C966">
        <v>1422920</v>
      </c>
      <c r="D966" t="str">
        <f>_xlfn.XLOOKUP(C966,INVENTORY_DATA!$C:$C,INVENTORY_DATA!$B:$B,"REVISIT",0)</f>
        <v>W_B</v>
      </c>
      <c r="E966" t="s">
        <v>9</v>
      </c>
      <c r="F966">
        <v>13658</v>
      </c>
      <c r="G966">
        <v>2022</v>
      </c>
      <c r="H966">
        <f t="shared" si="31"/>
        <v>10</v>
      </c>
      <c r="I966">
        <f>VLOOKUP(H966,KEY!$B$2:$C$14,2,0)</f>
        <v>4</v>
      </c>
      <c r="J966" s="24">
        <f>VLOOKUP(C966,INVENTORY_DATA!C:F,4,0)*F966</f>
        <v>106668.98</v>
      </c>
    </row>
    <row r="967" spans="2:10" x14ac:dyDescent="0.25">
      <c r="B967" t="str">
        <f t="shared" si="30"/>
        <v>101709261</v>
      </c>
      <c r="C967">
        <v>1709261</v>
      </c>
      <c r="D967" t="str">
        <f>_xlfn.XLOOKUP(C967,INVENTORY_DATA!$C:$C,INVENTORY_DATA!$B:$B,"REVISIT",0)</f>
        <v>W_C</v>
      </c>
      <c r="E967" t="s">
        <v>10</v>
      </c>
      <c r="F967">
        <v>29927</v>
      </c>
      <c r="G967">
        <v>2022</v>
      </c>
      <c r="H967">
        <f t="shared" si="31"/>
        <v>10</v>
      </c>
      <c r="I967">
        <f>VLOOKUP(H967,KEY!$B$2:$C$14,2,0)</f>
        <v>4</v>
      </c>
      <c r="J967" s="24">
        <f>VLOOKUP(C967,INVENTORY_DATA!C:F,4,0)*F967</f>
        <v>285802.85000000003</v>
      </c>
    </row>
    <row r="968" spans="2:10" x14ac:dyDescent="0.25">
      <c r="B968" t="str">
        <f t="shared" si="30"/>
        <v>101470217</v>
      </c>
      <c r="C968">
        <v>1470217</v>
      </c>
      <c r="D968" t="str">
        <f>_xlfn.XLOOKUP(C968,INVENTORY_DATA!$C:$C,INVENTORY_DATA!$B:$B,"REVISIT",0)</f>
        <v>W_A</v>
      </c>
      <c r="E968" t="s">
        <v>4</v>
      </c>
      <c r="F968">
        <v>45385</v>
      </c>
      <c r="G968">
        <v>2022</v>
      </c>
      <c r="H968">
        <f t="shared" si="31"/>
        <v>10</v>
      </c>
      <c r="I968">
        <f>VLOOKUP(H968,KEY!$B$2:$C$14,2,0)</f>
        <v>4</v>
      </c>
      <c r="J968" s="24">
        <f>VLOOKUP(C968,INVENTORY_DATA!C:F,4,0)*F968</f>
        <v>319056.55</v>
      </c>
    </row>
    <row r="969" spans="2:10" x14ac:dyDescent="0.25">
      <c r="B969" t="str">
        <f t="shared" si="30"/>
        <v>101943544</v>
      </c>
      <c r="C969">
        <v>1943544</v>
      </c>
      <c r="D969" t="str">
        <f>_xlfn.XLOOKUP(C969,INVENTORY_DATA!$C:$C,INVENTORY_DATA!$B:$B,"REVISIT",0)</f>
        <v>W_B</v>
      </c>
      <c r="E969" t="s">
        <v>6</v>
      </c>
      <c r="F969">
        <v>26210</v>
      </c>
      <c r="G969">
        <v>2022</v>
      </c>
      <c r="H969">
        <f t="shared" si="31"/>
        <v>10</v>
      </c>
      <c r="I969">
        <f>VLOOKUP(H969,KEY!$B$2:$C$14,2,0)</f>
        <v>4</v>
      </c>
      <c r="J969" s="24">
        <f>VLOOKUP(C969,INVENTORY_DATA!C:F,4,0)*F969</f>
        <v>259741.1</v>
      </c>
    </row>
    <row r="970" spans="2:10" x14ac:dyDescent="0.25">
      <c r="B970" t="str">
        <f t="shared" si="30"/>
        <v>101708464</v>
      </c>
      <c r="C970">
        <v>1708464</v>
      </c>
      <c r="D970" t="str">
        <f>_xlfn.XLOOKUP(C970,INVENTORY_DATA!$C:$C,INVENTORY_DATA!$B:$B,"REVISIT",0)</f>
        <v>W_C</v>
      </c>
      <c r="E970" t="s">
        <v>8</v>
      </c>
      <c r="F970">
        <v>38443</v>
      </c>
      <c r="G970">
        <v>2022</v>
      </c>
      <c r="H970">
        <f t="shared" si="31"/>
        <v>10</v>
      </c>
      <c r="I970">
        <f>VLOOKUP(H970,KEY!$B$2:$C$14,2,0)</f>
        <v>4</v>
      </c>
      <c r="J970" s="24">
        <f>VLOOKUP(C970,INVENTORY_DATA!C:F,4,0)*F970</f>
        <v>352522.31</v>
      </c>
    </row>
    <row r="971" spans="2:10" x14ac:dyDescent="0.25">
      <c r="B971" t="str">
        <f t="shared" si="30"/>
        <v>101166815</v>
      </c>
      <c r="C971">
        <v>1166815</v>
      </c>
      <c r="D971" t="str">
        <f>_xlfn.XLOOKUP(C971,INVENTORY_DATA!$C:$C,INVENTORY_DATA!$B:$B,"REVISIT",0)</f>
        <v>W_A</v>
      </c>
      <c r="E971" t="s">
        <v>9</v>
      </c>
      <c r="F971">
        <v>35881</v>
      </c>
      <c r="G971">
        <v>2022</v>
      </c>
      <c r="H971">
        <f t="shared" si="31"/>
        <v>10</v>
      </c>
      <c r="I971">
        <f>VLOOKUP(H971,KEY!$B$2:$C$14,2,0)</f>
        <v>4</v>
      </c>
      <c r="J971" s="24">
        <f>VLOOKUP(C971,INVENTORY_DATA!C:F,4,0)*F971</f>
        <v>260496.06</v>
      </c>
    </row>
    <row r="972" spans="2:10" x14ac:dyDescent="0.25">
      <c r="B972" t="str">
        <f t="shared" si="30"/>
        <v>101148598</v>
      </c>
      <c r="C972">
        <v>1148598</v>
      </c>
      <c r="D972" t="str">
        <f>_xlfn.XLOOKUP(C972,INVENTORY_DATA!$C:$C,INVENTORY_DATA!$B:$B,"REVISIT",0)</f>
        <v>W_B</v>
      </c>
      <c r="E972" t="s">
        <v>10</v>
      </c>
      <c r="F972">
        <v>30234</v>
      </c>
      <c r="G972">
        <v>2022</v>
      </c>
      <c r="H972">
        <f t="shared" si="31"/>
        <v>10</v>
      </c>
      <c r="I972">
        <f>VLOOKUP(H972,KEY!$B$2:$C$14,2,0)</f>
        <v>4</v>
      </c>
      <c r="J972" s="24">
        <f>VLOOKUP(C972,INVENTORY_DATA!C:F,4,0)*F972</f>
        <v>292665.12</v>
      </c>
    </row>
    <row r="973" spans="2:10" x14ac:dyDescent="0.25">
      <c r="B973" t="str">
        <f t="shared" si="30"/>
        <v>101542320</v>
      </c>
      <c r="C973">
        <v>1542320</v>
      </c>
      <c r="D973" t="str">
        <f>_xlfn.XLOOKUP(C973,INVENTORY_DATA!$C:$C,INVENTORY_DATA!$B:$B,"REVISIT",0)</f>
        <v>W_C</v>
      </c>
      <c r="E973" t="s">
        <v>4</v>
      </c>
      <c r="F973">
        <v>23272</v>
      </c>
      <c r="G973">
        <v>2022</v>
      </c>
      <c r="H973">
        <f t="shared" si="31"/>
        <v>10</v>
      </c>
      <c r="I973">
        <f>VLOOKUP(H973,KEY!$B$2:$C$14,2,0)</f>
        <v>4</v>
      </c>
      <c r="J973" s="24">
        <f>VLOOKUP(C973,INVENTORY_DATA!C:F,4,0)*F973</f>
        <v>184779.68000000002</v>
      </c>
    </row>
    <row r="974" spans="2:10" x14ac:dyDescent="0.25">
      <c r="B974" t="str">
        <f t="shared" si="30"/>
        <v>101540951</v>
      </c>
      <c r="C974">
        <v>1540951</v>
      </c>
      <c r="D974" t="str">
        <f>_xlfn.XLOOKUP(C974,INVENTORY_DATA!$C:$C,INVENTORY_DATA!$B:$B,"REVISIT",0)</f>
        <v>W_A</v>
      </c>
      <c r="E974" t="s">
        <v>6</v>
      </c>
      <c r="F974">
        <v>47123</v>
      </c>
      <c r="G974">
        <v>2022</v>
      </c>
      <c r="H974">
        <f t="shared" si="31"/>
        <v>10</v>
      </c>
      <c r="I974">
        <f>VLOOKUP(H974,KEY!$B$2:$C$14,2,0)</f>
        <v>4</v>
      </c>
      <c r="J974" s="24">
        <f>VLOOKUP(C974,INVENTORY_DATA!C:F,4,0)*F974</f>
        <v>465575.24000000005</v>
      </c>
    </row>
    <row r="975" spans="2:10" x14ac:dyDescent="0.25">
      <c r="B975" t="str">
        <f t="shared" si="30"/>
        <v>101338107</v>
      </c>
      <c r="C975">
        <v>1338107</v>
      </c>
      <c r="D975" t="str">
        <f>_xlfn.XLOOKUP(C975,INVENTORY_DATA!$C:$C,INVENTORY_DATA!$B:$B,"REVISIT",0)</f>
        <v>W_B</v>
      </c>
      <c r="E975" t="s">
        <v>8</v>
      </c>
      <c r="F975">
        <v>23711</v>
      </c>
      <c r="G975">
        <v>2022</v>
      </c>
      <c r="H975">
        <f t="shared" si="31"/>
        <v>10</v>
      </c>
      <c r="I975">
        <f>VLOOKUP(H975,KEY!$B$2:$C$14,2,0)</f>
        <v>4</v>
      </c>
      <c r="J975" s="24">
        <f>VLOOKUP(C975,INVENTORY_DATA!C:F,4,0)*F975</f>
        <v>185894.24</v>
      </c>
    </row>
    <row r="976" spans="2:10" x14ac:dyDescent="0.25">
      <c r="B976" t="str">
        <f t="shared" si="30"/>
        <v>101972232</v>
      </c>
      <c r="C976">
        <v>1972232</v>
      </c>
      <c r="D976" t="str">
        <f>_xlfn.XLOOKUP(C976,INVENTORY_DATA!$C:$C,INVENTORY_DATA!$B:$B,"REVISIT",0)</f>
        <v>W_C</v>
      </c>
      <c r="E976" t="s">
        <v>9</v>
      </c>
      <c r="F976">
        <v>26092</v>
      </c>
      <c r="G976">
        <v>2022</v>
      </c>
      <c r="H976">
        <f t="shared" si="31"/>
        <v>10</v>
      </c>
      <c r="I976">
        <f>VLOOKUP(H976,KEY!$B$2:$C$14,2,0)</f>
        <v>4</v>
      </c>
      <c r="J976" s="24">
        <f>VLOOKUP(C976,INVENTORY_DATA!C:F,4,0)*F976</f>
        <v>259354.47999999998</v>
      </c>
    </row>
    <row r="977" spans="2:10" x14ac:dyDescent="0.25">
      <c r="B977" t="str">
        <f t="shared" si="30"/>
        <v>101747756</v>
      </c>
      <c r="C977">
        <v>1747756</v>
      </c>
      <c r="D977" t="str">
        <f>_xlfn.XLOOKUP(C977,INVENTORY_DATA!$C:$C,INVENTORY_DATA!$B:$B,"REVISIT",0)</f>
        <v>W_A</v>
      </c>
      <c r="E977" t="s">
        <v>10</v>
      </c>
      <c r="F977">
        <v>27948</v>
      </c>
      <c r="G977">
        <v>2022</v>
      </c>
      <c r="H977">
        <f t="shared" si="31"/>
        <v>10</v>
      </c>
      <c r="I977">
        <f>VLOOKUP(H977,KEY!$B$2:$C$14,2,0)</f>
        <v>4</v>
      </c>
      <c r="J977" s="24">
        <f>VLOOKUP(C977,INVENTORY_DATA!C:F,4,0)*F977</f>
        <v>226658.27999999997</v>
      </c>
    </row>
    <row r="978" spans="2:10" x14ac:dyDescent="0.25">
      <c r="B978" t="str">
        <f t="shared" si="30"/>
        <v>101411516</v>
      </c>
      <c r="C978">
        <v>1411516</v>
      </c>
      <c r="D978" t="str">
        <f>_xlfn.XLOOKUP(C978,INVENTORY_DATA!$C:$C,INVENTORY_DATA!$B:$B,"REVISIT",0)</f>
        <v>W_B</v>
      </c>
      <c r="E978" t="s">
        <v>4</v>
      </c>
      <c r="F978">
        <v>43593</v>
      </c>
      <c r="G978">
        <v>2022</v>
      </c>
      <c r="H978">
        <f t="shared" si="31"/>
        <v>10</v>
      </c>
      <c r="I978">
        <f>VLOOKUP(H978,KEY!$B$2:$C$14,2,0)</f>
        <v>4</v>
      </c>
      <c r="J978" s="24">
        <f>VLOOKUP(C978,INVENTORY_DATA!C:F,4,0)*F978</f>
        <v>378387.24</v>
      </c>
    </row>
    <row r="979" spans="2:10" x14ac:dyDescent="0.25">
      <c r="B979" t="str">
        <f t="shared" si="30"/>
        <v>101361836</v>
      </c>
      <c r="C979">
        <v>1361836</v>
      </c>
      <c r="D979" t="str">
        <f>_xlfn.XLOOKUP(C979,INVENTORY_DATA!$C:$C,INVENTORY_DATA!$B:$B,"REVISIT",0)</f>
        <v>W_C</v>
      </c>
      <c r="E979" t="s">
        <v>6</v>
      </c>
      <c r="F979">
        <v>26776</v>
      </c>
      <c r="G979">
        <v>2022</v>
      </c>
      <c r="H979">
        <f t="shared" si="31"/>
        <v>10</v>
      </c>
      <c r="I979">
        <f>VLOOKUP(H979,KEY!$B$2:$C$14,2,0)</f>
        <v>4</v>
      </c>
      <c r="J979" s="24">
        <f>VLOOKUP(C979,INVENTORY_DATA!C:F,4,0)*F979</f>
        <v>257585.11999999997</v>
      </c>
    </row>
    <row r="980" spans="2:10" x14ac:dyDescent="0.25">
      <c r="B980" t="str">
        <f t="shared" si="30"/>
        <v>101336891</v>
      </c>
      <c r="C980">
        <v>1336891</v>
      </c>
      <c r="D980" t="str">
        <f>_xlfn.XLOOKUP(C980,INVENTORY_DATA!$C:$C,INVENTORY_DATA!$B:$B,"REVISIT",0)</f>
        <v>W_A</v>
      </c>
      <c r="E980" t="s">
        <v>8</v>
      </c>
      <c r="F980">
        <v>29927</v>
      </c>
      <c r="G980">
        <v>2022</v>
      </c>
      <c r="H980">
        <f t="shared" si="31"/>
        <v>10</v>
      </c>
      <c r="I980">
        <f>VLOOKUP(H980,KEY!$B$2:$C$14,2,0)</f>
        <v>4</v>
      </c>
      <c r="J980" s="24">
        <f>VLOOKUP(C980,INVENTORY_DATA!C:F,4,0)*F980</f>
        <v>224153.23</v>
      </c>
    </row>
    <row r="981" spans="2:10" x14ac:dyDescent="0.25">
      <c r="B981" t="str">
        <f t="shared" si="30"/>
        <v>101814880</v>
      </c>
      <c r="C981">
        <v>1814880</v>
      </c>
      <c r="D981" t="str">
        <f>_xlfn.XLOOKUP(C981,INVENTORY_DATA!$C:$C,INVENTORY_DATA!$B:$B,"REVISIT",0)</f>
        <v>W_B</v>
      </c>
      <c r="E981" t="s">
        <v>9</v>
      </c>
      <c r="F981">
        <v>14247</v>
      </c>
      <c r="G981">
        <v>2022</v>
      </c>
      <c r="H981">
        <f t="shared" si="31"/>
        <v>10</v>
      </c>
      <c r="I981">
        <f>VLOOKUP(H981,KEY!$B$2:$C$14,2,0)</f>
        <v>4</v>
      </c>
      <c r="J981" s="24">
        <f>VLOOKUP(C981,INVENTORY_DATA!C:F,4,0)*F981</f>
        <v>132212.16</v>
      </c>
    </row>
    <row r="982" spans="2:10" x14ac:dyDescent="0.25">
      <c r="B982" t="str">
        <f t="shared" si="30"/>
        <v>101681215</v>
      </c>
      <c r="C982">
        <v>1681215</v>
      </c>
      <c r="D982" t="str">
        <f>_xlfn.XLOOKUP(C982,INVENTORY_DATA!$C:$C,INVENTORY_DATA!$B:$B,"REVISIT",0)</f>
        <v>W_C</v>
      </c>
      <c r="E982" t="s">
        <v>10</v>
      </c>
      <c r="F982">
        <v>22812</v>
      </c>
      <c r="G982">
        <v>2022</v>
      </c>
      <c r="H982">
        <f t="shared" si="31"/>
        <v>10</v>
      </c>
      <c r="I982">
        <f>VLOOKUP(H982,KEY!$B$2:$C$14,2,0)</f>
        <v>4</v>
      </c>
      <c r="J982" s="24">
        <f>VLOOKUP(C982,INVENTORY_DATA!C:F,4,0)*F982</f>
        <v>213520.31999999998</v>
      </c>
    </row>
    <row r="983" spans="2:10" x14ac:dyDescent="0.25">
      <c r="B983" t="str">
        <f t="shared" si="30"/>
        <v>101217963</v>
      </c>
      <c r="C983">
        <v>1217963</v>
      </c>
      <c r="D983" t="str">
        <f>_xlfn.XLOOKUP(C983,INVENTORY_DATA!$C:$C,INVENTORY_DATA!$B:$B,"REVISIT",0)</f>
        <v>W_A</v>
      </c>
      <c r="E983" t="s">
        <v>4</v>
      </c>
      <c r="F983">
        <v>17469</v>
      </c>
      <c r="G983">
        <v>2022</v>
      </c>
      <c r="H983">
        <f t="shared" si="31"/>
        <v>10</v>
      </c>
      <c r="I983">
        <f>VLOOKUP(H983,KEY!$B$2:$C$14,2,0)</f>
        <v>4</v>
      </c>
      <c r="J983" s="24">
        <f>VLOOKUP(C983,INVENTORY_DATA!C:F,4,0)*F983</f>
        <v>156696.93000000002</v>
      </c>
    </row>
    <row r="984" spans="2:10" x14ac:dyDescent="0.25">
      <c r="B984" t="str">
        <f t="shared" si="30"/>
        <v>101441235</v>
      </c>
      <c r="C984">
        <v>1441235</v>
      </c>
      <c r="D984" t="str">
        <f>_xlfn.XLOOKUP(C984,INVENTORY_DATA!$C:$C,INVENTORY_DATA!$B:$B,"REVISIT",0)</f>
        <v>W_B</v>
      </c>
      <c r="E984" t="s">
        <v>6</v>
      </c>
      <c r="F984">
        <v>47714</v>
      </c>
      <c r="G984">
        <v>2022</v>
      </c>
      <c r="H984">
        <f t="shared" si="31"/>
        <v>10</v>
      </c>
      <c r="I984">
        <f>VLOOKUP(H984,KEY!$B$2:$C$14,2,0)</f>
        <v>4</v>
      </c>
      <c r="J984" s="24">
        <f>VLOOKUP(C984,INVENTORY_DATA!C:F,4,0)*F984</f>
        <v>465688.64</v>
      </c>
    </row>
    <row r="985" spans="2:10" x14ac:dyDescent="0.25">
      <c r="B985" t="str">
        <f t="shared" si="30"/>
        <v>101251251</v>
      </c>
      <c r="C985">
        <v>1251251</v>
      </c>
      <c r="D985" t="str">
        <f>_xlfn.XLOOKUP(C985,INVENTORY_DATA!$C:$C,INVENTORY_DATA!$B:$B,"REVISIT",0)</f>
        <v>W_C</v>
      </c>
      <c r="E985" t="s">
        <v>8</v>
      </c>
      <c r="F985">
        <v>37410</v>
      </c>
      <c r="G985">
        <v>2022</v>
      </c>
      <c r="H985">
        <f t="shared" si="31"/>
        <v>10</v>
      </c>
      <c r="I985">
        <f>VLOOKUP(H985,KEY!$B$2:$C$14,2,0)</f>
        <v>4</v>
      </c>
      <c r="J985" s="24">
        <f>VLOOKUP(C985,INVENTORY_DATA!C:F,4,0)*F985</f>
        <v>357639.60000000003</v>
      </c>
    </row>
    <row r="986" spans="2:10" x14ac:dyDescent="0.25">
      <c r="B986" t="str">
        <f t="shared" si="30"/>
        <v>101183992</v>
      </c>
      <c r="C986">
        <v>1183992</v>
      </c>
      <c r="D986" t="str">
        <f>_xlfn.XLOOKUP(C986,INVENTORY_DATA!$C:$C,INVENTORY_DATA!$B:$B,"REVISIT",0)</f>
        <v>W_A</v>
      </c>
      <c r="E986" t="s">
        <v>9</v>
      </c>
      <c r="F986">
        <v>39924</v>
      </c>
      <c r="G986">
        <v>2022</v>
      </c>
      <c r="H986">
        <f t="shared" si="31"/>
        <v>10</v>
      </c>
      <c r="I986">
        <f>VLOOKUP(H986,KEY!$B$2:$C$14,2,0)</f>
        <v>4</v>
      </c>
      <c r="J986" s="24">
        <f>VLOOKUP(C986,INVENTORY_DATA!C:F,4,0)*F986</f>
        <v>283061.15999999997</v>
      </c>
    </row>
    <row r="987" spans="2:10" x14ac:dyDescent="0.25">
      <c r="B987" t="str">
        <f t="shared" si="30"/>
        <v>101725410</v>
      </c>
      <c r="C987">
        <v>1725410</v>
      </c>
      <c r="D987" t="str">
        <f>_xlfn.XLOOKUP(C987,INVENTORY_DATA!$C:$C,INVENTORY_DATA!$B:$B,"REVISIT",0)</f>
        <v>W_B</v>
      </c>
      <c r="E987" t="s">
        <v>10</v>
      </c>
      <c r="F987">
        <v>24793</v>
      </c>
      <c r="G987">
        <v>2022</v>
      </c>
      <c r="H987">
        <f t="shared" si="31"/>
        <v>10</v>
      </c>
      <c r="I987">
        <f>VLOOKUP(H987,KEY!$B$2:$C$14,2,0)</f>
        <v>4</v>
      </c>
      <c r="J987" s="24">
        <f>VLOOKUP(C987,INVENTORY_DATA!C:F,4,0)*F987</f>
        <v>246194.49</v>
      </c>
    </row>
    <row r="988" spans="2:10" x14ac:dyDescent="0.25">
      <c r="B988" t="str">
        <f t="shared" si="30"/>
        <v>101665271</v>
      </c>
      <c r="C988">
        <v>1665271</v>
      </c>
      <c r="D988" t="str">
        <f>_xlfn.XLOOKUP(C988,INVENTORY_DATA!$C:$C,INVENTORY_DATA!$B:$B,"REVISIT",0)</f>
        <v>W_C</v>
      </c>
      <c r="E988" t="s">
        <v>4</v>
      </c>
      <c r="F988">
        <v>46817</v>
      </c>
      <c r="G988">
        <v>2022</v>
      </c>
      <c r="H988">
        <f t="shared" si="31"/>
        <v>10</v>
      </c>
      <c r="I988">
        <f>VLOOKUP(H988,KEY!$B$2:$C$14,2,0)</f>
        <v>4</v>
      </c>
      <c r="J988" s="24">
        <f>VLOOKUP(C988,INVENTORY_DATA!C:F,4,0)*F988</f>
        <v>424162.02</v>
      </c>
    </row>
    <row r="989" spans="2:10" x14ac:dyDescent="0.25">
      <c r="B989" t="str">
        <f t="shared" si="30"/>
        <v>101104927</v>
      </c>
      <c r="C989">
        <v>1104927</v>
      </c>
      <c r="D989" t="str">
        <f>_xlfn.XLOOKUP(C989,INVENTORY_DATA!$C:$C,INVENTORY_DATA!$B:$B,"REVISIT",0)</f>
        <v>W_A</v>
      </c>
      <c r="E989" t="s">
        <v>6</v>
      </c>
      <c r="F989">
        <v>35113</v>
      </c>
      <c r="G989">
        <v>2022</v>
      </c>
      <c r="H989">
        <f t="shared" si="31"/>
        <v>10</v>
      </c>
      <c r="I989">
        <f>VLOOKUP(H989,KEY!$B$2:$C$14,2,0)</f>
        <v>4</v>
      </c>
      <c r="J989" s="24">
        <f>VLOOKUP(C989,INVENTORY_DATA!C:F,4,0)*F989</f>
        <v>261591.85</v>
      </c>
    </row>
    <row r="990" spans="2:10" x14ac:dyDescent="0.25">
      <c r="B990" t="str">
        <f t="shared" si="30"/>
        <v>101404240</v>
      </c>
      <c r="C990">
        <v>1404240</v>
      </c>
      <c r="D990" t="str">
        <f>_xlfn.XLOOKUP(C990,INVENTORY_DATA!$C:$C,INVENTORY_DATA!$B:$B,"REVISIT",0)</f>
        <v>W_B</v>
      </c>
      <c r="E990" t="s">
        <v>8</v>
      </c>
      <c r="F990">
        <v>46601</v>
      </c>
      <c r="G990">
        <v>2022</v>
      </c>
      <c r="H990">
        <f t="shared" si="31"/>
        <v>10</v>
      </c>
      <c r="I990">
        <f>VLOOKUP(H990,KEY!$B$2:$C$14,2,0)</f>
        <v>4</v>
      </c>
      <c r="J990" s="24">
        <f>VLOOKUP(C990,INVENTORY_DATA!C:F,4,0)*F990</f>
        <v>458087.83</v>
      </c>
    </row>
    <row r="991" spans="2:10" x14ac:dyDescent="0.25">
      <c r="B991" t="str">
        <f t="shared" si="30"/>
        <v>101658227</v>
      </c>
      <c r="C991">
        <v>1658227</v>
      </c>
      <c r="D991" t="str">
        <f>_xlfn.XLOOKUP(C991,INVENTORY_DATA!$C:$C,INVENTORY_DATA!$B:$B,"REVISIT",0)</f>
        <v>W_C</v>
      </c>
      <c r="E991" t="s">
        <v>9</v>
      </c>
      <c r="F991">
        <v>37612</v>
      </c>
      <c r="G991">
        <v>2022</v>
      </c>
      <c r="H991">
        <f t="shared" si="31"/>
        <v>10</v>
      </c>
      <c r="I991">
        <f>VLOOKUP(H991,KEY!$B$2:$C$14,2,0)</f>
        <v>4</v>
      </c>
      <c r="J991" s="24">
        <f>VLOOKUP(C991,INVENTORY_DATA!C:F,4,0)*F991</f>
        <v>346782.64</v>
      </c>
    </row>
    <row r="992" spans="2:10" x14ac:dyDescent="0.25">
      <c r="B992" t="str">
        <f t="shared" si="30"/>
        <v>101919447</v>
      </c>
      <c r="C992">
        <v>1919447</v>
      </c>
      <c r="D992" t="str">
        <f>_xlfn.XLOOKUP(C992,INVENTORY_DATA!$C:$C,INVENTORY_DATA!$B:$B,"REVISIT",0)</f>
        <v>W_A</v>
      </c>
      <c r="E992" t="s">
        <v>10</v>
      </c>
      <c r="F992">
        <v>41945</v>
      </c>
      <c r="G992">
        <v>2022</v>
      </c>
      <c r="H992">
        <f t="shared" si="31"/>
        <v>10</v>
      </c>
      <c r="I992">
        <f>VLOOKUP(H992,KEY!$B$2:$C$14,2,0)</f>
        <v>4</v>
      </c>
      <c r="J992" s="24">
        <f>VLOOKUP(C992,INVENTORY_DATA!C:F,4,0)*F992</f>
        <v>395541.35</v>
      </c>
    </row>
    <row r="993" spans="2:10" x14ac:dyDescent="0.25">
      <c r="B993" t="str">
        <f t="shared" si="30"/>
        <v>101602257</v>
      </c>
      <c r="C993">
        <v>1602257</v>
      </c>
      <c r="D993" t="str">
        <f>_xlfn.XLOOKUP(C993,INVENTORY_DATA!$C:$C,INVENTORY_DATA!$B:$B,"REVISIT",0)</f>
        <v>W_B</v>
      </c>
      <c r="E993" t="s">
        <v>4</v>
      </c>
      <c r="F993">
        <v>44319</v>
      </c>
      <c r="G993">
        <v>2022</v>
      </c>
      <c r="H993">
        <f t="shared" si="31"/>
        <v>10</v>
      </c>
      <c r="I993">
        <f>VLOOKUP(H993,KEY!$B$2:$C$14,2,0)</f>
        <v>4</v>
      </c>
      <c r="J993" s="24">
        <f>VLOOKUP(C993,INVENTORY_DATA!C:F,4,0)*F993</f>
        <v>396655.05</v>
      </c>
    </row>
    <row r="994" spans="2:10" x14ac:dyDescent="0.25">
      <c r="B994" t="str">
        <f t="shared" si="30"/>
        <v>101542470</v>
      </c>
      <c r="C994">
        <v>1542470</v>
      </c>
      <c r="D994" t="str">
        <f>_xlfn.XLOOKUP(C994,INVENTORY_DATA!$C:$C,INVENTORY_DATA!$B:$B,"REVISIT",0)</f>
        <v>W_C</v>
      </c>
      <c r="E994" t="s">
        <v>6</v>
      </c>
      <c r="F994">
        <v>29934</v>
      </c>
      <c r="G994">
        <v>2022</v>
      </c>
      <c r="H994">
        <f t="shared" si="31"/>
        <v>10</v>
      </c>
      <c r="I994">
        <f>VLOOKUP(H994,KEY!$B$2:$C$14,2,0)</f>
        <v>4</v>
      </c>
      <c r="J994" s="24">
        <f>VLOOKUP(C994,INVENTORY_DATA!C:F,4,0)*F994</f>
        <v>273596.76</v>
      </c>
    </row>
    <row r="995" spans="2:10" x14ac:dyDescent="0.25">
      <c r="B995" t="str">
        <f t="shared" si="30"/>
        <v>101172141</v>
      </c>
      <c r="C995">
        <v>1172141</v>
      </c>
      <c r="D995" t="str">
        <f>_xlfn.XLOOKUP(C995,INVENTORY_DATA!$C:$C,INVENTORY_DATA!$B:$B,"REVISIT",0)</f>
        <v>W_A</v>
      </c>
      <c r="E995" t="s">
        <v>8</v>
      </c>
      <c r="F995">
        <v>15235</v>
      </c>
      <c r="G995">
        <v>2022</v>
      </c>
      <c r="H995">
        <f t="shared" si="31"/>
        <v>10</v>
      </c>
      <c r="I995">
        <f>VLOOKUP(H995,KEY!$B$2:$C$14,2,0)</f>
        <v>4</v>
      </c>
      <c r="J995" s="24">
        <f>VLOOKUP(C995,INVENTORY_DATA!C:F,4,0)*F995</f>
        <v>140162</v>
      </c>
    </row>
    <row r="996" spans="2:10" x14ac:dyDescent="0.25">
      <c r="B996" t="str">
        <f t="shared" si="30"/>
        <v>101686011</v>
      </c>
      <c r="C996">
        <v>1686011</v>
      </c>
      <c r="D996" t="str">
        <f>_xlfn.XLOOKUP(C996,INVENTORY_DATA!$C:$C,INVENTORY_DATA!$B:$B,"REVISIT",0)</f>
        <v>W_B</v>
      </c>
      <c r="E996" t="s">
        <v>9</v>
      </c>
      <c r="F996">
        <v>19563</v>
      </c>
      <c r="G996">
        <v>2022</v>
      </c>
      <c r="H996">
        <f t="shared" si="31"/>
        <v>10</v>
      </c>
      <c r="I996">
        <f>VLOOKUP(H996,KEY!$B$2:$C$14,2,0)</f>
        <v>4</v>
      </c>
      <c r="J996" s="24">
        <f>VLOOKUP(C996,INVENTORY_DATA!C:F,4,0)*F996</f>
        <v>161786.00999999998</v>
      </c>
    </row>
    <row r="997" spans="2:10" x14ac:dyDescent="0.25">
      <c r="B997" t="str">
        <f t="shared" si="30"/>
        <v>101760339</v>
      </c>
      <c r="C997">
        <v>1760339</v>
      </c>
      <c r="D997" t="str">
        <f>_xlfn.XLOOKUP(C997,INVENTORY_DATA!$C:$C,INVENTORY_DATA!$B:$B,"REVISIT",0)</f>
        <v>W_C</v>
      </c>
      <c r="E997" t="s">
        <v>10</v>
      </c>
      <c r="F997">
        <v>10990</v>
      </c>
      <c r="G997">
        <v>2022</v>
      </c>
      <c r="H997">
        <f t="shared" si="31"/>
        <v>10</v>
      </c>
      <c r="I997">
        <f>VLOOKUP(H997,KEY!$B$2:$C$14,2,0)</f>
        <v>4</v>
      </c>
      <c r="J997" s="24">
        <f>VLOOKUP(C997,INVENTORY_DATA!C:F,4,0)*F997</f>
        <v>94404.099999999991</v>
      </c>
    </row>
    <row r="998" spans="2:10" x14ac:dyDescent="0.25">
      <c r="B998" t="str">
        <f t="shared" si="30"/>
        <v>101544715</v>
      </c>
      <c r="C998">
        <v>1544715</v>
      </c>
      <c r="D998" t="str">
        <f>_xlfn.XLOOKUP(C998,INVENTORY_DATA!$C:$C,INVENTORY_DATA!$B:$B,"REVISIT",0)</f>
        <v>W_A</v>
      </c>
      <c r="E998" t="s">
        <v>4</v>
      </c>
      <c r="F998">
        <v>44690</v>
      </c>
      <c r="G998">
        <v>2022</v>
      </c>
      <c r="H998">
        <f t="shared" si="31"/>
        <v>10</v>
      </c>
      <c r="I998">
        <f>VLOOKUP(H998,KEY!$B$2:$C$14,2,0)</f>
        <v>4</v>
      </c>
      <c r="J998" s="24">
        <f>VLOOKUP(C998,INVENTORY_DATA!C:F,4,0)*F998</f>
        <v>428577.1</v>
      </c>
    </row>
    <row r="999" spans="2:10" x14ac:dyDescent="0.25">
      <c r="B999" t="str">
        <f t="shared" si="30"/>
        <v>101715505</v>
      </c>
      <c r="C999">
        <v>1715505</v>
      </c>
      <c r="D999" t="str">
        <f>_xlfn.XLOOKUP(C999,INVENTORY_DATA!$C:$C,INVENTORY_DATA!$B:$B,"REVISIT",0)</f>
        <v>W_B</v>
      </c>
      <c r="E999" t="s">
        <v>6</v>
      </c>
      <c r="F999">
        <v>33929</v>
      </c>
      <c r="G999">
        <v>2022</v>
      </c>
      <c r="H999">
        <f t="shared" si="31"/>
        <v>10</v>
      </c>
      <c r="I999">
        <f>VLOOKUP(H999,KEY!$B$2:$C$14,2,0)</f>
        <v>4</v>
      </c>
      <c r="J999" s="24">
        <f>VLOOKUP(C999,INVENTORY_DATA!C:F,4,0)*F999</f>
        <v>298914.49</v>
      </c>
    </row>
    <row r="1000" spans="2:10" x14ac:dyDescent="0.25">
      <c r="B1000" t="str">
        <f t="shared" si="30"/>
        <v>101539334</v>
      </c>
      <c r="C1000">
        <v>1539334</v>
      </c>
      <c r="D1000" t="str">
        <f>_xlfn.XLOOKUP(C1000,INVENTORY_DATA!$C:$C,INVENTORY_DATA!$B:$B,"REVISIT",0)</f>
        <v>W_C</v>
      </c>
      <c r="E1000" t="s">
        <v>8</v>
      </c>
      <c r="F1000">
        <v>11524</v>
      </c>
      <c r="G1000">
        <v>2022</v>
      </c>
      <c r="H1000">
        <f t="shared" si="31"/>
        <v>10</v>
      </c>
      <c r="I1000">
        <f>VLOOKUP(H1000,KEY!$B$2:$C$14,2,0)</f>
        <v>4</v>
      </c>
      <c r="J1000" s="24">
        <f>VLOOKUP(C1000,INVENTORY_DATA!C:F,4,0)*F1000</f>
        <v>101411.20000000001</v>
      </c>
    </row>
    <row r="1001" spans="2:10" x14ac:dyDescent="0.25">
      <c r="B1001" t="str">
        <f t="shared" si="30"/>
        <v>101803831</v>
      </c>
      <c r="C1001">
        <v>1803831</v>
      </c>
      <c r="D1001" t="str">
        <f>_xlfn.XLOOKUP(C1001,INVENTORY_DATA!$C:$C,INVENTORY_DATA!$B:$B,"REVISIT",0)</f>
        <v>W_A</v>
      </c>
      <c r="E1001" t="s">
        <v>9</v>
      </c>
      <c r="F1001">
        <v>22200</v>
      </c>
      <c r="G1001">
        <v>2022</v>
      </c>
      <c r="H1001">
        <f t="shared" si="31"/>
        <v>10</v>
      </c>
      <c r="I1001">
        <f>VLOOKUP(H1001,KEY!$B$2:$C$14,2,0)</f>
        <v>4</v>
      </c>
      <c r="J1001" s="24">
        <f>VLOOKUP(C1001,INVENTORY_DATA!C:F,4,0)*F1001</f>
        <v>204239.99999999997</v>
      </c>
    </row>
    <row r="1002" spans="2:10" x14ac:dyDescent="0.25">
      <c r="B1002" t="str">
        <f t="shared" si="30"/>
        <v>101431913</v>
      </c>
      <c r="C1002">
        <v>1431913</v>
      </c>
      <c r="D1002" t="str">
        <f>_xlfn.XLOOKUP(C1002,INVENTORY_DATA!$C:$C,INVENTORY_DATA!$B:$B,"REVISIT",0)</f>
        <v>W_B</v>
      </c>
      <c r="E1002" t="s">
        <v>10</v>
      </c>
      <c r="F1002">
        <v>22178</v>
      </c>
      <c r="G1002">
        <v>2022</v>
      </c>
      <c r="H1002">
        <f t="shared" si="31"/>
        <v>10</v>
      </c>
      <c r="I1002">
        <f>VLOOKUP(H1002,KEY!$B$2:$C$14,2,0)</f>
        <v>4</v>
      </c>
      <c r="J1002" s="24">
        <f>VLOOKUP(C1002,INVENTORY_DATA!C:F,4,0)*F1002</f>
        <v>210912.78</v>
      </c>
    </row>
    <row r="1003" spans="2:10" x14ac:dyDescent="0.25">
      <c r="B1003" t="str">
        <f t="shared" si="30"/>
        <v>111395072</v>
      </c>
      <c r="C1003">
        <v>1395072</v>
      </c>
      <c r="D1003" t="str">
        <f>_xlfn.XLOOKUP(C1003,INVENTORY_DATA!$C:$C,INVENTORY_DATA!$B:$B,"REVISIT",0)</f>
        <v>W_B</v>
      </c>
      <c r="E1003" t="s">
        <v>4</v>
      </c>
      <c r="F1003">
        <v>23721</v>
      </c>
      <c r="G1003">
        <v>2022</v>
      </c>
      <c r="H1003">
        <f t="shared" si="31"/>
        <v>11</v>
      </c>
      <c r="I1003">
        <f>VLOOKUP(H1003,KEY!$B$2:$C$14,2,0)</f>
        <v>4</v>
      </c>
      <c r="J1003" s="24">
        <f>VLOOKUP(C1003,INVENTORY_DATA!C:F,4,0)*F1003</f>
        <v>198307.56</v>
      </c>
    </row>
    <row r="1004" spans="2:10" x14ac:dyDescent="0.25">
      <c r="B1004" t="str">
        <f t="shared" si="30"/>
        <v>111039394</v>
      </c>
      <c r="C1004">
        <v>1039394</v>
      </c>
      <c r="D1004" t="str">
        <f>_xlfn.XLOOKUP(C1004,INVENTORY_DATA!$C:$C,INVENTORY_DATA!$B:$B,"REVISIT",0)</f>
        <v>W_C</v>
      </c>
      <c r="E1004" t="s">
        <v>6</v>
      </c>
      <c r="F1004">
        <v>46691</v>
      </c>
      <c r="G1004">
        <v>2022</v>
      </c>
      <c r="H1004">
        <f t="shared" si="31"/>
        <v>11</v>
      </c>
      <c r="I1004">
        <f>VLOOKUP(H1004,KEY!$B$2:$C$14,2,0)</f>
        <v>4</v>
      </c>
      <c r="J1004" s="24">
        <f>VLOOKUP(C1004,INVENTORY_DATA!C:F,4,0)*F1004</f>
        <v>418818.27</v>
      </c>
    </row>
    <row r="1005" spans="2:10" x14ac:dyDescent="0.25">
      <c r="B1005" t="str">
        <f t="shared" si="30"/>
        <v>111975221</v>
      </c>
      <c r="C1005">
        <v>1975221</v>
      </c>
      <c r="D1005" t="str">
        <f>_xlfn.XLOOKUP(C1005,INVENTORY_DATA!$C:$C,INVENTORY_DATA!$B:$B,"REVISIT",0)</f>
        <v>W_A</v>
      </c>
      <c r="E1005" t="s">
        <v>8</v>
      </c>
      <c r="F1005">
        <v>19242</v>
      </c>
      <c r="G1005">
        <v>2022</v>
      </c>
      <c r="H1005">
        <f t="shared" si="31"/>
        <v>11</v>
      </c>
      <c r="I1005">
        <f>VLOOKUP(H1005,KEY!$B$2:$C$14,2,0)</f>
        <v>4</v>
      </c>
      <c r="J1005" s="24">
        <f>VLOOKUP(C1005,INVENTORY_DATA!C:F,4,0)*F1005</f>
        <v>166443.30000000002</v>
      </c>
    </row>
    <row r="1006" spans="2:10" x14ac:dyDescent="0.25">
      <c r="B1006" t="str">
        <f t="shared" si="30"/>
        <v>111396615</v>
      </c>
      <c r="C1006">
        <v>1396615</v>
      </c>
      <c r="D1006" t="str">
        <f>_xlfn.XLOOKUP(C1006,INVENTORY_DATA!$C:$C,INVENTORY_DATA!$B:$B,"REVISIT",0)</f>
        <v>W_B</v>
      </c>
      <c r="E1006" t="s">
        <v>9</v>
      </c>
      <c r="F1006">
        <v>44688</v>
      </c>
      <c r="G1006">
        <v>2022</v>
      </c>
      <c r="H1006">
        <f t="shared" si="31"/>
        <v>11</v>
      </c>
      <c r="I1006">
        <f>VLOOKUP(H1006,KEY!$B$2:$C$14,2,0)</f>
        <v>4</v>
      </c>
      <c r="J1006" s="24">
        <f>VLOOKUP(C1006,INVENTORY_DATA!C:F,4,0)*F1006</f>
        <v>352588.32</v>
      </c>
    </row>
    <row r="1007" spans="2:10" x14ac:dyDescent="0.25">
      <c r="B1007" t="str">
        <f t="shared" si="30"/>
        <v>111026987</v>
      </c>
      <c r="C1007">
        <v>1026987</v>
      </c>
      <c r="D1007" t="str">
        <f>_xlfn.XLOOKUP(C1007,INVENTORY_DATA!$C:$C,INVENTORY_DATA!$B:$B,"REVISIT",0)</f>
        <v>W_C</v>
      </c>
      <c r="E1007" t="s">
        <v>10</v>
      </c>
      <c r="F1007">
        <v>33506</v>
      </c>
      <c r="G1007">
        <v>2022</v>
      </c>
      <c r="H1007">
        <f t="shared" si="31"/>
        <v>11</v>
      </c>
      <c r="I1007">
        <f>VLOOKUP(H1007,KEY!$B$2:$C$14,2,0)</f>
        <v>4</v>
      </c>
      <c r="J1007" s="24">
        <f>VLOOKUP(C1007,INVENTORY_DATA!C:F,4,0)*F1007</f>
        <v>290832.08</v>
      </c>
    </row>
    <row r="1008" spans="2:10" x14ac:dyDescent="0.25">
      <c r="B1008" t="str">
        <f t="shared" si="30"/>
        <v>111885799</v>
      </c>
      <c r="C1008">
        <v>1885799</v>
      </c>
      <c r="D1008" t="str">
        <f>_xlfn.XLOOKUP(C1008,INVENTORY_DATA!$C:$C,INVENTORY_DATA!$B:$B,"REVISIT",0)</f>
        <v>W_A</v>
      </c>
      <c r="E1008" t="s">
        <v>4</v>
      </c>
      <c r="F1008">
        <v>44930</v>
      </c>
      <c r="G1008">
        <v>2022</v>
      </c>
      <c r="H1008">
        <f t="shared" si="31"/>
        <v>11</v>
      </c>
      <c r="I1008">
        <f>VLOOKUP(H1008,KEY!$B$2:$C$14,2,0)</f>
        <v>4</v>
      </c>
      <c r="J1008" s="24">
        <f>VLOOKUP(C1008,INVENTORY_DATA!C:F,4,0)*F1008</f>
        <v>385050.10000000003</v>
      </c>
    </row>
    <row r="1009" spans="2:10" x14ac:dyDescent="0.25">
      <c r="B1009" t="str">
        <f t="shared" si="30"/>
        <v>111844486</v>
      </c>
      <c r="C1009">
        <v>1844486</v>
      </c>
      <c r="D1009" t="str">
        <f>_xlfn.XLOOKUP(C1009,INVENTORY_DATA!$C:$C,INVENTORY_DATA!$B:$B,"REVISIT",0)</f>
        <v>W_B</v>
      </c>
      <c r="E1009" t="s">
        <v>6</v>
      </c>
      <c r="F1009">
        <v>39346</v>
      </c>
      <c r="G1009">
        <v>2022</v>
      </c>
      <c r="H1009">
        <f t="shared" si="31"/>
        <v>11</v>
      </c>
      <c r="I1009">
        <f>VLOOKUP(H1009,KEY!$B$2:$C$14,2,0)</f>
        <v>4</v>
      </c>
      <c r="J1009" s="24">
        <f>VLOOKUP(C1009,INVENTORY_DATA!C:F,4,0)*F1009</f>
        <v>379295.44</v>
      </c>
    </row>
    <row r="1010" spans="2:10" x14ac:dyDescent="0.25">
      <c r="B1010" t="str">
        <f t="shared" si="30"/>
        <v>111633773</v>
      </c>
      <c r="C1010">
        <v>1633773</v>
      </c>
      <c r="D1010" t="str">
        <f>_xlfn.XLOOKUP(C1010,INVENTORY_DATA!$C:$C,INVENTORY_DATA!$B:$B,"REVISIT",0)</f>
        <v>W_C</v>
      </c>
      <c r="E1010" t="s">
        <v>8</v>
      </c>
      <c r="F1010">
        <v>11771</v>
      </c>
      <c r="G1010">
        <v>2022</v>
      </c>
      <c r="H1010">
        <f t="shared" si="31"/>
        <v>11</v>
      </c>
      <c r="I1010">
        <f>VLOOKUP(H1010,KEY!$B$2:$C$14,2,0)</f>
        <v>4</v>
      </c>
      <c r="J1010" s="24">
        <f>VLOOKUP(C1010,INVENTORY_DATA!C:F,4,0)*F1010</f>
        <v>85104.33</v>
      </c>
    </row>
    <row r="1011" spans="2:10" x14ac:dyDescent="0.25">
      <c r="B1011" t="str">
        <f t="shared" si="30"/>
        <v>111280204</v>
      </c>
      <c r="C1011">
        <v>1280204</v>
      </c>
      <c r="D1011" t="str">
        <f>_xlfn.XLOOKUP(C1011,INVENTORY_DATA!$C:$C,INVENTORY_DATA!$B:$B,"REVISIT",0)</f>
        <v>W_A</v>
      </c>
      <c r="E1011" t="s">
        <v>9</v>
      </c>
      <c r="F1011">
        <v>10740</v>
      </c>
      <c r="G1011">
        <v>2022</v>
      </c>
      <c r="H1011">
        <f t="shared" si="31"/>
        <v>11</v>
      </c>
      <c r="I1011">
        <f>VLOOKUP(H1011,KEY!$B$2:$C$14,2,0)</f>
        <v>4</v>
      </c>
      <c r="J1011" s="24">
        <f>VLOOKUP(C1011,INVENTORY_DATA!C:F,4,0)*F1011</f>
        <v>80872.2</v>
      </c>
    </row>
    <row r="1012" spans="2:10" x14ac:dyDescent="0.25">
      <c r="B1012" t="str">
        <f t="shared" si="30"/>
        <v>111461444</v>
      </c>
      <c r="C1012">
        <v>1461444</v>
      </c>
      <c r="D1012" t="str">
        <f>_xlfn.XLOOKUP(C1012,INVENTORY_DATA!$C:$C,INVENTORY_DATA!$B:$B,"REVISIT",0)</f>
        <v>W_B</v>
      </c>
      <c r="E1012" t="s">
        <v>10</v>
      </c>
      <c r="F1012">
        <v>24728</v>
      </c>
      <c r="G1012">
        <v>2022</v>
      </c>
      <c r="H1012">
        <f t="shared" si="31"/>
        <v>11</v>
      </c>
      <c r="I1012">
        <f>VLOOKUP(H1012,KEY!$B$2:$C$14,2,0)</f>
        <v>4</v>
      </c>
      <c r="J1012" s="24">
        <f>VLOOKUP(C1012,INVENTORY_DATA!C:F,4,0)*F1012</f>
        <v>177299.76</v>
      </c>
    </row>
    <row r="1013" spans="2:10" x14ac:dyDescent="0.25">
      <c r="B1013" t="str">
        <f t="shared" si="30"/>
        <v>111118364</v>
      </c>
      <c r="C1013">
        <v>1118364</v>
      </c>
      <c r="D1013" t="str">
        <f>_xlfn.XLOOKUP(C1013,INVENTORY_DATA!$C:$C,INVENTORY_DATA!$B:$B,"REVISIT",0)</f>
        <v>W_C</v>
      </c>
      <c r="E1013" t="s">
        <v>4</v>
      </c>
      <c r="F1013">
        <v>27560</v>
      </c>
      <c r="G1013">
        <v>2022</v>
      </c>
      <c r="H1013">
        <f t="shared" si="31"/>
        <v>11</v>
      </c>
      <c r="I1013">
        <f>VLOOKUP(H1013,KEY!$B$2:$C$14,2,0)</f>
        <v>4</v>
      </c>
      <c r="J1013" s="24">
        <f>VLOOKUP(C1013,INVENTORY_DATA!C:F,4,0)*F1013</f>
        <v>265678.40000000002</v>
      </c>
    </row>
    <row r="1014" spans="2:10" x14ac:dyDescent="0.25">
      <c r="B1014" t="str">
        <f t="shared" si="30"/>
        <v>111591858</v>
      </c>
      <c r="C1014">
        <v>1591858</v>
      </c>
      <c r="D1014" t="str">
        <f>_xlfn.XLOOKUP(C1014,INVENTORY_DATA!$C:$C,INVENTORY_DATA!$B:$B,"REVISIT",0)</f>
        <v>W_A</v>
      </c>
      <c r="E1014" t="s">
        <v>6</v>
      </c>
      <c r="F1014">
        <v>46995</v>
      </c>
      <c r="G1014">
        <v>2022</v>
      </c>
      <c r="H1014">
        <f t="shared" si="31"/>
        <v>11</v>
      </c>
      <c r="I1014">
        <f>VLOOKUP(H1014,KEY!$B$2:$C$14,2,0)</f>
        <v>4</v>
      </c>
      <c r="J1014" s="24">
        <f>VLOOKUP(C1014,INVENTORY_DATA!C:F,4,0)*F1014</f>
        <v>434233.8</v>
      </c>
    </row>
    <row r="1015" spans="2:10" x14ac:dyDescent="0.25">
      <c r="B1015" t="str">
        <f t="shared" si="30"/>
        <v>111136253</v>
      </c>
      <c r="C1015">
        <v>1136253</v>
      </c>
      <c r="D1015" t="str">
        <f>_xlfn.XLOOKUP(C1015,INVENTORY_DATA!$C:$C,INVENTORY_DATA!$B:$B,"REVISIT",0)</f>
        <v>W_B</v>
      </c>
      <c r="E1015" t="s">
        <v>8</v>
      </c>
      <c r="F1015">
        <v>30642</v>
      </c>
      <c r="G1015">
        <v>2022</v>
      </c>
      <c r="H1015">
        <f t="shared" si="31"/>
        <v>11</v>
      </c>
      <c r="I1015">
        <f>VLOOKUP(H1015,KEY!$B$2:$C$14,2,0)</f>
        <v>4</v>
      </c>
      <c r="J1015" s="24">
        <f>VLOOKUP(C1015,INVENTORY_DATA!C:F,4,0)*F1015</f>
        <v>300598.02</v>
      </c>
    </row>
    <row r="1016" spans="2:10" x14ac:dyDescent="0.25">
      <c r="B1016" t="str">
        <f t="shared" si="30"/>
        <v>111740258</v>
      </c>
      <c r="C1016">
        <v>1740258</v>
      </c>
      <c r="D1016" t="str">
        <f>_xlfn.XLOOKUP(C1016,INVENTORY_DATA!$C:$C,INVENTORY_DATA!$B:$B,"REVISIT",0)</f>
        <v>W_C</v>
      </c>
      <c r="E1016" t="s">
        <v>9</v>
      </c>
      <c r="F1016">
        <v>36651</v>
      </c>
      <c r="G1016">
        <v>2022</v>
      </c>
      <c r="H1016">
        <f t="shared" si="31"/>
        <v>11</v>
      </c>
      <c r="I1016">
        <f>VLOOKUP(H1016,KEY!$B$2:$C$14,2,0)</f>
        <v>4</v>
      </c>
      <c r="J1016" s="24">
        <f>VLOOKUP(C1016,INVENTORY_DATA!C:F,4,0)*F1016</f>
        <v>356980.74</v>
      </c>
    </row>
    <row r="1017" spans="2:10" x14ac:dyDescent="0.25">
      <c r="B1017" t="str">
        <f t="shared" si="30"/>
        <v>111321497</v>
      </c>
      <c r="C1017">
        <v>1321497</v>
      </c>
      <c r="D1017" t="str">
        <f>_xlfn.XLOOKUP(C1017,INVENTORY_DATA!$C:$C,INVENTORY_DATA!$B:$B,"REVISIT",0)</f>
        <v>W_A</v>
      </c>
      <c r="E1017" t="s">
        <v>10</v>
      </c>
      <c r="F1017">
        <v>14658</v>
      </c>
      <c r="G1017">
        <v>2022</v>
      </c>
      <c r="H1017">
        <f t="shared" si="31"/>
        <v>11</v>
      </c>
      <c r="I1017">
        <f>VLOOKUP(H1017,KEY!$B$2:$C$14,2,0)</f>
        <v>4</v>
      </c>
      <c r="J1017" s="24">
        <f>VLOOKUP(C1017,INVENTORY_DATA!C:F,4,0)*F1017</f>
        <v>116824.26</v>
      </c>
    </row>
    <row r="1018" spans="2:10" x14ac:dyDescent="0.25">
      <c r="B1018" t="str">
        <f t="shared" si="30"/>
        <v>111950549</v>
      </c>
      <c r="C1018">
        <v>1950549</v>
      </c>
      <c r="D1018" t="str">
        <f>_xlfn.XLOOKUP(C1018,INVENTORY_DATA!$C:$C,INVENTORY_DATA!$B:$B,"REVISIT",0)</f>
        <v>W_B</v>
      </c>
      <c r="E1018" t="s">
        <v>4</v>
      </c>
      <c r="F1018">
        <v>38898</v>
      </c>
      <c r="G1018">
        <v>2022</v>
      </c>
      <c r="H1018">
        <f t="shared" si="31"/>
        <v>11</v>
      </c>
      <c r="I1018">
        <f>VLOOKUP(H1018,KEY!$B$2:$C$14,2,0)</f>
        <v>4</v>
      </c>
      <c r="J1018" s="24">
        <f>VLOOKUP(C1018,INVENTORY_DATA!C:F,4,0)*F1018</f>
        <v>305349.3</v>
      </c>
    </row>
    <row r="1019" spans="2:10" x14ac:dyDescent="0.25">
      <c r="B1019" t="str">
        <f t="shared" si="30"/>
        <v>111493247</v>
      </c>
      <c r="C1019">
        <v>1493247</v>
      </c>
      <c r="D1019" t="str">
        <f>_xlfn.XLOOKUP(C1019,INVENTORY_DATA!$C:$C,INVENTORY_DATA!$B:$B,"REVISIT",0)</f>
        <v>W_C</v>
      </c>
      <c r="E1019" t="s">
        <v>6</v>
      </c>
      <c r="F1019">
        <v>17488</v>
      </c>
      <c r="G1019">
        <v>2022</v>
      </c>
      <c r="H1019">
        <f t="shared" si="31"/>
        <v>11</v>
      </c>
      <c r="I1019">
        <f>VLOOKUP(H1019,KEY!$B$2:$C$14,2,0)</f>
        <v>4</v>
      </c>
      <c r="J1019" s="24">
        <f>VLOOKUP(C1019,INVENTORY_DATA!C:F,4,0)*F1019</f>
        <v>153369.75999999998</v>
      </c>
    </row>
    <row r="1020" spans="2:10" x14ac:dyDescent="0.25">
      <c r="B1020" t="str">
        <f t="shared" si="30"/>
        <v>111352561</v>
      </c>
      <c r="C1020">
        <v>1352561</v>
      </c>
      <c r="D1020" t="str">
        <f>_xlfn.XLOOKUP(C1020,INVENTORY_DATA!$C:$C,INVENTORY_DATA!$B:$B,"REVISIT",0)</f>
        <v>W_A</v>
      </c>
      <c r="E1020" t="s">
        <v>8</v>
      </c>
      <c r="F1020">
        <v>43371</v>
      </c>
      <c r="G1020">
        <v>2022</v>
      </c>
      <c r="H1020">
        <f t="shared" si="31"/>
        <v>11</v>
      </c>
      <c r="I1020">
        <f>VLOOKUP(H1020,KEY!$B$2:$C$14,2,0)</f>
        <v>4</v>
      </c>
      <c r="J1020" s="24">
        <f>VLOOKUP(C1020,INVENTORY_DATA!C:F,4,0)*F1020</f>
        <v>409422.24</v>
      </c>
    </row>
    <row r="1021" spans="2:10" x14ac:dyDescent="0.25">
      <c r="B1021" t="str">
        <f t="shared" si="30"/>
        <v>111705422</v>
      </c>
      <c r="C1021">
        <v>1705422</v>
      </c>
      <c r="D1021" t="str">
        <f>_xlfn.XLOOKUP(C1021,INVENTORY_DATA!$C:$C,INVENTORY_DATA!$B:$B,"REVISIT",0)</f>
        <v>W_B</v>
      </c>
      <c r="E1021" t="s">
        <v>9</v>
      </c>
      <c r="F1021">
        <v>32711</v>
      </c>
      <c r="G1021">
        <v>2022</v>
      </c>
      <c r="H1021">
        <f t="shared" si="31"/>
        <v>11</v>
      </c>
      <c r="I1021">
        <f>VLOOKUP(H1021,KEY!$B$2:$C$14,2,0)</f>
        <v>4</v>
      </c>
      <c r="J1021" s="24">
        <f>VLOOKUP(C1021,INVENTORY_DATA!C:F,4,0)*F1021</f>
        <v>274772.40000000002</v>
      </c>
    </row>
    <row r="1022" spans="2:10" x14ac:dyDescent="0.25">
      <c r="B1022" t="str">
        <f t="shared" si="30"/>
        <v>111022712</v>
      </c>
      <c r="C1022">
        <v>1022712</v>
      </c>
      <c r="D1022" t="str">
        <f>_xlfn.XLOOKUP(C1022,INVENTORY_DATA!$C:$C,INVENTORY_DATA!$B:$B,"REVISIT",0)</f>
        <v>W_C</v>
      </c>
      <c r="E1022" t="s">
        <v>10</v>
      </c>
      <c r="F1022">
        <v>47371</v>
      </c>
      <c r="G1022">
        <v>2022</v>
      </c>
      <c r="H1022">
        <f t="shared" si="31"/>
        <v>11</v>
      </c>
      <c r="I1022">
        <f>VLOOKUP(H1022,KEY!$B$2:$C$14,2,0)</f>
        <v>4</v>
      </c>
      <c r="J1022" s="24">
        <f>VLOOKUP(C1022,INVENTORY_DATA!C:F,4,0)*F1022</f>
        <v>339650.07</v>
      </c>
    </row>
    <row r="1023" spans="2:10" x14ac:dyDescent="0.25">
      <c r="B1023" t="str">
        <f t="shared" si="30"/>
        <v>111633085</v>
      </c>
      <c r="C1023">
        <v>1633085</v>
      </c>
      <c r="D1023" t="str">
        <f>_xlfn.XLOOKUP(C1023,INVENTORY_DATA!$C:$C,INVENTORY_DATA!$B:$B,"REVISIT",0)</f>
        <v>W_A</v>
      </c>
      <c r="E1023" t="s">
        <v>4</v>
      </c>
      <c r="F1023">
        <v>42436</v>
      </c>
      <c r="G1023">
        <v>2022</v>
      </c>
      <c r="H1023">
        <f t="shared" si="31"/>
        <v>11</v>
      </c>
      <c r="I1023">
        <f>VLOOKUP(H1023,KEY!$B$2:$C$14,2,0)</f>
        <v>4</v>
      </c>
      <c r="J1023" s="24">
        <f>VLOOKUP(C1023,INVENTORY_DATA!C:F,4,0)*F1023</f>
        <v>393806.07999999996</v>
      </c>
    </row>
    <row r="1024" spans="2:10" x14ac:dyDescent="0.25">
      <c r="B1024" t="str">
        <f t="shared" si="30"/>
        <v>111915675</v>
      </c>
      <c r="C1024">
        <v>1915675</v>
      </c>
      <c r="D1024" t="str">
        <f>_xlfn.XLOOKUP(C1024,INVENTORY_DATA!$C:$C,INVENTORY_DATA!$B:$B,"REVISIT",0)</f>
        <v>W_B</v>
      </c>
      <c r="E1024" t="s">
        <v>6</v>
      </c>
      <c r="F1024">
        <v>11505</v>
      </c>
      <c r="G1024">
        <v>2022</v>
      </c>
      <c r="H1024">
        <f t="shared" si="31"/>
        <v>11</v>
      </c>
      <c r="I1024">
        <f>VLOOKUP(H1024,KEY!$B$2:$C$14,2,0)</f>
        <v>4</v>
      </c>
      <c r="J1024" s="24">
        <f>VLOOKUP(C1024,INVENTORY_DATA!C:F,4,0)*F1024</f>
        <v>94340.999999999985</v>
      </c>
    </row>
    <row r="1025" spans="2:10" x14ac:dyDescent="0.25">
      <c r="B1025" t="str">
        <f t="shared" si="30"/>
        <v>111759024</v>
      </c>
      <c r="C1025">
        <v>1759024</v>
      </c>
      <c r="D1025" t="str">
        <f>_xlfn.XLOOKUP(C1025,INVENTORY_DATA!$C:$C,INVENTORY_DATA!$B:$B,"REVISIT",0)</f>
        <v>W_C</v>
      </c>
      <c r="E1025" t="s">
        <v>8</v>
      </c>
      <c r="F1025">
        <v>16262</v>
      </c>
      <c r="G1025">
        <v>2022</v>
      </c>
      <c r="H1025">
        <f t="shared" si="31"/>
        <v>11</v>
      </c>
      <c r="I1025">
        <f>VLOOKUP(H1025,KEY!$B$2:$C$14,2,0)</f>
        <v>4</v>
      </c>
      <c r="J1025" s="24">
        <f>VLOOKUP(C1025,INVENTORY_DATA!C:F,4,0)*F1025</f>
        <v>118549.98</v>
      </c>
    </row>
    <row r="1026" spans="2:10" x14ac:dyDescent="0.25">
      <c r="B1026" t="str">
        <f t="shared" si="30"/>
        <v>111641168</v>
      </c>
      <c r="C1026">
        <v>1641168</v>
      </c>
      <c r="D1026" t="str">
        <f>_xlfn.XLOOKUP(C1026,INVENTORY_DATA!$C:$C,INVENTORY_DATA!$B:$B,"REVISIT",0)</f>
        <v>W_A</v>
      </c>
      <c r="E1026" t="s">
        <v>9</v>
      </c>
      <c r="F1026">
        <v>35391</v>
      </c>
      <c r="G1026">
        <v>2022</v>
      </c>
      <c r="H1026">
        <f t="shared" si="31"/>
        <v>11</v>
      </c>
      <c r="I1026">
        <f>VLOOKUP(H1026,KEY!$B$2:$C$14,2,0)</f>
        <v>4</v>
      </c>
      <c r="J1026" s="24">
        <f>VLOOKUP(C1026,INVENTORY_DATA!C:F,4,0)*F1026</f>
        <v>255876.93000000002</v>
      </c>
    </row>
    <row r="1027" spans="2:10" x14ac:dyDescent="0.25">
      <c r="B1027" t="str">
        <f t="shared" si="30"/>
        <v>111841568</v>
      </c>
      <c r="C1027">
        <v>1841568</v>
      </c>
      <c r="D1027" t="str">
        <f>_xlfn.XLOOKUP(C1027,INVENTORY_DATA!$C:$C,INVENTORY_DATA!$B:$B,"REVISIT",0)</f>
        <v>W_B</v>
      </c>
      <c r="E1027" t="s">
        <v>10</v>
      </c>
      <c r="F1027">
        <v>24014</v>
      </c>
      <c r="G1027">
        <v>2022</v>
      </c>
      <c r="H1027">
        <f t="shared" si="31"/>
        <v>11</v>
      </c>
      <c r="I1027">
        <f>VLOOKUP(H1027,KEY!$B$2:$C$14,2,0)</f>
        <v>4</v>
      </c>
      <c r="J1027" s="24">
        <f>VLOOKUP(C1027,INVENTORY_DATA!C:F,4,0)*F1027</f>
        <v>196914.8</v>
      </c>
    </row>
    <row r="1028" spans="2:10" x14ac:dyDescent="0.25">
      <c r="B1028" t="str">
        <f t="shared" ref="B1028:B1091" si="32">H1028&amp;C1028</f>
        <v>111661410</v>
      </c>
      <c r="C1028">
        <v>1661410</v>
      </c>
      <c r="D1028" t="str">
        <f>_xlfn.XLOOKUP(C1028,INVENTORY_DATA!$C:$C,INVENTORY_DATA!$B:$B,"REVISIT",0)</f>
        <v>W_C</v>
      </c>
      <c r="E1028" t="s">
        <v>4</v>
      </c>
      <c r="F1028">
        <v>42313</v>
      </c>
      <c r="G1028">
        <v>2022</v>
      </c>
      <c r="H1028">
        <f t="shared" si="31"/>
        <v>11</v>
      </c>
      <c r="I1028">
        <f>VLOOKUP(H1028,KEY!$B$2:$C$14,2,0)</f>
        <v>4</v>
      </c>
      <c r="J1028" s="24">
        <f>VLOOKUP(C1028,INVENTORY_DATA!C:F,4,0)*F1028</f>
        <v>418475.57</v>
      </c>
    </row>
    <row r="1029" spans="2:10" x14ac:dyDescent="0.25">
      <c r="B1029" t="str">
        <f t="shared" si="32"/>
        <v>111710785</v>
      </c>
      <c r="C1029">
        <v>1710785</v>
      </c>
      <c r="D1029" t="str">
        <f>_xlfn.XLOOKUP(C1029,INVENTORY_DATA!$C:$C,INVENTORY_DATA!$B:$B,"REVISIT",0)</f>
        <v>W_A</v>
      </c>
      <c r="E1029" t="s">
        <v>6</v>
      </c>
      <c r="F1029">
        <v>35715</v>
      </c>
      <c r="G1029">
        <v>2022</v>
      </c>
      <c r="H1029">
        <f t="shared" ref="H1029:H1092" si="33">IF(C1028=1431913,H1028+1,H1028)</f>
        <v>11</v>
      </c>
      <c r="I1029">
        <f>VLOOKUP(H1029,KEY!$B$2:$C$14,2,0)</f>
        <v>4</v>
      </c>
      <c r="J1029" s="24">
        <f>VLOOKUP(C1029,INVENTORY_DATA!C:F,4,0)*F1029</f>
        <v>254290.80000000002</v>
      </c>
    </row>
    <row r="1030" spans="2:10" x14ac:dyDescent="0.25">
      <c r="B1030" t="str">
        <f t="shared" si="32"/>
        <v>111189716</v>
      </c>
      <c r="C1030">
        <v>1189716</v>
      </c>
      <c r="D1030" t="str">
        <f>_xlfn.XLOOKUP(C1030,INVENTORY_DATA!$C:$C,INVENTORY_DATA!$B:$B,"REVISIT",0)</f>
        <v>W_B</v>
      </c>
      <c r="E1030" t="s">
        <v>8</v>
      </c>
      <c r="F1030">
        <v>31399</v>
      </c>
      <c r="G1030">
        <v>2022</v>
      </c>
      <c r="H1030">
        <f t="shared" si="33"/>
        <v>11</v>
      </c>
      <c r="I1030">
        <f>VLOOKUP(H1030,KEY!$B$2:$C$14,2,0)</f>
        <v>4</v>
      </c>
      <c r="J1030" s="24">
        <f>VLOOKUP(C1030,INVENTORY_DATA!C:F,4,0)*F1030</f>
        <v>301430.39999999997</v>
      </c>
    </row>
    <row r="1031" spans="2:10" x14ac:dyDescent="0.25">
      <c r="B1031" t="str">
        <f t="shared" si="32"/>
        <v>111202924</v>
      </c>
      <c r="C1031">
        <v>1202924</v>
      </c>
      <c r="D1031" t="str">
        <f>_xlfn.XLOOKUP(C1031,INVENTORY_DATA!$C:$C,INVENTORY_DATA!$B:$B,"REVISIT",0)</f>
        <v>W_C</v>
      </c>
      <c r="E1031" t="s">
        <v>9</v>
      </c>
      <c r="F1031">
        <v>31717</v>
      </c>
      <c r="G1031">
        <v>2022</v>
      </c>
      <c r="H1031">
        <f t="shared" si="33"/>
        <v>11</v>
      </c>
      <c r="I1031">
        <f>VLOOKUP(H1031,KEY!$B$2:$C$14,2,0)</f>
        <v>4</v>
      </c>
      <c r="J1031" s="24">
        <f>VLOOKUP(C1031,INVENTORY_DATA!C:F,4,0)*F1031</f>
        <v>272131.86</v>
      </c>
    </row>
    <row r="1032" spans="2:10" x14ac:dyDescent="0.25">
      <c r="B1032" t="str">
        <f t="shared" si="32"/>
        <v>111287424</v>
      </c>
      <c r="C1032">
        <v>1287424</v>
      </c>
      <c r="D1032" t="str">
        <f>_xlfn.XLOOKUP(C1032,INVENTORY_DATA!$C:$C,INVENTORY_DATA!$B:$B,"REVISIT",0)</f>
        <v>W_A</v>
      </c>
      <c r="E1032" t="s">
        <v>10</v>
      </c>
      <c r="F1032">
        <v>22297</v>
      </c>
      <c r="G1032">
        <v>2022</v>
      </c>
      <c r="H1032">
        <f t="shared" si="33"/>
        <v>11</v>
      </c>
      <c r="I1032">
        <f>VLOOKUP(H1032,KEY!$B$2:$C$14,2,0)</f>
        <v>4</v>
      </c>
      <c r="J1032" s="24">
        <f>VLOOKUP(C1032,INVENTORY_DATA!C:F,4,0)*F1032</f>
        <v>204909.43</v>
      </c>
    </row>
    <row r="1033" spans="2:10" x14ac:dyDescent="0.25">
      <c r="B1033" t="str">
        <f t="shared" si="32"/>
        <v>111578653</v>
      </c>
      <c r="C1033">
        <v>1578653</v>
      </c>
      <c r="D1033" t="str">
        <f>_xlfn.XLOOKUP(C1033,INVENTORY_DATA!$C:$C,INVENTORY_DATA!$B:$B,"REVISIT",0)</f>
        <v>W_B</v>
      </c>
      <c r="E1033" t="s">
        <v>4</v>
      </c>
      <c r="F1033">
        <v>36329</v>
      </c>
      <c r="G1033">
        <v>2022</v>
      </c>
      <c r="H1033">
        <f t="shared" si="33"/>
        <v>11</v>
      </c>
      <c r="I1033">
        <f>VLOOKUP(H1033,KEY!$B$2:$C$14,2,0)</f>
        <v>4</v>
      </c>
      <c r="J1033" s="24">
        <f>VLOOKUP(C1033,INVENTORY_DATA!C:F,4,0)*F1033</f>
        <v>318605.32999999996</v>
      </c>
    </row>
    <row r="1034" spans="2:10" x14ac:dyDescent="0.25">
      <c r="B1034" t="str">
        <f t="shared" si="32"/>
        <v>111705332</v>
      </c>
      <c r="C1034">
        <v>1705332</v>
      </c>
      <c r="D1034" t="str">
        <f>_xlfn.XLOOKUP(C1034,INVENTORY_DATA!$C:$C,INVENTORY_DATA!$B:$B,"REVISIT",0)</f>
        <v>W_C</v>
      </c>
      <c r="E1034" t="s">
        <v>6</v>
      </c>
      <c r="F1034">
        <v>46354</v>
      </c>
      <c r="G1034">
        <v>2022</v>
      </c>
      <c r="H1034">
        <f t="shared" si="33"/>
        <v>11</v>
      </c>
      <c r="I1034">
        <f>VLOOKUP(H1034,KEY!$B$2:$C$14,2,0)</f>
        <v>4</v>
      </c>
      <c r="J1034" s="24">
        <f>VLOOKUP(C1034,INVENTORY_DATA!C:F,4,0)*F1034</f>
        <v>385201.74000000005</v>
      </c>
    </row>
    <row r="1035" spans="2:10" x14ac:dyDescent="0.25">
      <c r="B1035" t="str">
        <f t="shared" si="32"/>
        <v>111803508</v>
      </c>
      <c r="C1035">
        <v>1803508</v>
      </c>
      <c r="D1035" t="str">
        <f>_xlfn.XLOOKUP(C1035,INVENTORY_DATA!$C:$C,INVENTORY_DATA!$B:$B,"REVISIT",0)</f>
        <v>W_A</v>
      </c>
      <c r="E1035" t="s">
        <v>8</v>
      </c>
      <c r="F1035">
        <v>46117</v>
      </c>
      <c r="G1035">
        <v>2022</v>
      </c>
      <c r="H1035">
        <f t="shared" si="33"/>
        <v>11</v>
      </c>
      <c r="I1035">
        <f>VLOOKUP(H1035,KEY!$B$2:$C$14,2,0)</f>
        <v>4</v>
      </c>
      <c r="J1035" s="24">
        <f>VLOOKUP(C1035,INVENTORY_DATA!C:F,4,0)*F1035</f>
        <v>451946.60000000003</v>
      </c>
    </row>
    <row r="1036" spans="2:10" x14ac:dyDescent="0.25">
      <c r="B1036" t="str">
        <f t="shared" si="32"/>
        <v>111700607</v>
      </c>
      <c r="C1036">
        <v>1700607</v>
      </c>
      <c r="D1036" t="str">
        <f>_xlfn.XLOOKUP(C1036,INVENTORY_DATA!$C:$C,INVENTORY_DATA!$B:$B,"REVISIT",0)</f>
        <v>W_B</v>
      </c>
      <c r="E1036" t="s">
        <v>9</v>
      </c>
      <c r="F1036">
        <v>28575</v>
      </c>
      <c r="G1036">
        <v>2022</v>
      </c>
      <c r="H1036">
        <f t="shared" si="33"/>
        <v>11</v>
      </c>
      <c r="I1036">
        <f>VLOOKUP(H1036,KEY!$B$2:$C$14,2,0)</f>
        <v>4</v>
      </c>
      <c r="J1036" s="24">
        <f>VLOOKUP(C1036,INVENTORY_DATA!C:F,4,0)*F1036</f>
        <v>251745.75</v>
      </c>
    </row>
    <row r="1037" spans="2:10" x14ac:dyDescent="0.25">
      <c r="B1037" t="str">
        <f t="shared" si="32"/>
        <v>111256263</v>
      </c>
      <c r="C1037">
        <v>1256263</v>
      </c>
      <c r="D1037" t="str">
        <f>_xlfn.XLOOKUP(C1037,INVENTORY_DATA!$C:$C,INVENTORY_DATA!$B:$B,"REVISIT",0)</f>
        <v>W_C</v>
      </c>
      <c r="E1037" t="s">
        <v>10</v>
      </c>
      <c r="F1037">
        <v>29366</v>
      </c>
      <c r="G1037">
        <v>2022</v>
      </c>
      <c r="H1037">
        <f t="shared" si="33"/>
        <v>11</v>
      </c>
      <c r="I1037">
        <f>VLOOKUP(H1037,KEY!$B$2:$C$14,2,0)</f>
        <v>4</v>
      </c>
      <c r="J1037" s="24">
        <f>VLOOKUP(C1037,INVENTORY_DATA!C:F,4,0)*F1037</f>
        <v>263706.68</v>
      </c>
    </row>
    <row r="1038" spans="2:10" x14ac:dyDescent="0.25">
      <c r="B1038" t="str">
        <f t="shared" si="32"/>
        <v>111838070</v>
      </c>
      <c r="C1038">
        <v>1838070</v>
      </c>
      <c r="D1038" t="str">
        <f>_xlfn.XLOOKUP(C1038,INVENTORY_DATA!$C:$C,INVENTORY_DATA!$B:$B,"REVISIT",0)</f>
        <v>W_A</v>
      </c>
      <c r="E1038" t="s">
        <v>4</v>
      </c>
      <c r="F1038">
        <v>29588</v>
      </c>
      <c r="G1038">
        <v>2022</v>
      </c>
      <c r="H1038">
        <f t="shared" si="33"/>
        <v>11</v>
      </c>
      <c r="I1038">
        <f>VLOOKUP(H1038,KEY!$B$2:$C$14,2,0)</f>
        <v>4</v>
      </c>
      <c r="J1038" s="24">
        <f>VLOOKUP(C1038,INVENTORY_DATA!C:F,4,0)*F1038</f>
        <v>251793.88</v>
      </c>
    </row>
    <row r="1039" spans="2:10" x14ac:dyDescent="0.25">
      <c r="B1039" t="str">
        <f t="shared" si="32"/>
        <v>111834977</v>
      </c>
      <c r="C1039">
        <v>1834977</v>
      </c>
      <c r="D1039" t="str">
        <f>_xlfn.XLOOKUP(C1039,INVENTORY_DATA!$C:$C,INVENTORY_DATA!$B:$B,"REVISIT",0)</f>
        <v>W_B</v>
      </c>
      <c r="E1039" t="s">
        <v>6</v>
      </c>
      <c r="F1039">
        <v>33804</v>
      </c>
      <c r="G1039">
        <v>2022</v>
      </c>
      <c r="H1039">
        <f t="shared" si="33"/>
        <v>11</v>
      </c>
      <c r="I1039">
        <f>VLOOKUP(H1039,KEY!$B$2:$C$14,2,0)</f>
        <v>4</v>
      </c>
      <c r="J1039" s="24">
        <f>VLOOKUP(C1039,INVENTORY_DATA!C:F,4,0)*F1039</f>
        <v>298151.28000000003</v>
      </c>
    </row>
    <row r="1040" spans="2:10" x14ac:dyDescent="0.25">
      <c r="B1040" t="str">
        <f t="shared" si="32"/>
        <v>111379146</v>
      </c>
      <c r="C1040">
        <v>1379146</v>
      </c>
      <c r="D1040" t="str">
        <f>_xlfn.XLOOKUP(C1040,INVENTORY_DATA!$C:$C,INVENTORY_DATA!$B:$B,"REVISIT",0)</f>
        <v>W_C</v>
      </c>
      <c r="E1040" t="s">
        <v>8</v>
      </c>
      <c r="F1040">
        <v>23032</v>
      </c>
      <c r="G1040">
        <v>2022</v>
      </c>
      <c r="H1040">
        <f t="shared" si="33"/>
        <v>11</v>
      </c>
      <c r="I1040">
        <f>VLOOKUP(H1040,KEY!$B$2:$C$14,2,0)</f>
        <v>4</v>
      </c>
      <c r="J1040" s="24">
        <f>VLOOKUP(C1040,INVENTORY_DATA!C:F,4,0)*F1040</f>
        <v>165600.08000000002</v>
      </c>
    </row>
    <row r="1041" spans="2:10" x14ac:dyDescent="0.25">
      <c r="B1041" t="str">
        <f t="shared" si="32"/>
        <v>111248060</v>
      </c>
      <c r="C1041">
        <v>1248060</v>
      </c>
      <c r="D1041" t="str">
        <f>_xlfn.XLOOKUP(C1041,INVENTORY_DATA!$C:$C,INVENTORY_DATA!$B:$B,"REVISIT",0)</f>
        <v>W_A</v>
      </c>
      <c r="E1041" t="s">
        <v>9</v>
      </c>
      <c r="F1041">
        <v>45533</v>
      </c>
      <c r="G1041">
        <v>2022</v>
      </c>
      <c r="H1041">
        <f t="shared" si="33"/>
        <v>11</v>
      </c>
      <c r="I1041">
        <f>VLOOKUP(H1041,KEY!$B$2:$C$14,2,0)</f>
        <v>4</v>
      </c>
      <c r="J1041" s="24">
        <f>VLOOKUP(C1041,INVENTORY_DATA!C:F,4,0)*F1041</f>
        <v>409797</v>
      </c>
    </row>
    <row r="1042" spans="2:10" x14ac:dyDescent="0.25">
      <c r="B1042" t="str">
        <f t="shared" si="32"/>
        <v>111707025</v>
      </c>
      <c r="C1042">
        <v>1707025</v>
      </c>
      <c r="D1042" t="str">
        <f>_xlfn.XLOOKUP(C1042,INVENTORY_DATA!$C:$C,INVENTORY_DATA!$B:$B,"REVISIT",0)</f>
        <v>W_B</v>
      </c>
      <c r="E1042" t="s">
        <v>10</v>
      </c>
      <c r="F1042">
        <v>19932</v>
      </c>
      <c r="G1042">
        <v>2022</v>
      </c>
      <c r="H1042">
        <f t="shared" si="33"/>
        <v>11</v>
      </c>
      <c r="I1042">
        <f>VLOOKUP(H1042,KEY!$B$2:$C$14,2,0)</f>
        <v>4</v>
      </c>
      <c r="J1042" s="24">
        <f>VLOOKUP(C1042,INVENTORY_DATA!C:F,4,0)*F1042</f>
        <v>181979.16</v>
      </c>
    </row>
    <row r="1043" spans="2:10" x14ac:dyDescent="0.25">
      <c r="B1043" t="str">
        <f t="shared" si="32"/>
        <v>111879235</v>
      </c>
      <c r="C1043">
        <v>1879235</v>
      </c>
      <c r="D1043" t="str">
        <f>_xlfn.XLOOKUP(C1043,INVENTORY_DATA!$C:$C,INVENTORY_DATA!$B:$B,"REVISIT",0)</f>
        <v>W_C</v>
      </c>
      <c r="E1043" t="s">
        <v>4</v>
      </c>
      <c r="F1043">
        <v>10403</v>
      </c>
      <c r="G1043">
        <v>2022</v>
      </c>
      <c r="H1043">
        <f t="shared" si="33"/>
        <v>11</v>
      </c>
      <c r="I1043">
        <f>VLOOKUP(H1043,KEY!$B$2:$C$14,2,0)</f>
        <v>4</v>
      </c>
      <c r="J1043" s="24">
        <f>VLOOKUP(C1043,INVENTORY_DATA!C:F,4,0)*F1043</f>
        <v>77606.38</v>
      </c>
    </row>
    <row r="1044" spans="2:10" x14ac:dyDescent="0.25">
      <c r="B1044" t="str">
        <f t="shared" si="32"/>
        <v>111544930</v>
      </c>
      <c r="C1044">
        <v>1544930</v>
      </c>
      <c r="D1044" t="str">
        <f>_xlfn.XLOOKUP(C1044,INVENTORY_DATA!$C:$C,INVENTORY_DATA!$B:$B,"REVISIT",0)</f>
        <v>W_A</v>
      </c>
      <c r="E1044" t="s">
        <v>6</v>
      </c>
      <c r="F1044">
        <v>34983</v>
      </c>
      <c r="G1044">
        <v>2022</v>
      </c>
      <c r="H1044">
        <f t="shared" si="33"/>
        <v>11</v>
      </c>
      <c r="I1044">
        <f>VLOOKUP(H1044,KEY!$B$2:$C$14,2,0)</f>
        <v>4</v>
      </c>
      <c r="J1044" s="24">
        <f>VLOOKUP(C1044,INVENTORY_DATA!C:F,4,0)*F1044</f>
        <v>264471.48</v>
      </c>
    </row>
    <row r="1045" spans="2:10" x14ac:dyDescent="0.25">
      <c r="B1045" t="str">
        <f t="shared" si="32"/>
        <v>111726969</v>
      </c>
      <c r="C1045">
        <v>1726969</v>
      </c>
      <c r="D1045" t="str">
        <f>_xlfn.XLOOKUP(C1045,INVENTORY_DATA!$C:$C,INVENTORY_DATA!$B:$B,"REVISIT",0)</f>
        <v>W_B</v>
      </c>
      <c r="E1045" t="s">
        <v>8</v>
      </c>
      <c r="F1045">
        <v>34289</v>
      </c>
      <c r="G1045">
        <v>2022</v>
      </c>
      <c r="H1045">
        <f t="shared" si="33"/>
        <v>11</v>
      </c>
      <c r="I1045">
        <f>VLOOKUP(H1045,KEY!$B$2:$C$14,2,0)</f>
        <v>4</v>
      </c>
      <c r="J1045" s="24">
        <f>VLOOKUP(C1045,INVENTORY_DATA!C:F,4,0)*F1045</f>
        <v>333289.08</v>
      </c>
    </row>
    <row r="1046" spans="2:10" x14ac:dyDescent="0.25">
      <c r="B1046" t="str">
        <f t="shared" si="32"/>
        <v>111117440</v>
      </c>
      <c r="C1046">
        <v>1117440</v>
      </c>
      <c r="D1046" t="str">
        <f>_xlfn.XLOOKUP(C1046,INVENTORY_DATA!$C:$C,INVENTORY_DATA!$B:$B,"REVISIT",0)</f>
        <v>W_C</v>
      </c>
      <c r="E1046" t="s">
        <v>9</v>
      </c>
      <c r="F1046">
        <v>43356</v>
      </c>
      <c r="G1046">
        <v>2022</v>
      </c>
      <c r="H1046">
        <f t="shared" si="33"/>
        <v>11</v>
      </c>
      <c r="I1046">
        <f>VLOOKUP(H1046,KEY!$B$2:$C$14,2,0)</f>
        <v>4</v>
      </c>
      <c r="J1046" s="24">
        <f>VLOOKUP(C1046,INVENTORY_DATA!C:F,4,0)*F1046</f>
        <v>318233.03999999998</v>
      </c>
    </row>
    <row r="1047" spans="2:10" x14ac:dyDescent="0.25">
      <c r="B1047" t="str">
        <f t="shared" si="32"/>
        <v>111004740</v>
      </c>
      <c r="C1047">
        <v>1004740</v>
      </c>
      <c r="D1047" t="str">
        <f>_xlfn.XLOOKUP(C1047,INVENTORY_DATA!$C:$C,INVENTORY_DATA!$B:$B,"REVISIT",0)</f>
        <v>W_A</v>
      </c>
      <c r="E1047" t="s">
        <v>10</v>
      </c>
      <c r="F1047">
        <v>41933</v>
      </c>
      <c r="G1047">
        <v>2022</v>
      </c>
      <c r="H1047">
        <f t="shared" si="33"/>
        <v>11</v>
      </c>
      <c r="I1047">
        <f>VLOOKUP(H1047,KEY!$B$2:$C$14,2,0)</f>
        <v>4</v>
      </c>
      <c r="J1047" s="24">
        <f>VLOOKUP(C1047,INVENTORY_DATA!C:F,4,0)*F1047</f>
        <v>320787.45</v>
      </c>
    </row>
    <row r="1048" spans="2:10" x14ac:dyDescent="0.25">
      <c r="B1048" t="str">
        <f t="shared" si="32"/>
        <v>111961719</v>
      </c>
      <c r="C1048">
        <v>1961719</v>
      </c>
      <c r="D1048" t="str">
        <f>_xlfn.XLOOKUP(C1048,INVENTORY_DATA!$C:$C,INVENTORY_DATA!$B:$B,"REVISIT",0)</f>
        <v>W_B</v>
      </c>
      <c r="E1048" t="s">
        <v>4</v>
      </c>
      <c r="F1048">
        <v>20034</v>
      </c>
      <c r="G1048">
        <v>2022</v>
      </c>
      <c r="H1048">
        <f t="shared" si="33"/>
        <v>11</v>
      </c>
      <c r="I1048">
        <f>VLOOKUP(H1048,KEY!$B$2:$C$14,2,0)</f>
        <v>4</v>
      </c>
      <c r="J1048" s="24">
        <f>VLOOKUP(C1048,INVENTORY_DATA!C:F,4,0)*F1048</f>
        <v>198136.26</v>
      </c>
    </row>
    <row r="1049" spans="2:10" x14ac:dyDescent="0.25">
      <c r="B1049" t="str">
        <f t="shared" si="32"/>
        <v>111825560</v>
      </c>
      <c r="C1049">
        <v>1825560</v>
      </c>
      <c r="D1049" t="str">
        <f>_xlfn.XLOOKUP(C1049,INVENTORY_DATA!$C:$C,INVENTORY_DATA!$B:$B,"REVISIT",0)</f>
        <v>W_C</v>
      </c>
      <c r="E1049" t="s">
        <v>6</v>
      </c>
      <c r="F1049">
        <v>49926</v>
      </c>
      <c r="G1049">
        <v>2022</v>
      </c>
      <c r="H1049">
        <f t="shared" si="33"/>
        <v>11</v>
      </c>
      <c r="I1049">
        <f>VLOOKUP(H1049,KEY!$B$2:$C$14,2,0)</f>
        <v>4</v>
      </c>
      <c r="J1049" s="24">
        <f>VLOOKUP(C1049,INVENTORY_DATA!C:F,4,0)*F1049</f>
        <v>410391.72000000003</v>
      </c>
    </row>
    <row r="1050" spans="2:10" x14ac:dyDescent="0.25">
      <c r="B1050" t="str">
        <f t="shared" si="32"/>
        <v>111832552</v>
      </c>
      <c r="C1050">
        <v>1832552</v>
      </c>
      <c r="D1050" t="str">
        <f>_xlfn.XLOOKUP(C1050,INVENTORY_DATA!$C:$C,INVENTORY_DATA!$B:$B,"REVISIT",0)</f>
        <v>W_A</v>
      </c>
      <c r="E1050" t="s">
        <v>8</v>
      </c>
      <c r="F1050">
        <v>44516</v>
      </c>
      <c r="G1050">
        <v>2022</v>
      </c>
      <c r="H1050">
        <f t="shared" si="33"/>
        <v>11</v>
      </c>
      <c r="I1050">
        <f>VLOOKUP(H1050,KEY!$B$2:$C$14,2,0)</f>
        <v>4</v>
      </c>
      <c r="J1050" s="24">
        <f>VLOOKUP(C1050,INVENTORY_DATA!C:F,4,0)*F1050</f>
        <v>380611.80000000005</v>
      </c>
    </row>
    <row r="1051" spans="2:10" x14ac:dyDescent="0.25">
      <c r="B1051" t="str">
        <f t="shared" si="32"/>
        <v>111090594</v>
      </c>
      <c r="C1051">
        <v>1090594</v>
      </c>
      <c r="D1051" t="str">
        <f>_xlfn.XLOOKUP(C1051,INVENTORY_DATA!$C:$C,INVENTORY_DATA!$B:$B,"REVISIT",0)</f>
        <v>W_B</v>
      </c>
      <c r="E1051" t="s">
        <v>9</v>
      </c>
      <c r="F1051">
        <v>28159</v>
      </c>
      <c r="G1051">
        <v>2022</v>
      </c>
      <c r="H1051">
        <f t="shared" si="33"/>
        <v>11</v>
      </c>
      <c r="I1051">
        <f>VLOOKUP(H1051,KEY!$B$2:$C$14,2,0)</f>
        <v>4</v>
      </c>
      <c r="J1051" s="24">
        <f>VLOOKUP(C1051,INVENTORY_DATA!C:F,4,0)*F1051</f>
        <v>230340.62</v>
      </c>
    </row>
    <row r="1052" spans="2:10" x14ac:dyDescent="0.25">
      <c r="B1052" t="str">
        <f t="shared" si="32"/>
        <v>111543938</v>
      </c>
      <c r="C1052">
        <v>1543938</v>
      </c>
      <c r="D1052" t="str">
        <f>_xlfn.XLOOKUP(C1052,INVENTORY_DATA!$C:$C,INVENTORY_DATA!$B:$B,"REVISIT",0)</f>
        <v>W_C</v>
      </c>
      <c r="E1052" t="s">
        <v>10</v>
      </c>
      <c r="F1052">
        <v>43995</v>
      </c>
      <c r="G1052">
        <v>2022</v>
      </c>
      <c r="H1052">
        <f t="shared" si="33"/>
        <v>11</v>
      </c>
      <c r="I1052">
        <f>VLOOKUP(H1052,KEY!$B$2:$C$14,2,0)</f>
        <v>4</v>
      </c>
      <c r="J1052" s="24">
        <f>VLOOKUP(C1052,INVENTORY_DATA!C:F,4,0)*F1052</f>
        <v>439070.10000000003</v>
      </c>
    </row>
    <row r="1053" spans="2:10" x14ac:dyDescent="0.25">
      <c r="B1053" t="str">
        <f t="shared" si="32"/>
        <v>111421180</v>
      </c>
      <c r="C1053">
        <v>1421180</v>
      </c>
      <c r="D1053" t="str">
        <f>_xlfn.XLOOKUP(C1053,INVENTORY_DATA!$C:$C,INVENTORY_DATA!$B:$B,"REVISIT",0)</f>
        <v>W_A</v>
      </c>
      <c r="E1053" t="s">
        <v>4</v>
      </c>
      <c r="F1053">
        <v>46488</v>
      </c>
      <c r="G1053">
        <v>2022</v>
      </c>
      <c r="H1053">
        <f t="shared" si="33"/>
        <v>11</v>
      </c>
      <c r="I1053">
        <f>VLOOKUP(H1053,KEY!$B$2:$C$14,2,0)</f>
        <v>4</v>
      </c>
      <c r="J1053" s="24">
        <f>VLOOKUP(C1053,INVENTORY_DATA!C:F,4,0)*F1053</f>
        <v>464415.12</v>
      </c>
    </row>
    <row r="1054" spans="2:10" x14ac:dyDescent="0.25">
      <c r="B1054" t="str">
        <f t="shared" si="32"/>
        <v>111908273</v>
      </c>
      <c r="C1054">
        <v>1908273</v>
      </c>
      <c r="D1054" t="str">
        <f>_xlfn.XLOOKUP(C1054,INVENTORY_DATA!$C:$C,INVENTORY_DATA!$B:$B,"REVISIT",0)</f>
        <v>W_B</v>
      </c>
      <c r="E1054" t="s">
        <v>6</v>
      </c>
      <c r="F1054">
        <v>21447</v>
      </c>
      <c r="G1054">
        <v>2022</v>
      </c>
      <c r="H1054">
        <f t="shared" si="33"/>
        <v>11</v>
      </c>
      <c r="I1054">
        <f>VLOOKUP(H1054,KEY!$B$2:$C$14,2,0)</f>
        <v>4</v>
      </c>
      <c r="J1054" s="24">
        <f>VLOOKUP(C1054,INVENTORY_DATA!C:F,4,0)*F1054</f>
        <v>197312.4</v>
      </c>
    </row>
    <row r="1055" spans="2:10" x14ac:dyDescent="0.25">
      <c r="B1055" t="str">
        <f t="shared" si="32"/>
        <v>111559835</v>
      </c>
      <c r="C1055">
        <v>1559835</v>
      </c>
      <c r="D1055" t="str">
        <f>_xlfn.XLOOKUP(C1055,INVENTORY_DATA!$C:$C,INVENTORY_DATA!$B:$B,"REVISIT",0)</f>
        <v>W_C</v>
      </c>
      <c r="E1055" t="s">
        <v>8</v>
      </c>
      <c r="F1055">
        <v>35109</v>
      </c>
      <c r="G1055">
        <v>2022</v>
      </c>
      <c r="H1055">
        <f t="shared" si="33"/>
        <v>11</v>
      </c>
      <c r="I1055">
        <f>VLOOKUP(H1055,KEY!$B$2:$C$14,2,0)</f>
        <v>4</v>
      </c>
      <c r="J1055" s="24">
        <f>VLOOKUP(C1055,INVENTORY_DATA!C:F,4,0)*F1055</f>
        <v>338099.67000000004</v>
      </c>
    </row>
    <row r="1056" spans="2:10" x14ac:dyDescent="0.25">
      <c r="B1056" t="str">
        <f t="shared" si="32"/>
        <v>111482803</v>
      </c>
      <c r="C1056">
        <v>1482803</v>
      </c>
      <c r="D1056" t="str">
        <f>_xlfn.XLOOKUP(C1056,INVENTORY_DATA!$C:$C,INVENTORY_DATA!$B:$B,"REVISIT",0)</f>
        <v>W_A</v>
      </c>
      <c r="E1056" t="s">
        <v>9</v>
      </c>
      <c r="F1056">
        <v>45351</v>
      </c>
      <c r="G1056">
        <v>2022</v>
      </c>
      <c r="H1056">
        <f t="shared" si="33"/>
        <v>11</v>
      </c>
      <c r="I1056">
        <f>VLOOKUP(H1056,KEY!$B$2:$C$14,2,0)</f>
        <v>4</v>
      </c>
      <c r="J1056" s="24">
        <f>VLOOKUP(C1056,INVENTORY_DATA!C:F,4,0)*F1056</f>
        <v>358726.41000000003</v>
      </c>
    </row>
    <row r="1057" spans="2:10" x14ac:dyDescent="0.25">
      <c r="B1057" t="str">
        <f t="shared" si="32"/>
        <v>111771270</v>
      </c>
      <c r="C1057">
        <v>1771270</v>
      </c>
      <c r="D1057" t="str">
        <f>_xlfn.XLOOKUP(C1057,INVENTORY_DATA!$C:$C,INVENTORY_DATA!$B:$B,"REVISIT",0)</f>
        <v>W_B</v>
      </c>
      <c r="E1057" t="s">
        <v>10</v>
      </c>
      <c r="F1057">
        <v>25173</v>
      </c>
      <c r="G1057">
        <v>2022</v>
      </c>
      <c r="H1057">
        <f t="shared" si="33"/>
        <v>11</v>
      </c>
      <c r="I1057">
        <f>VLOOKUP(H1057,KEY!$B$2:$C$14,2,0)</f>
        <v>4</v>
      </c>
      <c r="J1057" s="24">
        <f>VLOOKUP(C1057,INVENTORY_DATA!C:F,4,0)*F1057</f>
        <v>182504.25</v>
      </c>
    </row>
    <row r="1058" spans="2:10" x14ac:dyDescent="0.25">
      <c r="B1058" t="str">
        <f t="shared" si="32"/>
        <v>111186743</v>
      </c>
      <c r="C1058">
        <v>1186743</v>
      </c>
      <c r="D1058" t="str">
        <f>_xlfn.XLOOKUP(C1058,INVENTORY_DATA!$C:$C,INVENTORY_DATA!$B:$B,"REVISIT",0)</f>
        <v>W_C</v>
      </c>
      <c r="E1058" t="s">
        <v>4</v>
      </c>
      <c r="F1058">
        <v>32923</v>
      </c>
      <c r="G1058">
        <v>2022</v>
      </c>
      <c r="H1058">
        <f t="shared" si="33"/>
        <v>11</v>
      </c>
      <c r="I1058">
        <f>VLOOKUP(H1058,KEY!$B$2:$C$14,2,0)</f>
        <v>4</v>
      </c>
      <c r="J1058" s="24">
        <f>VLOOKUP(C1058,INVENTORY_DATA!C:F,4,0)*F1058</f>
        <v>323303.86</v>
      </c>
    </row>
    <row r="1059" spans="2:10" x14ac:dyDescent="0.25">
      <c r="B1059" t="str">
        <f t="shared" si="32"/>
        <v>111010092</v>
      </c>
      <c r="C1059">
        <v>1010092</v>
      </c>
      <c r="D1059" t="str">
        <f>_xlfn.XLOOKUP(C1059,INVENTORY_DATA!$C:$C,INVENTORY_DATA!$B:$B,"REVISIT",0)</f>
        <v>W_A</v>
      </c>
      <c r="E1059" t="s">
        <v>6</v>
      </c>
      <c r="F1059">
        <v>48139</v>
      </c>
      <c r="G1059">
        <v>2022</v>
      </c>
      <c r="H1059">
        <f t="shared" si="33"/>
        <v>11</v>
      </c>
      <c r="I1059">
        <f>VLOOKUP(H1059,KEY!$B$2:$C$14,2,0)</f>
        <v>4</v>
      </c>
      <c r="J1059" s="24">
        <f>VLOOKUP(C1059,INVENTORY_DATA!C:F,4,0)*F1059</f>
        <v>343712.45999999996</v>
      </c>
    </row>
    <row r="1060" spans="2:10" x14ac:dyDescent="0.25">
      <c r="B1060" t="str">
        <f t="shared" si="32"/>
        <v>111797094</v>
      </c>
      <c r="C1060">
        <v>1797094</v>
      </c>
      <c r="D1060" t="str">
        <f>_xlfn.XLOOKUP(C1060,INVENTORY_DATA!$C:$C,INVENTORY_DATA!$B:$B,"REVISIT",0)</f>
        <v>W_B</v>
      </c>
      <c r="E1060" t="s">
        <v>8</v>
      </c>
      <c r="F1060">
        <v>38940</v>
      </c>
      <c r="G1060">
        <v>2022</v>
      </c>
      <c r="H1060">
        <f t="shared" si="33"/>
        <v>11</v>
      </c>
      <c r="I1060">
        <f>VLOOKUP(H1060,KEY!$B$2:$C$14,2,0)</f>
        <v>4</v>
      </c>
      <c r="J1060" s="24">
        <f>VLOOKUP(C1060,INVENTORY_DATA!C:F,4,0)*F1060</f>
        <v>302953.2</v>
      </c>
    </row>
    <row r="1061" spans="2:10" x14ac:dyDescent="0.25">
      <c r="B1061" t="str">
        <f t="shared" si="32"/>
        <v>111526326</v>
      </c>
      <c r="C1061">
        <v>1526326</v>
      </c>
      <c r="D1061" t="str">
        <f>_xlfn.XLOOKUP(C1061,INVENTORY_DATA!$C:$C,INVENTORY_DATA!$B:$B,"REVISIT",0)</f>
        <v>W_C</v>
      </c>
      <c r="E1061" t="s">
        <v>9</v>
      </c>
      <c r="F1061">
        <v>16255</v>
      </c>
      <c r="G1061">
        <v>2022</v>
      </c>
      <c r="H1061">
        <f t="shared" si="33"/>
        <v>11</v>
      </c>
      <c r="I1061">
        <f>VLOOKUP(H1061,KEY!$B$2:$C$14,2,0)</f>
        <v>4</v>
      </c>
      <c r="J1061" s="24">
        <f>VLOOKUP(C1061,INVENTORY_DATA!C:F,4,0)*F1061</f>
        <v>158486.25</v>
      </c>
    </row>
    <row r="1062" spans="2:10" x14ac:dyDescent="0.25">
      <c r="B1062" t="str">
        <f t="shared" si="32"/>
        <v>111444898</v>
      </c>
      <c r="C1062">
        <v>1444898</v>
      </c>
      <c r="D1062" t="str">
        <f>_xlfn.XLOOKUP(C1062,INVENTORY_DATA!$C:$C,INVENTORY_DATA!$B:$B,"REVISIT",0)</f>
        <v>W_A</v>
      </c>
      <c r="E1062" t="s">
        <v>10</v>
      </c>
      <c r="F1062">
        <v>30259</v>
      </c>
      <c r="G1062">
        <v>2022</v>
      </c>
      <c r="H1062">
        <f t="shared" si="33"/>
        <v>11</v>
      </c>
      <c r="I1062">
        <f>VLOOKUP(H1062,KEY!$B$2:$C$14,2,0)</f>
        <v>4</v>
      </c>
      <c r="J1062" s="24">
        <f>VLOOKUP(C1062,INVENTORY_DATA!C:F,4,0)*F1062</f>
        <v>286855.32</v>
      </c>
    </row>
    <row r="1063" spans="2:10" x14ac:dyDescent="0.25">
      <c r="B1063" t="str">
        <f t="shared" si="32"/>
        <v>111987197</v>
      </c>
      <c r="C1063">
        <v>1987197</v>
      </c>
      <c r="D1063" t="str">
        <f>_xlfn.XLOOKUP(C1063,INVENTORY_DATA!$C:$C,INVENTORY_DATA!$B:$B,"REVISIT",0)</f>
        <v>W_B</v>
      </c>
      <c r="E1063" t="s">
        <v>4</v>
      </c>
      <c r="F1063">
        <v>31791</v>
      </c>
      <c r="G1063">
        <v>2022</v>
      </c>
      <c r="H1063">
        <f t="shared" si="33"/>
        <v>11</v>
      </c>
      <c r="I1063">
        <f>VLOOKUP(H1063,KEY!$B$2:$C$14,2,0)</f>
        <v>4</v>
      </c>
      <c r="J1063" s="24">
        <f>VLOOKUP(C1063,INVENTORY_DATA!C:F,4,0)*F1063</f>
        <v>247969.8</v>
      </c>
    </row>
    <row r="1064" spans="2:10" x14ac:dyDescent="0.25">
      <c r="B1064" t="str">
        <f t="shared" si="32"/>
        <v>111596820</v>
      </c>
      <c r="C1064">
        <v>1596820</v>
      </c>
      <c r="D1064" t="str">
        <f>_xlfn.XLOOKUP(C1064,INVENTORY_DATA!$C:$C,INVENTORY_DATA!$B:$B,"REVISIT",0)</f>
        <v>W_C</v>
      </c>
      <c r="E1064" t="s">
        <v>6</v>
      </c>
      <c r="F1064">
        <v>38490</v>
      </c>
      <c r="G1064">
        <v>2022</v>
      </c>
      <c r="H1064">
        <f t="shared" si="33"/>
        <v>11</v>
      </c>
      <c r="I1064">
        <f>VLOOKUP(H1064,KEY!$B$2:$C$14,2,0)</f>
        <v>4</v>
      </c>
      <c r="J1064" s="24">
        <f>VLOOKUP(C1064,INVENTORY_DATA!C:F,4,0)*F1064</f>
        <v>332553.60000000003</v>
      </c>
    </row>
    <row r="1065" spans="2:10" x14ac:dyDescent="0.25">
      <c r="B1065" t="str">
        <f t="shared" si="32"/>
        <v>111245657</v>
      </c>
      <c r="C1065">
        <v>1245657</v>
      </c>
      <c r="D1065" t="str">
        <f>_xlfn.XLOOKUP(C1065,INVENTORY_DATA!$C:$C,INVENTORY_DATA!$B:$B,"REVISIT",0)</f>
        <v>W_A</v>
      </c>
      <c r="E1065" t="s">
        <v>8</v>
      </c>
      <c r="F1065">
        <v>44526</v>
      </c>
      <c r="G1065">
        <v>2022</v>
      </c>
      <c r="H1065">
        <f t="shared" si="33"/>
        <v>11</v>
      </c>
      <c r="I1065">
        <f>VLOOKUP(H1065,KEY!$B$2:$C$14,2,0)</f>
        <v>4</v>
      </c>
      <c r="J1065" s="24">
        <f>VLOOKUP(C1065,INVENTORY_DATA!C:F,4,0)*F1065</f>
        <v>326375.58</v>
      </c>
    </row>
    <row r="1066" spans="2:10" x14ac:dyDescent="0.25">
      <c r="B1066" t="str">
        <f t="shared" si="32"/>
        <v>111422920</v>
      </c>
      <c r="C1066">
        <v>1422920</v>
      </c>
      <c r="D1066" t="str">
        <f>_xlfn.XLOOKUP(C1066,INVENTORY_DATA!$C:$C,INVENTORY_DATA!$B:$B,"REVISIT",0)</f>
        <v>W_B</v>
      </c>
      <c r="E1066" t="s">
        <v>9</v>
      </c>
      <c r="F1066">
        <v>30684</v>
      </c>
      <c r="G1066">
        <v>2022</v>
      </c>
      <c r="H1066">
        <f t="shared" si="33"/>
        <v>11</v>
      </c>
      <c r="I1066">
        <f>VLOOKUP(H1066,KEY!$B$2:$C$14,2,0)</f>
        <v>4</v>
      </c>
      <c r="J1066" s="24">
        <f>VLOOKUP(C1066,INVENTORY_DATA!C:F,4,0)*F1066</f>
        <v>239642.03999999998</v>
      </c>
    </row>
    <row r="1067" spans="2:10" x14ac:dyDescent="0.25">
      <c r="B1067" t="str">
        <f t="shared" si="32"/>
        <v>111709261</v>
      </c>
      <c r="C1067">
        <v>1709261</v>
      </c>
      <c r="D1067" t="str">
        <f>_xlfn.XLOOKUP(C1067,INVENTORY_DATA!$C:$C,INVENTORY_DATA!$B:$B,"REVISIT",0)</f>
        <v>W_C</v>
      </c>
      <c r="E1067" t="s">
        <v>10</v>
      </c>
      <c r="F1067">
        <v>16138</v>
      </c>
      <c r="G1067">
        <v>2022</v>
      </c>
      <c r="H1067">
        <f t="shared" si="33"/>
        <v>11</v>
      </c>
      <c r="I1067">
        <f>VLOOKUP(H1067,KEY!$B$2:$C$14,2,0)</f>
        <v>4</v>
      </c>
      <c r="J1067" s="24">
        <f>VLOOKUP(C1067,INVENTORY_DATA!C:F,4,0)*F1067</f>
        <v>154117.90000000002</v>
      </c>
    </row>
    <row r="1068" spans="2:10" x14ac:dyDescent="0.25">
      <c r="B1068" t="str">
        <f t="shared" si="32"/>
        <v>111470217</v>
      </c>
      <c r="C1068">
        <v>1470217</v>
      </c>
      <c r="D1068" t="str">
        <f>_xlfn.XLOOKUP(C1068,INVENTORY_DATA!$C:$C,INVENTORY_DATA!$B:$B,"REVISIT",0)</f>
        <v>W_A</v>
      </c>
      <c r="E1068" t="s">
        <v>4</v>
      </c>
      <c r="F1068">
        <v>39339</v>
      </c>
      <c r="G1068">
        <v>2022</v>
      </c>
      <c r="H1068">
        <f t="shared" si="33"/>
        <v>11</v>
      </c>
      <c r="I1068">
        <f>VLOOKUP(H1068,KEY!$B$2:$C$14,2,0)</f>
        <v>4</v>
      </c>
      <c r="J1068" s="24">
        <f>VLOOKUP(C1068,INVENTORY_DATA!C:F,4,0)*F1068</f>
        <v>276553.17</v>
      </c>
    </row>
    <row r="1069" spans="2:10" x14ac:dyDescent="0.25">
      <c r="B1069" t="str">
        <f t="shared" si="32"/>
        <v>111943544</v>
      </c>
      <c r="C1069">
        <v>1943544</v>
      </c>
      <c r="D1069" t="str">
        <f>_xlfn.XLOOKUP(C1069,INVENTORY_DATA!$C:$C,INVENTORY_DATA!$B:$B,"REVISIT",0)</f>
        <v>W_B</v>
      </c>
      <c r="E1069" t="s">
        <v>6</v>
      </c>
      <c r="F1069">
        <v>12747</v>
      </c>
      <c r="G1069">
        <v>2022</v>
      </c>
      <c r="H1069">
        <f t="shared" si="33"/>
        <v>11</v>
      </c>
      <c r="I1069">
        <f>VLOOKUP(H1069,KEY!$B$2:$C$14,2,0)</f>
        <v>4</v>
      </c>
      <c r="J1069" s="24">
        <f>VLOOKUP(C1069,INVENTORY_DATA!C:F,4,0)*F1069</f>
        <v>126322.77</v>
      </c>
    </row>
    <row r="1070" spans="2:10" x14ac:dyDescent="0.25">
      <c r="B1070" t="str">
        <f t="shared" si="32"/>
        <v>111708464</v>
      </c>
      <c r="C1070">
        <v>1708464</v>
      </c>
      <c r="D1070" t="str">
        <f>_xlfn.XLOOKUP(C1070,INVENTORY_DATA!$C:$C,INVENTORY_DATA!$B:$B,"REVISIT",0)</f>
        <v>W_C</v>
      </c>
      <c r="E1070" t="s">
        <v>8</v>
      </c>
      <c r="F1070">
        <v>22518</v>
      </c>
      <c r="G1070">
        <v>2022</v>
      </c>
      <c r="H1070">
        <f t="shared" si="33"/>
        <v>11</v>
      </c>
      <c r="I1070">
        <f>VLOOKUP(H1070,KEY!$B$2:$C$14,2,0)</f>
        <v>4</v>
      </c>
      <c r="J1070" s="24">
        <f>VLOOKUP(C1070,INVENTORY_DATA!C:F,4,0)*F1070</f>
        <v>206490.06</v>
      </c>
    </row>
    <row r="1071" spans="2:10" x14ac:dyDescent="0.25">
      <c r="B1071" t="str">
        <f t="shared" si="32"/>
        <v>111166815</v>
      </c>
      <c r="C1071">
        <v>1166815</v>
      </c>
      <c r="D1071" t="str">
        <f>_xlfn.XLOOKUP(C1071,INVENTORY_DATA!$C:$C,INVENTORY_DATA!$B:$B,"REVISIT",0)</f>
        <v>W_A</v>
      </c>
      <c r="E1071" t="s">
        <v>9</v>
      </c>
      <c r="F1071">
        <v>41408</v>
      </c>
      <c r="G1071">
        <v>2022</v>
      </c>
      <c r="H1071">
        <f t="shared" si="33"/>
        <v>11</v>
      </c>
      <c r="I1071">
        <f>VLOOKUP(H1071,KEY!$B$2:$C$14,2,0)</f>
        <v>4</v>
      </c>
      <c r="J1071" s="24">
        <f>VLOOKUP(C1071,INVENTORY_DATA!C:F,4,0)*F1071</f>
        <v>300622.08000000002</v>
      </c>
    </row>
    <row r="1072" spans="2:10" x14ac:dyDescent="0.25">
      <c r="B1072" t="str">
        <f t="shared" si="32"/>
        <v>111148598</v>
      </c>
      <c r="C1072">
        <v>1148598</v>
      </c>
      <c r="D1072" t="str">
        <f>_xlfn.XLOOKUP(C1072,INVENTORY_DATA!$C:$C,INVENTORY_DATA!$B:$B,"REVISIT",0)</f>
        <v>W_B</v>
      </c>
      <c r="E1072" t="s">
        <v>10</v>
      </c>
      <c r="F1072">
        <v>43271</v>
      </c>
      <c r="G1072">
        <v>2022</v>
      </c>
      <c r="H1072">
        <f t="shared" si="33"/>
        <v>11</v>
      </c>
      <c r="I1072">
        <f>VLOOKUP(H1072,KEY!$B$2:$C$14,2,0)</f>
        <v>4</v>
      </c>
      <c r="J1072" s="24">
        <f>VLOOKUP(C1072,INVENTORY_DATA!C:F,4,0)*F1072</f>
        <v>418863.27999999997</v>
      </c>
    </row>
    <row r="1073" spans="2:10" x14ac:dyDescent="0.25">
      <c r="B1073" t="str">
        <f t="shared" si="32"/>
        <v>111542320</v>
      </c>
      <c r="C1073">
        <v>1542320</v>
      </c>
      <c r="D1073" t="str">
        <f>_xlfn.XLOOKUP(C1073,INVENTORY_DATA!$C:$C,INVENTORY_DATA!$B:$B,"REVISIT",0)</f>
        <v>W_C</v>
      </c>
      <c r="E1073" t="s">
        <v>4</v>
      </c>
      <c r="F1073">
        <v>41058</v>
      </c>
      <c r="G1073">
        <v>2022</v>
      </c>
      <c r="H1073">
        <f t="shared" si="33"/>
        <v>11</v>
      </c>
      <c r="I1073">
        <f>VLOOKUP(H1073,KEY!$B$2:$C$14,2,0)</f>
        <v>4</v>
      </c>
      <c r="J1073" s="24">
        <f>VLOOKUP(C1073,INVENTORY_DATA!C:F,4,0)*F1073</f>
        <v>326000.52</v>
      </c>
    </row>
    <row r="1074" spans="2:10" x14ac:dyDescent="0.25">
      <c r="B1074" t="str">
        <f t="shared" si="32"/>
        <v>111540951</v>
      </c>
      <c r="C1074">
        <v>1540951</v>
      </c>
      <c r="D1074" t="str">
        <f>_xlfn.XLOOKUP(C1074,INVENTORY_DATA!$C:$C,INVENTORY_DATA!$B:$B,"REVISIT",0)</f>
        <v>W_A</v>
      </c>
      <c r="E1074" t="s">
        <v>6</v>
      </c>
      <c r="F1074">
        <v>21933</v>
      </c>
      <c r="G1074">
        <v>2022</v>
      </c>
      <c r="H1074">
        <f t="shared" si="33"/>
        <v>11</v>
      </c>
      <c r="I1074">
        <f>VLOOKUP(H1074,KEY!$B$2:$C$14,2,0)</f>
        <v>4</v>
      </c>
      <c r="J1074" s="24">
        <f>VLOOKUP(C1074,INVENTORY_DATA!C:F,4,0)*F1074</f>
        <v>216698.04</v>
      </c>
    </row>
    <row r="1075" spans="2:10" x14ac:dyDescent="0.25">
      <c r="B1075" t="str">
        <f t="shared" si="32"/>
        <v>111338107</v>
      </c>
      <c r="C1075">
        <v>1338107</v>
      </c>
      <c r="D1075" t="str">
        <f>_xlfn.XLOOKUP(C1075,INVENTORY_DATA!$C:$C,INVENTORY_DATA!$B:$B,"REVISIT",0)</f>
        <v>W_B</v>
      </c>
      <c r="E1075" t="s">
        <v>8</v>
      </c>
      <c r="F1075">
        <v>36393</v>
      </c>
      <c r="G1075">
        <v>2022</v>
      </c>
      <c r="H1075">
        <f t="shared" si="33"/>
        <v>11</v>
      </c>
      <c r="I1075">
        <f>VLOOKUP(H1075,KEY!$B$2:$C$14,2,0)</f>
        <v>4</v>
      </c>
      <c r="J1075" s="24">
        <f>VLOOKUP(C1075,INVENTORY_DATA!C:F,4,0)*F1075</f>
        <v>285321.12</v>
      </c>
    </row>
    <row r="1076" spans="2:10" x14ac:dyDescent="0.25">
      <c r="B1076" t="str">
        <f t="shared" si="32"/>
        <v>111972232</v>
      </c>
      <c r="C1076">
        <v>1972232</v>
      </c>
      <c r="D1076" t="str">
        <f>_xlfn.XLOOKUP(C1076,INVENTORY_DATA!$C:$C,INVENTORY_DATA!$B:$B,"REVISIT",0)</f>
        <v>W_C</v>
      </c>
      <c r="E1076" t="s">
        <v>9</v>
      </c>
      <c r="F1076">
        <v>14354</v>
      </c>
      <c r="G1076">
        <v>2022</v>
      </c>
      <c r="H1076">
        <f t="shared" si="33"/>
        <v>11</v>
      </c>
      <c r="I1076">
        <f>VLOOKUP(H1076,KEY!$B$2:$C$14,2,0)</f>
        <v>4</v>
      </c>
      <c r="J1076" s="24">
        <f>VLOOKUP(C1076,INVENTORY_DATA!C:F,4,0)*F1076</f>
        <v>142678.75999999998</v>
      </c>
    </row>
    <row r="1077" spans="2:10" x14ac:dyDescent="0.25">
      <c r="B1077" t="str">
        <f t="shared" si="32"/>
        <v>111747756</v>
      </c>
      <c r="C1077">
        <v>1747756</v>
      </c>
      <c r="D1077" t="str">
        <f>_xlfn.XLOOKUP(C1077,INVENTORY_DATA!$C:$C,INVENTORY_DATA!$B:$B,"REVISIT",0)</f>
        <v>W_A</v>
      </c>
      <c r="E1077" t="s">
        <v>10</v>
      </c>
      <c r="F1077">
        <v>25466</v>
      </c>
      <c r="G1077">
        <v>2022</v>
      </c>
      <c r="H1077">
        <f t="shared" si="33"/>
        <v>11</v>
      </c>
      <c r="I1077">
        <f>VLOOKUP(H1077,KEY!$B$2:$C$14,2,0)</f>
        <v>4</v>
      </c>
      <c r="J1077" s="24">
        <f>VLOOKUP(C1077,INVENTORY_DATA!C:F,4,0)*F1077</f>
        <v>206529.25999999998</v>
      </c>
    </row>
    <row r="1078" spans="2:10" x14ac:dyDescent="0.25">
      <c r="B1078" t="str">
        <f t="shared" si="32"/>
        <v>111411516</v>
      </c>
      <c r="C1078">
        <v>1411516</v>
      </c>
      <c r="D1078" t="str">
        <f>_xlfn.XLOOKUP(C1078,INVENTORY_DATA!$C:$C,INVENTORY_DATA!$B:$B,"REVISIT",0)</f>
        <v>W_B</v>
      </c>
      <c r="E1078" t="s">
        <v>4</v>
      </c>
      <c r="F1078">
        <v>13436</v>
      </c>
      <c r="G1078">
        <v>2022</v>
      </c>
      <c r="H1078">
        <f t="shared" si="33"/>
        <v>11</v>
      </c>
      <c r="I1078">
        <f>VLOOKUP(H1078,KEY!$B$2:$C$14,2,0)</f>
        <v>4</v>
      </c>
      <c r="J1078" s="24">
        <f>VLOOKUP(C1078,INVENTORY_DATA!C:F,4,0)*F1078</f>
        <v>116624.48</v>
      </c>
    </row>
    <row r="1079" spans="2:10" x14ac:dyDescent="0.25">
      <c r="B1079" t="str">
        <f t="shared" si="32"/>
        <v>111361836</v>
      </c>
      <c r="C1079">
        <v>1361836</v>
      </c>
      <c r="D1079" t="str">
        <f>_xlfn.XLOOKUP(C1079,INVENTORY_DATA!$C:$C,INVENTORY_DATA!$B:$B,"REVISIT",0)</f>
        <v>W_C</v>
      </c>
      <c r="E1079" t="s">
        <v>6</v>
      </c>
      <c r="F1079">
        <v>36997</v>
      </c>
      <c r="G1079">
        <v>2022</v>
      </c>
      <c r="H1079">
        <f t="shared" si="33"/>
        <v>11</v>
      </c>
      <c r="I1079">
        <f>VLOOKUP(H1079,KEY!$B$2:$C$14,2,0)</f>
        <v>4</v>
      </c>
      <c r="J1079" s="24">
        <f>VLOOKUP(C1079,INVENTORY_DATA!C:F,4,0)*F1079</f>
        <v>355911.13999999996</v>
      </c>
    </row>
    <row r="1080" spans="2:10" x14ac:dyDescent="0.25">
      <c r="B1080" t="str">
        <f t="shared" si="32"/>
        <v>111336891</v>
      </c>
      <c r="C1080">
        <v>1336891</v>
      </c>
      <c r="D1080" t="str">
        <f>_xlfn.XLOOKUP(C1080,INVENTORY_DATA!$C:$C,INVENTORY_DATA!$B:$B,"REVISIT",0)</f>
        <v>W_A</v>
      </c>
      <c r="E1080" t="s">
        <v>8</v>
      </c>
      <c r="F1080">
        <v>16671</v>
      </c>
      <c r="G1080">
        <v>2022</v>
      </c>
      <c r="H1080">
        <f t="shared" si="33"/>
        <v>11</v>
      </c>
      <c r="I1080">
        <f>VLOOKUP(H1080,KEY!$B$2:$C$14,2,0)</f>
        <v>4</v>
      </c>
      <c r="J1080" s="24">
        <f>VLOOKUP(C1080,INVENTORY_DATA!C:F,4,0)*F1080</f>
        <v>124865.79000000001</v>
      </c>
    </row>
    <row r="1081" spans="2:10" x14ac:dyDescent="0.25">
      <c r="B1081" t="str">
        <f t="shared" si="32"/>
        <v>111814880</v>
      </c>
      <c r="C1081">
        <v>1814880</v>
      </c>
      <c r="D1081" t="str">
        <f>_xlfn.XLOOKUP(C1081,INVENTORY_DATA!$C:$C,INVENTORY_DATA!$B:$B,"REVISIT",0)</f>
        <v>W_B</v>
      </c>
      <c r="E1081" t="s">
        <v>9</v>
      </c>
      <c r="F1081">
        <v>45615</v>
      </c>
      <c r="G1081">
        <v>2022</v>
      </c>
      <c r="H1081">
        <f t="shared" si="33"/>
        <v>11</v>
      </c>
      <c r="I1081">
        <f>VLOOKUP(H1081,KEY!$B$2:$C$14,2,0)</f>
        <v>4</v>
      </c>
      <c r="J1081" s="24">
        <f>VLOOKUP(C1081,INVENTORY_DATA!C:F,4,0)*F1081</f>
        <v>423307.19999999995</v>
      </c>
    </row>
    <row r="1082" spans="2:10" x14ac:dyDescent="0.25">
      <c r="B1082" t="str">
        <f t="shared" si="32"/>
        <v>111681215</v>
      </c>
      <c r="C1082">
        <v>1681215</v>
      </c>
      <c r="D1082" t="str">
        <f>_xlfn.XLOOKUP(C1082,INVENTORY_DATA!$C:$C,INVENTORY_DATA!$B:$B,"REVISIT",0)</f>
        <v>W_C</v>
      </c>
      <c r="E1082" t="s">
        <v>10</v>
      </c>
      <c r="F1082">
        <v>17692</v>
      </c>
      <c r="G1082">
        <v>2022</v>
      </c>
      <c r="H1082">
        <f t="shared" si="33"/>
        <v>11</v>
      </c>
      <c r="I1082">
        <f>VLOOKUP(H1082,KEY!$B$2:$C$14,2,0)</f>
        <v>4</v>
      </c>
      <c r="J1082" s="24">
        <f>VLOOKUP(C1082,INVENTORY_DATA!C:F,4,0)*F1082</f>
        <v>165597.12</v>
      </c>
    </row>
    <row r="1083" spans="2:10" x14ac:dyDescent="0.25">
      <c r="B1083" t="str">
        <f t="shared" si="32"/>
        <v>111217963</v>
      </c>
      <c r="C1083">
        <v>1217963</v>
      </c>
      <c r="D1083" t="str">
        <f>_xlfn.XLOOKUP(C1083,INVENTORY_DATA!$C:$C,INVENTORY_DATA!$B:$B,"REVISIT",0)</f>
        <v>W_A</v>
      </c>
      <c r="E1083" t="s">
        <v>4</v>
      </c>
      <c r="F1083">
        <v>31302</v>
      </c>
      <c r="G1083">
        <v>2022</v>
      </c>
      <c r="H1083">
        <f t="shared" si="33"/>
        <v>11</v>
      </c>
      <c r="I1083">
        <f>VLOOKUP(H1083,KEY!$B$2:$C$14,2,0)</f>
        <v>4</v>
      </c>
      <c r="J1083" s="24">
        <f>VLOOKUP(C1083,INVENTORY_DATA!C:F,4,0)*F1083</f>
        <v>280778.94</v>
      </c>
    </row>
    <row r="1084" spans="2:10" x14ac:dyDescent="0.25">
      <c r="B1084" t="str">
        <f t="shared" si="32"/>
        <v>111441235</v>
      </c>
      <c r="C1084">
        <v>1441235</v>
      </c>
      <c r="D1084" t="str">
        <f>_xlfn.XLOOKUP(C1084,INVENTORY_DATA!$C:$C,INVENTORY_DATA!$B:$B,"REVISIT",0)</f>
        <v>W_B</v>
      </c>
      <c r="E1084" t="s">
        <v>6</v>
      </c>
      <c r="F1084">
        <v>35841</v>
      </c>
      <c r="G1084">
        <v>2022</v>
      </c>
      <c r="H1084">
        <f t="shared" si="33"/>
        <v>11</v>
      </c>
      <c r="I1084">
        <f>VLOOKUP(H1084,KEY!$B$2:$C$14,2,0)</f>
        <v>4</v>
      </c>
      <c r="J1084" s="24">
        <f>VLOOKUP(C1084,INVENTORY_DATA!C:F,4,0)*F1084</f>
        <v>349808.16</v>
      </c>
    </row>
    <row r="1085" spans="2:10" x14ac:dyDescent="0.25">
      <c r="B1085" t="str">
        <f t="shared" si="32"/>
        <v>111251251</v>
      </c>
      <c r="C1085">
        <v>1251251</v>
      </c>
      <c r="D1085" t="str">
        <f>_xlfn.XLOOKUP(C1085,INVENTORY_DATA!$C:$C,INVENTORY_DATA!$B:$B,"REVISIT",0)</f>
        <v>W_C</v>
      </c>
      <c r="E1085" t="s">
        <v>8</v>
      </c>
      <c r="F1085">
        <v>34840</v>
      </c>
      <c r="G1085">
        <v>2022</v>
      </c>
      <c r="H1085">
        <f t="shared" si="33"/>
        <v>11</v>
      </c>
      <c r="I1085">
        <f>VLOOKUP(H1085,KEY!$B$2:$C$14,2,0)</f>
        <v>4</v>
      </c>
      <c r="J1085" s="24">
        <f>VLOOKUP(C1085,INVENTORY_DATA!C:F,4,0)*F1085</f>
        <v>333070.40000000002</v>
      </c>
    </row>
    <row r="1086" spans="2:10" x14ac:dyDescent="0.25">
      <c r="B1086" t="str">
        <f t="shared" si="32"/>
        <v>111183992</v>
      </c>
      <c r="C1086">
        <v>1183992</v>
      </c>
      <c r="D1086" t="str">
        <f>_xlfn.XLOOKUP(C1086,INVENTORY_DATA!$C:$C,INVENTORY_DATA!$B:$B,"REVISIT",0)</f>
        <v>W_A</v>
      </c>
      <c r="E1086" t="s">
        <v>9</v>
      </c>
      <c r="F1086">
        <v>14621</v>
      </c>
      <c r="G1086">
        <v>2022</v>
      </c>
      <c r="H1086">
        <f t="shared" si="33"/>
        <v>11</v>
      </c>
      <c r="I1086">
        <f>VLOOKUP(H1086,KEY!$B$2:$C$14,2,0)</f>
        <v>4</v>
      </c>
      <c r="J1086" s="24">
        <f>VLOOKUP(C1086,INVENTORY_DATA!C:F,4,0)*F1086</f>
        <v>103662.89</v>
      </c>
    </row>
    <row r="1087" spans="2:10" x14ac:dyDescent="0.25">
      <c r="B1087" t="str">
        <f t="shared" si="32"/>
        <v>111725410</v>
      </c>
      <c r="C1087">
        <v>1725410</v>
      </c>
      <c r="D1087" t="str">
        <f>_xlfn.XLOOKUP(C1087,INVENTORY_DATA!$C:$C,INVENTORY_DATA!$B:$B,"REVISIT",0)</f>
        <v>W_B</v>
      </c>
      <c r="E1087" t="s">
        <v>10</v>
      </c>
      <c r="F1087">
        <v>16575</v>
      </c>
      <c r="G1087">
        <v>2022</v>
      </c>
      <c r="H1087">
        <f t="shared" si="33"/>
        <v>11</v>
      </c>
      <c r="I1087">
        <f>VLOOKUP(H1087,KEY!$B$2:$C$14,2,0)</f>
        <v>4</v>
      </c>
      <c r="J1087" s="24">
        <f>VLOOKUP(C1087,INVENTORY_DATA!C:F,4,0)*F1087</f>
        <v>164589.75</v>
      </c>
    </row>
    <row r="1088" spans="2:10" x14ac:dyDescent="0.25">
      <c r="B1088" t="str">
        <f t="shared" si="32"/>
        <v>111665271</v>
      </c>
      <c r="C1088">
        <v>1665271</v>
      </c>
      <c r="D1088" t="str">
        <f>_xlfn.XLOOKUP(C1088,INVENTORY_DATA!$C:$C,INVENTORY_DATA!$B:$B,"REVISIT",0)</f>
        <v>W_C</v>
      </c>
      <c r="E1088" t="s">
        <v>4</v>
      </c>
      <c r="F1088">
        <v>10701</v>
      </c>
      <c r="G1088">
        <v>2022</v>
      </c>
      <c r="H1088">
        <f t="shared" si="33"/>
        <v>11</v>
      </c>
      <c r="I1088">
        <f>VLOOKUP(H1088,KEY!$B$2:$C$14,2,0)</f>
        <v>4</v>
      </c>
      <c r="J1088" s="24">
        <f>VLOOKUP(C1088,INVENTORY_DATA!C:F,4,0)*F1088</f>
        <v>96951.060000000012</v>
      </c>
    </row>
    <row r="1089" spans="2:10" x14ac:dyDescent="0.25">
      <c r="B1089" t="str">
        <f t="shared" si="32"/>
        <v>111104927</v>
      </c>
      <c r="C1089">
        <v>1104927</v>
      </c>
      <c r="D1089" t="str">
        <f>_xlfn.XLOOKUP(C1089,INVENTORY_DATA!$C:$C,INVENTORY_DATA!$B:$B,"REVISIT",0)</f>
        <v>W_A</v>
      </c>
      <c r="E1089" t="s">
        <v>6</v>
      </c>
      <c r="F1089">
        <v>42197</v>
      </c>
      <c r="G1089">
        <v>2022</v>
      </c>
      <c r="H1089">
        <f t="shared" si="33"/>
        <v>11</v>
      </c>
      <c r="I1089">
        <f>VLOOKUP(H1089,KEY!$B$2:$C$14,2,0)</f>
        <v>4</v>
      </c>
      <c r="J1089" s="24">
        <f>VLOOKUP(C1089,INVENTORY_DATA!C:F,4,0)*F1089</f>
        <v>314367.65000000002</v>
      </c>
    </row>
    <row r="1090" spans="2:10" x14ac:dyDescent="0.25">
      <c r="B1090" t="str">
        <f t="shared" si="32"/>
        <v>111404240</v>
      </c>
      <c r="C1090">
        <v>1404240</v>
      </c>
      <c r="D1090" t="str">
        <f>_xlfn.XLOOKUP(C1090,INVENTORY_DATA!$C:$C,INVENTORY_DATA!$B:$B,"REVISIT",0)</f>
        <v>W_B</v>
      </c>
      <c r="E1090" t="s">
        <v>8</v>
      </c>
      <c r="F1090">
        <v>31225</v>
      </c>
      <c r="G1090">
        <v>2022</v>
      </c>
      <c r="H1090">
        <f t="shared" si="33"/>
        <v>11</v>
      </c>
      <c r="I1090">
        <f>VLOOKUP(H1090,KEY!$B$2:$C$14,2,0)</f>
        <v>4</v>
      </c>
      <c r="J1090" s="24">
        <f>VLOOKUP(C1090,INVENTORY_DATA!C:F,4,0)*F1090</f>
        <v>306941.75</v>
      </c>
    </row>
    <row r="1091" spans="2:10" x14ac:dyDescent="0.25">
      <c r="B1091" t="str">
        <f t="shared" si="32"/>
        <v>111658227</v>
      </c>
      <c r="C1091">
        <v>1658227</v>
      </c>
      <c r="D1091" t="str">
        <f>_xlfn.XLOOKUP(C1091,INVENTORY_DATA!$C:$C,INVENTORY_DATA!$B:$B,"REVISIT",0)</f>
        <v>W_C</v>
      </c>
      <c r="E1091" t="s">
        <v>9</v>
      </c>
      <c r="F1091">
        <v>39809</v>
      </c>
      <c r="G1091">
        <v>2022</v>
      </c>
      <c r="H1091">
        <f t="shared" si="33"/>
        <v>11</v>
      </c>
      <c r="I1091">
        <f>VLOOKUP(H1091,KEY!$B$2:$C$14,2,0)</f>
        <v>4</v>
      </c>
      <c r="J1091" s="24">
        <f>VLOOKUP(C1091,INVENTORY_DATA!C:F,4,0)*F1091</f>
        <v>367038.98000000004</v>
      </c>
    </row>
    <row r="1092" spans="2:10" x14ac:dyDescent="0.25">
      <c r="B1092" t="str">
        <f t="shared" ref="B1092:B1155" si="34">H1092&amp;C1092</f>
        <v>111919447</v>
      </c>
      <c r="C1092">
        <v>1919447</v>
      </c>
      <c r="D1092" t="str">
        <f>_xlfn.XLOOKUP(C1092,INVENTORY_DATA!$C:$C,INVENTORY_DATA!$B:$B,"REVISIT",0)</f>
        <v>W_A</v>
      </c>
      <c r="E1092" t="s">
        <v>10</v>
      </c>
      <c r="F1092">
        <v>31931</v>
      </c>
      <c r="G1092">
        <v>2022</v>
      </c>
      <c r="H1092">
        <f t="shared" si="33"/>
        <v>11</v>
      </c>
      <c r="I1092">
        <f>VLOOKUP(H1092,KEY!$B$2:$C$14,2,0)</f>
        <v>4</v>
      </c>
      <c r="J1092" s="24">
        <f>VLOOKUP(C1092,INVENTORY_DATA!C:F,4,0)*F1092</f>
        <v>301109.33</v>
      </c>
    </row>
    <row r="1093" spans="2:10" x14ac:dyDescent="0.25">
      <c r="B1093" t="str">
        <f t="shared" si="34"/>
        <v>111602257</v>
      </c>
      <c r="C1093">
        <v>1602257</v>
      </c>
      <c r="D1093" t="str">
        <f>_xlfn.XLOOKUP(C1093,INVENTORY_DATA!$C:$C,INVENTORY_DATA!$B:$B,"REVISIT",0)</f>
        <v>W_B</v>
      </c>
      <c r="E1093" t="s">
        <v>4</v>
      </c>
      <c r="F1093">
        <v>37065</v>
      </c>
      <c r="G1093">
        <v>2022</v>
      </c>
      <c r="H1093">
        <f t="shared" ref="H1093:H1156" si="35">IF(C1092=1431913,H1092+1,H1092)</f>
        <v>11</v>
      </c>
      <c r="I1093">
        <f>VLOOKUP(H1093,KEY!$B$2:$C$14,2,0)</f>
        <v>4</v>
      </c>
      <c r="J1093" s="24">
        <f>VLOOKUP(C1093,INVENTORY_DATA!C:F,4,0)*F1093</f>
        <v>331731.75</v>
      </c>
    </row>
    <row r="1094" spans="2:10" x14ac:dyDescent="0.25">
      <c r="B1094" t="str">
        <f t="shared" si="34"/>
        <v>111542470</v>
      </c>
      <c r="C1094">
        <v>1542470</v>
      </c>
      <c r="D1094" t="str">
        <f>_xlfn.XLOOKUP(C1094,INVENTORY_DATA!$C:$C,INVENTORY_DATA!$B:$B,"REVISIT",0)</f>
        <v>W_C</v>
      </c>
      <c r="E1094" t="s">
        <v>6</v>
      </c>
      <c r="F1094">
        <v>10001</v>
      </c>
      <c r="G1094">
        <v>2022</v>
      </c>
      <c r="H1094">
        <f t="shared" si="35"/>
        <v>11</v>
      </c>
      <c r="I1094">
        <f>VLOOKUP(H1094,KEY!$B$2:$C$14,2,0)</f>
        <v>4</v>
      </c>
      <c r="J1094" s="24">
        <f>VLOOKUP(C1094,INVENTORY_DATA!C:F,4,0)*F1094</f>
        <v>91409.14</v>
      </c>
    </row>
    <row r="1095" spans="2:10" x14ac:dyDescent="0.25">
      <c r="B1095" t="str">
        <f t="shared" si="34"/>
        <v>111172141</v>
      </c>
      <c r="C1095">
        <v>1172141</v>
      </c>
      <c r="D1095" t="str">
        <f>_xlfn.XLOOKUP(C1095,INVENTORY_DATA!$C:$C,INVENTORY_DATA!$B:$B,"REVISIT",0)</f>
        <v>W_A</v>
      </c>
      <c r="E1095" t="s">
        <v>8</v>
      </c>
      <c r="F1095">
        <v>26823</v>
      </c>
      <c r="G1095">
        <v>2022</v>
      </c>
      <c r="H1095">
        <f t="shared" si="35"/>
        <v>11</v>
      </c>
      <c r="I1095">
        <f>VLOOKUP(H1095,KEY!$B$2:$C$14,2,0)</f>
        <v>4</v>
      </c>
      <c r="J1095" s="24">
        <f>VLOOKUP(C1095,INVENTORY_DATA!C:F,4,0)*F1095</f>
        <v>246771.59999999998</v>
      </c>
    </row>
    <row r="1096" spans="2:10" x14ac:dyDescent="0.25">
      <c r="B1096" t="str">
        <f t="shared" si="34"/>
        <v>111686011</v>
      </c>
      <c r="C1096">
        <v>1686011</v>
      </c>
      <c r="D1096" t="str">
        <f>_xlfn.XLOOKUP(C1096,INVENTORY_DATA!$C:$C,INVENTORY_DATA!$B:$B,"REVISIT",0)</f>
        <v>W_B</v>
      </c>
      <c r="E1096" t="s">
        <v>9</v>
      </c>
      <c r="F1096">
        <v>23592</v>
      </c>
      <c r="G1096">
        <v>2022</v>
      </c>
      <c r="H1096">
        <f t="shared" si="35"/>
        <v>11</v>
      </c>
      <c r="I1096">
        <f>VLOOKUP(H1096,KEY!$B$2:$C$14,2,0)</f>
        <v>4</v>
      </c>
      <c r="J1096" s="24">
        <f>VLOOKUP(C1096,INVENTORY_DATA!C:F,4,0)*F1096</f>
        <v>195105.84</v>
      </c>
    </row>
    <row r="1097" spans="2:10" x14ac:dyDescent="0.25">
      <c r="B1097" t="str">
        <f t="shared" si="34"/>
        <v>111760339</v>
      </c>
      <c r="C1097">
        <v>1760339</v>
      </c>
      <c r="D1097" t="str">
        <f>_xlfn.XLOOKUP(C1097,INVENTORY_DATA!$C:$C,INVENTORY_DATA!$B:$B,"REVISIT",0)</f>
        <v>W_C</v>
      </c>
      <c r="E1097" t="s">
        <v>10</v>
      </c>
      <c r="F1097">
        <v>11405</v>
      </c>
      <c r="G1097">
        <v>2022</v>
      </c>
      <c r="H1097">
        <f t="shared" si="35"/>
        <v>11</v>
      </c>
      <c r="I1097">
        <f>VLOOKUP(H1097,KEY!$B$2:$C$14,2,0)</f>
        <v>4</v>
      </c>
      <c r="J1097" s="24">
        <f>VLOOKUP(C1097,INVENTORY_DATA!C:F,4,0)*F1097</f>
        <v>97968.95</v>
      </c>
    </row>
    <row r="1098" spans="2:10" x14ac:dyDescent="0.25">
      <c r="B1098" t="str">
        <f t="shared" si="34"/>
        <v>111544715</v>
      </c>
      <c r="C1098">
        <v>1544715</v>
      </c>
      <c r="D1098" t="str">
        <f>_xlfn.XLOOKUP(C1098,INVENTORY_DATA!$C:$C,INVENTORY_DATA!$B:$B,"REVISIT",0)</f>
        <v>W_A</v>
      </c>
      <c r="E1098" t="s">
        <v>4</v>
      </c>
      <c r="F1098">
        <v>36272</v>
      </c>
      <c r="G1098">
        <v>2022</v>
      </c>
      <c r="H1098">
        <f t="shared" si="35"/>
        <v>11</v>
      </c>
      <c r="I1098">
        <f>VLOOKUP(H1098,KEY!$B$2:$C$14,2,0)</f>
        <v>4</v>
      </c>
      <c r="J1098" s="24">
        <f>VLOOKUP(C1098,INVENTORY_DATA!C:F,4,0)*F1098</f>
        <v>347848.48</v>
      </c>
    </row>
    <row r="1099" spans="2:10" x14ac:dyDescent="0.25">
      <c r="B1099" t="str">
        <f t="shared" si="34"/>
        <v>111715505</v>
      </c>
      <c r="C1099">
        <v>1715505</v>
      </c>
      <c r="D1099" t="str">
        <f>_xlfn.XLOOKUP(C1099,INVENTORY_DATA!$C:$C,INVENTORY_DATA!$B:$B,"REVISIT",0)</f>
        <v>W_B</v>
      </c>
      <c r="E1099" t="s">
        <v>6</v>
      </c>
      <c r="F1099">
        <v>13763</v>
      </c>
      <c r="G1099">
        <v>2022</v>
      </c>
      <c r="H1099">
        <f t="shared" si="35"/>
        <v>11</v>
      </c>
      <c r="I1099">
        <f>VLOOKUP(H1099,KEY!$B$2:$C$14,2,0)</f>
        <v>4</v>
      </c>
      <c r="J1099" s="24">
        <f>VLOOKUP(C1099,INVENTORY_DATA!C:F,4,0)*F1099</f>
        <v>121252.03000000001</v>
      </c>
    </row>
    <row r="1100" spans="2:10" x14ac:dyDescent="0.25">
      <c r="B1100" t="str">
        <f t="shared" si="34"/>
        <v>111539334</v>
      </c>
      <c r="C1100">
        <v>1539334</v>
      </c>
      <c r="D1100" t="str">
        <f>_xlfn.XLOOKUP(C1100,INVENTORY_DATA!$C:$C,INVENTORY_DATA!$B:$B,"REVISIT",0)</f>
        <v>W_C</v>
      </c>
      <c r="E1100" t="s">
        <v>8</v>
      </c>
      <c r="F1100">
        <v>17275</v>
      </c>
      <c r="G1100">
        <v>2022</v>
      </c>
      <c r="H1100">
        <f t="shared" si="35"/>
        <v>11</v>
      </c>
      <c r="I1100">
        <f>VLOOKUP(H1100,KEY!$B$2:$C$14,2,0)</f>
        <v>4</v>
      </c>
      <c r="J1100" s="24">
        <f>VLOOKUP(C1100,INVENTORY_DATA!C:F,4,0)*F1100</f>
        <v>152020</v>
      </c>
    </row>
    <row r="1101" spans="2:10" x14ac:dyDescent="0.25">
      <c r="B1101" t="str">
        <f t="shared" si="34"/>
        <v>111803831</v>
      </c>
      <c r="C1101">
        <v>1803831</v>
      </c>
      <c r="D1101" t="str">
        <f>_xlfn.XLOOKUP(C1101,INVENTORY_DATA!$C:$C,INVENTORY_DATA!$B:$B,"REVISIT",0)</f>
        <v>W_A</v>
      </c>
      <c r="E1101" t="s">
        <v>9</v>
      </c>
      <c r="F1101">
        <v>27857</v>
      </c>
      <c r="G1101">
        <v>2022</v>
      </c>
      <c r="H1101">
        <f t="shared" si="35"/>
        <v>11</v>
      </c>
      <c r="I1101">
        <f>VLOOKUP(H1101,KEY!$B$2:$C$14,2,0)</f>
        <v>4</v>
      </c>
      <c r="J1101" s="24">
        <f>VLOOKUP(C1101,INVENTORY_DATA!C:F,4,0)*F1101</f>
        <v>256284.4</v>
      </c>
    </row>
    <row r="1102" spans="2:10" x14ac:dyDescent="0.25">
      <c r="B1102" t="str">
        <f t="shared" si="34"/>
        <v>111431913</v>
      </c>
      <c r="C1102">
        <v>1431913</v>
      </c>
      <c r="D1102" t="str">
        <f>_xlfn.XLOOKUP(C1102,INVENTORY_DATA!$C:$C,INVENTORY_DATA!$B:$B,"REVISIT",0)</f>
        <v>W_B</v>
      </c>
      <c r="E1102" t="s">
        <v>10</v>
      </c>
      <c r="F1102">
        <v>11002</v>
      </c>
      <c r="G1102">
        <v>2022</v>
      </c>
      <c r="H1102">
        <f t="shared" si="35"/>
        <v>11</v>
      </c>
      <c r="I1102">
        <f>VLOOKUP(H1102,KEY!$B$2:$C$14,2,0)</f>
        <v>4</v>
      </c>
      <c r="J1102" s="24">
        <f>VLOOKUP(C1102,INVENTORY_DATA!C:F,4,0)*F1102</f>
        <v>104629.02</v>
      </c>
    </row>
    <row r="1103" spans="2:10" x14ac:dyDescent="0.25">
      <c r="B1103" t="str">
        <f t="shared" si="34"/>
        <v>121395072</v>
      </c>
      <c r="C1103">
        <v>1395072</v>
      </c>
      <c r="D1103" t="str">
        <f>_xlfn.XLOOKUP(C1103,INVENTORY_DATA!$C:$C,INVENTORY_DATA!$B:$B,"REVISIT",0)</f>
        <v>W_B</v>
      </c>
      <c r="E1103" t="s">
        <v>4</v>
      </c>
      <c r="F1103">
        <v>14496</v>
      </c>
      <c r="G1103">
        <v>2022</v>
      </c>
      <c r="H1103">
        <f t="shared" si="35"/>
        <v>12</v>
      </c>
      <c r="I1103">
        <f>VLOOKUP(H1103,KEY!$B$2:$C$14,2,0)</f>
        <v>5</v>
      </c>
      <c r="J1103" s="24">
        <f>VLOOKUP(C1103,INVENTORY_DATA!C:F,4,0)*F1103</f>
        <v>121186.56</v>
      </c>
    </row>
    <row r="1104" spans="2:10" x14ac:dyDescent="0.25">
      <c r="B1104" t="str">
        <f t="shared" si="34"/>
        <v>121039394</v>
      </c>
      <c r="C1104">
        <v>1039394</v>
      </c>
      <c r="D1104" t="str">
        <f>_xlfn.XLOOKUP(C1104,INVENTORY_DATA!$C:$C,INVENTORY_DATA!$B:$B,"REVISIT",0)</f>
        <v>W_C</v>
      </c>
      <c r="E1104" t="s">
        <v>6</v>
      </c>
      <c r="F1104">
        <v>28705</v>
      </c>
      <c r="G1104">
        <v>2022</v>
      </c>
      <c r="H1104">
        <f t="shared" si="35"/>
        <v>12</v>
      </c>
      <c r="I1104">
        <f>VLOOKUP(H1104,KEY!$B$2:$C$14,2,0)</f>
        <v>5</v>
      </c>
      <c r="J1104" s="24">
        <f>VLOOKUP(C1104,INVENTORY_DATA!C:F,4,0)*F1104</f>
        <v>257483.85</v>
      </c>
    </row>
    <row r="1105" spans="2:10" x14ac:dyDescent="0.25">
      <c r="B1105" t="str">
        <f t="shared" si="34"/>
        <v>121975221</v>
      </c>
      <c r="C1105">
        <v>1975221</v>
      </c>
      <c r="D1105" t="str">
        <f>_xlfn.XLOOKUP(C1105,INVENTORY_DATA!$C:$C,INVENTORY_DATA!$B:$B,"REVISIT",0)</f>
        <v>W_A</v>
      </c>
      <c r="E1105" t="s">
        <v>8</v>
      </c>
      <c r="F1105">
        <v>13646</v>
      </c>
      <c r="G1105">
        <v>2022</v>
      </c>
      <c r="H1105">
        <f t="shared" si="35"/>
        <v>12</v>
      </c>
      <c r="I1105">
        <f>VLOOKUP(H1105,KEY!$B$2:$C$14,2,0)</f>
        <v>5</v>
      </c>
      <c r="J1105" s="24">
        <f>VLOOKUP(C1105,INVENTORY_DATA!C:F,4,0)*F1105</f>
        <v>118037.90000000001</v>
      </c>
    </row>
    <row r="1106" spans="2:10" x14ac:dyDescent="0.25">
      <c r="B1106" t="str">
        <f t="shared" si="34"/>
        <v>121396615</v>
      </c>
      <c r="C1106">
        <v>1396615</v>
      </c>
      <c r="D1106" t="str">
        <f>_xlfn.XLOOKUP(C1106,INVENTORY_DATA!$C:$C,INVENTORY_DATA!$B:$B,"REVISIT",0)</f>
        <v>W_B</v>
      </c>
      <c r="E1106" t="s">
        <v>9</v>
      </c>
      <c r="F1106">
        <v>57598</v>
      </c>
      <c r="G1106">
        <v>2022</v>
      </c>
      <c r="H1106">
        <f t="shared" si="35"/>
        <v>12</v>
      </c>
      <c r="I1106">
        <f>VLOOKUP(H1106,KEY!$B$2:$C$14,2,0)</f>
        <v>5</v>
      </c>
      <c r="J1106" s="24">
        <f>VLOOKUP(C1106,INVENTORY_DATA!C:F,4,0)*F1106</f>
        <v>454448.22</v>
      </c>
    </row>
    <row r="1107" spans="2:10" x14ac:dyDescent="0.25">
      <c r="B1107" t="str">
        <f t="shared" si="34"/>
        <v>121026987</v>
      </c>
      <c r="C1107">
        <v>1026987</v>
      </c>
      <c r="D1107" t="str">
        <f>_xlfn.XLOOKUP(C1107,INVENTORY_DATA!$C:$C,INVENTORY_DATA!$B:$B,"REVISIT",0)</f>
        <v>W_C</v>
      </c>
      <c r="E1107" t="s">
        <v>10</v>
      </c>
      <c r="F1107">
        <v>34054</v>
      </c>
      <c r="G1107">
        <v>2022</v>
      </c>
      <c r="H1107">
        <f t="shared" si="35"/>
        <v>12</v>
      </c>
      <c r="I1107">
        <f>VLOOKUP(H1107,KEY!$B$2:$C$14,2,0)</f>
        <v>5</v>
      </c>
      <c r="J1107" s="24">
        <f>VLOOKUP(C1107,INVENTORY_DATA!C:F,4,0)*F1107</f>
        <v>295588.71999999997</v>
      </c>
    </row>
    <row r="1108" spans="2:10" x14ac:dyDescent="0.25">
      <c r="B1108" t="str">
        <f t="shared" si="34"/>
        <v>121885799</v>
      </c>
      <c r="C1108">
        <v>1885799</v>
      </c>
      <c r="D1108" t="str">
        <f>_xlfn.XLOOKUP(C1108,INVENTORY_DATA!$C:$C,INVENTORY_DATA!$B:$B,"REVISIT",0)</f>
        <v>W_A</v>
      </c>
      <c r="E1108" t="s">
        <v>4</v>
      </c>
      <c r="F1108">
        <v>54930</v>
      </c>
      <c r="G1108">
        <v>2022</v>
      </c>
      <c r="H1108">
        <f t="shared" si="35"/>
        <v>12</v>
      </c>
      <c r="I1108">
        <f>VLOOKUP(H1108,KEY!$B$2:$C$14,2,0)</f>
        <v>5</v>
      </c>
      <c r="J1108" s="24">
        <f>VLOOKUP(C1108,INVENTORY_DATA!C:F,4,0)*F1108</f>
        <v>470750.10000000003</v>
      </c>
    </row>
    <row r="1109" spans="2:10" x14ac:dyDescent="0.25">
      <c r="B1109" t="str">
        <f t="shared" si="34"/>
        <v>121844486</v>
      </c>
      <c r="C1109">
        <v>1844486</v>
      </c>
      <c r="D1109" t="str">
        <f>_xlfn.XLOOKUP(C1109,INVENTORY_DATA!$C:$C,INVENTORY_DATA!$B:$B,"REVISIT",0)</f>
        <v>W_B</v>
      </c>
      <c r="E1109" t="s">
        <v>6</v>
      </c>
      <c r="F1109">
        <v>46459</v>
      </c>
      <c r="G1109">
        <v>2022</v>
      </c>
      <c r="H1109">
        <f t="shared" si="35"/>
        <v>12</v>
      </c>
      <c r="I1109">
        <f>VLOOKUP(H1109,KEY!$B$2:$C$14,2,0)</f>
        <v>5</v>
      </c>
      <c r="J1109" s="24">
        <f>VLOOKUP(C1109,INVENTORY_DATA!C:F,4,0)*F1109</f>
        <v>447864.76</v>
      </c>
    </row>
    <row r="1110" spans="2:10" x14ac:dyDescent="0.25">
      <c r="B1110" t="str">
        <f t="shared" si="34"/>
        <v>121633773</v>
      </c>
      <c r="C1110">
        <v>1633773</v>
      </c>
      <c r="D1110" t="str">
        <f>_xlfn.XLOOKUP(C1110,INVENTORY_DATA!$C:$C,INVENTORY_DATA!$B:$B,"REVISIT",0)</f>
        <v>W_C</v>
      </c>
      <c r="E1110" t="s">
        <v>8</v>
      </c>
      <c r="F1110">
        <v>61286</v>
      </c>
      <c r="G1110">
        <v>2022</v>
      </c>
      <c r="H1110">
        <f t="shared" si="35"/>
        <v>12</v>
      </c>
      <c r="I1110">
        <f>VLOOKUP(H1110,KEY!$B$2:$C$14,2,0)</f>
        <v>5</v>
      </c>
      <c r="J1110" s="24">
        <f>VLOOKUP(C1110,INVENTORY_DATA!C:F,4,0)*F1110</f>
        <v>443097.78</v>
      </c>
    </row>
    <row r="1111" spans="2:10" x14ac:dyDescent="0.25">
      <c r="B1111" t="str">
        <f t="shared" si="34"/>
        <v>121280204</v>
      </c>
      <c r="C1111">
        <v>1280204</v>
      </c>
      <c r="D1111" t="str">
        <f>_xlfn.XLOOKUP(C1111,INVENTORY_DATA!$C:$C,INVENTORY_DATA!$B:$B,"REVISIT",0)</f>
        <v>W_A</v>
      </c>
      <c r="E1111" t="s">
        <v>9</v>
      </c>
      <c r="F1111">
        <v>58893</v>
      </c>
      <c r="G1111">
        <v>2022</v>
      </c>
      <c r="H1111">
        <f t="shared" si="35"/>
        <v>12</v>
      </c>
      <c r="I1111">
        <f>VLOOKUP(H1111,KEY!$B$2:$C$14,2,0)</f>
        <v>5</v>
      </c>
      <c r="J1111" s="24">
        <f>VLOOKUP(C1111,INVENTORY_DATA!C:F,4,0)*F1111</f>
        <v>443464.29000000004</v>
      </c>
    </row>
    <row r="1112" spans="2:10" x14ac:dyDescent="0.25">
      <c r="B1112" t="str">
        <f t="shared" si="34"/>
        <v>121461444</v>
      </c>
      <c r="C1112">
        <v>1461444</v>
      </c>
      <c r="D1112" t="str">
        <f>_xlfn.XLOOKUP(C1112,INVENTORY_DATA!$C:$C,INVENTORY_DATA!$B:$B,"REVISIT",0)</f>
        <v>W_B</v>
      </c>
      <c r="E1112" t="s">
        <v>10</v>
      </c>
      <c r="F1112">
        <v>22279</v>
      </c>
      <c r="G1112">
        <v>2022</v>
      </c>
      <c r="H1112">
        <f t="shared" si="35"/>
        <v>12</v>
      </c>
      <c r="I1112">
        <f>VLOOKUP(H1112,KEY!$B$2:$C$14,2,0)</f>
        <v>5</v>
      </c>
      <c r="J1112" s="24">
        <f>VLOOKUP(C1112,INVENTORY_DATA!C:F,4,0)*F1112</f>
        <v>159740.43</v>
      </c>
    </row>
    <row r="1113" spans="2:10" x14ac:dyDescent="0.25">
      <c r="B1113" t="str">
        <f t="shared" si="34"/>
        <v>121118364</v>
      </c>
      <c r="C1113">
        <v>1118364</v>
      </c>
      <c r="D1113" t="str">
        <f>_xlfn.XLOOKUP(C1113,INVENTORY_DATA!$C:$C,INVENTORY_DATA!$B:$B,"REVISIT",0)</f>
        <v>W_C</v>
      </c>
      <c r="E1113" t="s">
        <v>4</v>
      </c>
      <c r="F1113">
        <v>58021</v>
      </c>
      <c r="G1113">
        <v>2022</v>
      </c>
      <c r="H1113">
        <f t="shared" si="35"/>
        <v>12</v>
      </c>
      <c r="I1113">
        <f>VLOOKUP(H1113,KEY!$B$2:$C$14,2,0)</f>
        <v>5</v>
      </c>
      <c r="J1113" s="24">
        <f>VLOOKUP(C1113,INVENTORY_DATA!C:F,4,0)*F1113</f>
        <v>559322.44000000006</v>
      </c>
    </row>
    <row r="1114" spans="2:10" x14ac:dyDescent="0.25">
      <c r="B1114" t="str">
        <f t="shared" si="34"/>
        <v>121591858</v>
      </c>
      <c r="C1114">
        <v>1591858</v>
      </c>
      <c r="D1114" t="str">
        <f>_xlfn.XLOOKUP(C1114,INVENTORY_DATA!$C:$C,INVENTORY_DATA!$B:$B,"REVISIT",0)</f>
        <v>W_A</v>
      </c>
      <c r="E1114" t="s">
        <v>6</v>
      </c>
      <c r="F1114">
        <v>12932</v>
      </c>
      <c r="G1114">
        <v>2022</v>
      </c>
      <c r="H1114">
        <f t="shared" si="35"/>
        <v>12</v>
      </c>
      <c r="I1114">
        <f>VLOOKUP(H1114,KEY!$B$2:$C$14,2,0)</f>
        <v>5</v>
      </c>
      <c r="J1114" s="24">
        <f>VLOOKUP(C1114,INVENTORY_DATA!C:F,4,0)*F1114</f>
        <v>119491.68000000001</v>
      </c>
    </row>
    <row r="1115" spans="2:10" x14ac:dyDescent="0.25">
      <c r="B1115" t="str">
        <f t="shared" si="34"/>
        <v>121136253</v>
      </c>
      <c r="C1115">
        <v>1136253</v>
      </c>
      <c r="D1115" t="str">
        <f>_xlfn.XLOOKUP(C1115,INVENTORY_DATA!$C:$C,INVENTORY_DATA!$B:$B,"REVISIT",0)</f>
        <v>W_B</v>
      </c>
      <c r="E1115" t="s">
        <v>8</v>
      </c>
      <c r="F1115">
        <v>58936</v>
      </c>
      <c r="G1115">
        <v>2022</v>
      </c>
      <c r="H1115">
        <f t="shared" si="35"/>
        <v>12</v>
      </c>
      <c r="I1115">
        <f>VLOOKUP(H1115,KEY!$B$2:$C$14,2,0)</f>
        <v>5</v>
      </c>
      <c r="J1115" s="24">
        <f>VLOOKUP(C1115,INVENTORY_DATA!C:F,4,0)*F1115</f>
        <v>578162.16</v>
      </c>
    </row>
    <row r="1116" spans="2:10" x14ac:dyDescent="0.25">
      <c r="B1116" t="str">
        <f t="shared" si="34"/>
        <v>121740258</v>
      </c>
      <c r="C1116">
        <v>1740258</v>
      </c>
      <c r="D1116" t="str">
        <f>_xlfn.XLOOKUP(C1116,INVENTORY_DATA!$C:$C,INVENTORY_DATA!$B:$B,"REVISIT",0)</f>
        <v>W_C</v>
      </c>
      <c r="E1116" t="s">
        <v>9</v>
      </c>
      <c r="F1116">
        <v>47375</v>
      </c>
      <c r="G1116">
        <v>2022</v>
      </c>
      <c r="H1116">
        <f t="shared" si="35"/>
        <v>12</v>
      </c>
      <c r="I1116">
        <f>VLOOKUP(H1116,KEY!$B$2:$C$14,2,0)</f>
        <v>5</v>
      </c>
      <c r="J1116" s="24">
        <f>VLOOKUP(C1116,INVENTORY_DATA!C:F,4,0)*F1116</f>
        <v>461432.5</v>
      </c>
    </row>
    <row r="1117" spans="2:10" x14ac:dyDescent="0.25">
      <c r="B1117" t="str">
        <f t="shared" si="34"/>
        <v>121321497</v>
      </c>
      <c r="C1117">
        <v>1321497</v>
      </c>
      <c r="D1117" t="str">
        <f>_xlfn.XLOOKUP(C1117,INVENTORY_DATA!$C:$C,INVENTORY_DATA!$B:$B,"REVISIT",0)</f>
        <v>W_A</v>
      </c>
      <c r="E1117" t="s">
        <v>10</v>
      </c>
      <c r="F1117">
        <v>46397</v>
      </c>
      <c r="G1117">
        <v>2022</v>
      </c>
      <c r="H1117">
        <f t="shared" si="35"/>
        <v>12</v>
      </c>
      <c r="I1117">
        <f>VLOOKUP(H1117,KEY!$B$2:$C$14,2,0)</f>
        <v>5</v>
      </c>
      <c r="J1117" s="24">
        <f>VLOOKUP(C1117,INVENTORY_DATA!C:F,4,0)*F1117</f>
        <v>369784.08999999997</v>
      </c>
    </row>
    <row r="1118" spans="2:10" x14ac:dyDescent="0.25">
      <c r="B1118" t="str">
        <f t="shared" si="34"/>
        <v>121950549</v>
      </c>
      <c r="C1118">
        <v>1950549</v>
      </c>
      <c r="D1118" t="str">
        <f>_xlfn.XLOOKUP(C1118,INVENTORY_DATA!$C:$C,INVENTORY_DATA!$B:$B,"REVISIT",0)</f>
        <v>W_B</v>
      </c>
      <c r="E1118" t="s">
        <v>4</v>
      </c>
      <c r="F1118">
        <v>51767</v>
      </c>
      <c r="G1118">
        <v>2022</v>
      </c>
      <c r="H1118">
        <f t="shared" si="35"/>
        <v>12</v>
      </c>
      <c r="I1118">
        <f>VLOOKUP(H1118,KEY!$B$2:$C$14,2,0)</f>
        <v>5</v>
      </c>
      <c r="J1118" s="24">
        <f>VLOOKUP(C1118,INVENTORY_DATA!C:F,4,0)*F1118</f>
        <v>406370.94999999995</v>
      </c>
    </row>
    <row r="1119" spans="2:10" x14ac:dyDescent="0.25">
      <c r="B1119" t="str">
        <f t="shared" si="34"/>
        <v>121493247</v>
      </c>
      <c r="C1119">
        <v>1493247</v>
      </c>
      <c r="D1119" t="str">
        <f>_xlfn.XLOOKUP(C1119,INVENTORY_DATA!$C:$C,INVENTORY_DATA!$B:$B,"REVISIT",0)</f>
        <v>W_C</v>
      </c>
      <c r="E1119" t="s">
        <v>6</v>
      </c>
      <c r="F1119">
        <v>40699</v>
      </c>
      <c r="G1119">
        <v>2022</v>
      </c>
      <c r="H1119">
        <f t="shared" si="35"/>
        <v>12</v>
      </c>
      <c r="I1119">
        <f>VLOOKUP(H1119,KEY!$B$2:$C$14,2,0)</f>
        <v>5</v>
      </c>
      <c r="J1119" s="24">
        <f>VLOOKUP(C1119,INVENTORY_DATA!C:F,4,0)*F1119</f>
        <v>356930.23</v>
      </c>
    </row>
    <row r="1120" spans="2:10" x14ac:dyDescent="0.25">
      <c r="B1120" t="str">
        <f t="shared" si="34"/>
        <v>121352561</v>
      </c>
      <c r="C1120">
        <v>1352561</v>
      </c>
      <c r="D1120" t="str">
        <f>_xlfn.XLOOKUP(C1120,INVENTORY_DATA!$C:$C,INVENTORY_DATA!$B:$B,"REVISIT",0)</f>
        <v>W_A</v>
      </c>
      <c r="E1120" t="s">
        <v>8</v>
      </c>
      <c r="F1120">
        <v>17669</v>
      </c>
      <c r="G1120">
        <v>2022</v>
      </c>
      <c r="H1120">
        <f t="shared" si="35"/>
        <v>12</v>
      </c>
      <c r="I1120">
        <f>VLOOKUP(H1120,KEY!$B$2:$C$14,2,0)</f>
        <v>5</v>
      </c>
      <c r="J1120" s="24">
        <f>VLOOKUP(C1120,INVENTORY_DATA!C:F,4,0)*F1120</f>
        <v>166795.35999999999</v>
      </c>
    </row>
    <row r="1121" spans="2:10" x14ac:dyDescent="0.25">
      <c r="B1121" t="str">
        <f t="shared" si="34"/>
        <v>121705422</v>
      </c>
      <c r="C1121">
        <v>1705422</v>
      </c>
      <c r="D1121" t="str">
        <f>_xlfn.XLOOKUP(C1121,INVENTORY_DATA!$C:$C,INVENTORY_DATA!$B:$B,"REVISIT",0)</f>
        <v>W_B</v>
      </c>
      <c r="E1121" t="s">
        <v>9</v>
      </c>
      <c r="F1121">
        <v>49852</v>
      </c>
      <c r="G1121">
        <v>2022</v>
      </c>
      <c r="H1121">
        <f t="shared" si="35"/>
        <v>12</v>
      </c>
      <c r="I1121">
        <f>VLOOKUP(H1121,KEY!$B$2:$C$14,2,0)</f>
        <v>5</v>
      </c>
      <c r="J1121" s="24">
        <f>VLOOKUP(C1121,INVENTORY_DATA!C:F,4,0)*F1121</f>
        <v>418756.80000000005</v>
      </c>
    </row>
    <row r="1122" spans="2:10" x14ac:dyDescent="0.25">
      <c r="B1122" t="str">
        <f t="shared" si="34"/>
        <v>121022712</v>
      </c>
      <c r="C1122">
        <v>1022712</v>
      </c>
      <c r="D1122" t="str">
        <f>_xlfn.XLOOKUP(C1122,INVENTORY_DATA!$C:$C,INVENTORY_DATA!$B:$B,"REVISIT",0)</f>
        <v>W_C</v>
      </c>
      <c r="E1122" t="s">
        <v>10</v>
      </c>
      <c r="F1122">
        <v>49643</v>
      </c>
      <c r="G1122">
        <v>2022</v>
      </c>
      <c r="H1122">
        <f t="shared" si="35"/>
        <v>12</v>
      </c>
      <c r="I1122">
        <f>VLOOKUP(H1122,KEY!$B$2:$C$14,2,0)</f>
        <v>5</v>
      </c>
      <c r="J1122" s="24">
        <f>VLOOKUP(C1122,INVENTORY_DATA!C:F,4,0)*F1122</f>
        <v>355940.31</v>
      </c>
    </row>
    <row r="1123" spans="2:10" x14ac:dyDescent="0.25">
      <c r="B1123" t="str">
        <f t="shared" si="34"/>
        <v>121633085</v>
      </c>
      <c r="C1123">
        <v>1633085</v>
      </c>
      <c r="D1123" t="str">
        <f>_xlfn.XLOOKUP(C1123,INVENTORY_DATA!$C:$C,INVENTORY_DATA!$B:$B,"REVISIT",0)</f>
        <v>W_A</v>
      </c>
      <c r="E1123" t="s">
        <v>4</v>
      </c>
      <c r="F1123">
        <v>33868</v>
      </c>
      <c r="G1123">
        <v>2022</v>
      </c>
      <c r="H1123">
        <f t="shared" si="35"/>
        <v>12</v>
      </c>
      <c r="I1123">
        <f>VLOOKUP(H1123,KEY!$B$2:$C$14,2,0)</f>
        <v>5</v>
      </c>
      <c r="J1123" s="24">
        <f>VLOOKUP(C1123,INVENTORY_DATA!C:F,4,0)*F1123</f>
        <v>314295.03999999998</v>
      </c>
    </row>
    <row r="1124" spans="2:10" x14ac:dyDescent="0.25">
      <c r="B1124" t="str">
        <f t="shared" si="34"/>
        <v>121915675</v>
      </c>
      <c r="C1124">
        <v>1915675</v>
      </c>
      <c r="D1124" t="str">
        <f>_xlfn.XLOOKUP(C1124,INVENTORY_DATA!$C:$C,INVENTORY_DATA!$B:$B,"REVISIT",0)</f>
        <v>W_B</v>
      </c>
      <c r="E1124" t="s">
        <v>6</v>
      </c>
      <c r="F1124">
        <v>22196</v>
      </c>
      <c r="G1124">
        <v>2022</v>
      </c>
      <c r="H1124">
        <f t="shared" si="35"/>
        <v>12</v>
      </c>
      <c r="I1124">
        <f>VLOOKUP(H1124,KEY!$B$2:$C$14,2,0)</f>
        <v>5</v>
      </c>
      <c r="J1124" s="24">
        <f>VLOOKUP(C1124,INVENTORY_DATA!C:F,4,0)*F1124</f>
        <v>182007.19999999998</v>
      </c>
    </row>
    <row r="1125" spans="2:10" x14ac:dyDescent="0.25">
      <c r="B1125" t="str">
        <f t="shared" si="34"/>
        <v>121759024</v>
      </c>
      <c r="C1125">
        <v>1759024</v>
      </c>
      <c r="D1125" t="str">
        <f>_xlfn.XLOOKUP(C1125,INVENTORY_DATA!$C:$C,INVENTORY_DATA!$B:$B,"REVISIT",0)</f>
        <v>W_C</v>
      </c>
      <c r="E1125" t="s">
        <v>8</v>
      </c>
      <c r="F1125">
        <v>29732</v>
      </c>
      <c r="G1125">
        <v>2022</v>
      </c>
      <c r="H1125">
        <f t="shared" si="35"/>
        <v>12</v>
      </c>
      <c r="I1125">
        <f>VLOOKUP(H1125,KEY!$B$2:$C$14,2,0)</f>
        <v>5</v>
      </c>
      <c r="J1125" s="24">
        <f>VLOOKUP(C1125,INVENTORY_DATA!C:F,4,0)*F1125</f>
        <v>216746.28</v>
      </c>
    </row>
    <row r="1126" spans="2:10" x14ac:dyDescent="0.25">
      <c r="B1126" t="str">
        <f t="shared" si="34"/>
        <v>121641168</v>
      </c>
      <c r="C1126">
        <v>1641168</v>
      </c>
      <c r="D1126" t="str">
        <f>_xlfn.XLOOKUP(C1126,INVENTORY_DATA!$C:$C,INVENTORY_DATA!$B:$B,"REVISIT",0)</f>
        <v>W_A</v>
      </c>
      <c r="E1126" t="s">
        <v>9</v>
      </c>
      <c r="F1126">
        <v>49017</v>
      </c>
      <c r="G1126">
        <v>2022</v>
      </c>
      <c r="H1126">
        <f t="shared" si="35"/>
        <v>12</v>
      </c>
      <c r="I1126">
        <f>VLOOKUP(H1126,KEY!$B$2:$C$14,2,0)</f>
        <v>5</v>
      </c>
      <c r="J1126" s="24">
        <f>VLOOKUP(C1126,INVENTORY_DATA!C:F,4,0)*F1126</f>
        <v>354392.91000000003</v>
      </c>
    </row>
    <row r="1127" spans="2:10" x14ac:dyDescent="0.25">
      <c r="B1127" t="str">
        <f t="shared" si="34"/>
        <v>121841568</v>
      </c>
      <c r="C1127">
        <v>1841568</v>
      </c>
      <c r="D1127" t="str">
        <f>_xlfn.XLOOKUP(C1127,INVENTORY_DATA!$C:$C,INVENTORY_DATA!$B:$B,"REVISIT",0)</f>
        <v>W_B</v>
      </c>
      <c r="E1127" t="s">
        <v>10</v>
      </c>
      <c r="F1127">
        <v>14920</v>
      </c>
      <c r="G1127">
        <v>2022</v>
      </c>
      <c r="H1127">
        <f t="shared" si="35"/>
        <v>12</v>
      </c>
      <c r="I1127">
        <f>VLOOKUP(H1127,KEY!$B$2:$C$14,2,0)</f>
        <v>5</v>
      </c>
      <c r="J1127" s="24">
        <f>VLOOKUP(C1127,INVENTORY_DATA!C:F,4,0)*F1127</f>
        <v>122343.99999999999</v>
      </c>
    </row>
    <row r="1128" spans="2:10" x14ac:dyDescent="0.25">
      <c r="B1128" t="str">
        <f t="shared" si="34"/>
        <v>121661410</v>
      </c>
      <c r="C1128">
        <v>1661410</v>
      </c>
      <c r="D1128" t="str">
        <f>_xlfn.XLOOKUP(C1128,INVENTORY_DATA!$C:$C,INVENTORY_DATA!$B:$B,"REVISIT",0)</f>
        <v>W_C</v>
      </c>
      <c r="E1128" t="s">
        <v>4</v>
      </c>
      <c r="F1128">
        <v>43995</v>
      </c>
      <c r="G1128">
        <v>2022</v>
      </c>
      <c r="H1128">
        <f t="shared" si="35"/>
        <v>12</v>
      </c>
      <c r="I1128">
        <f>VLOOKUP(H1128,KEY!$B$2:$C$14,2,0)</f>
        <v>5</v>
      </c>
      <c r="J1128" s="24">
        <f>VLOOKUP(C1128,INVENTORY_DATA!C:F,4,0)*F1128</f>
        <v>435110.55000000005</v>
      </c>
    </row>
    <row r="1129" spans="2:10" x14ac:dyDescent="0.25">
      <c r="B1129" t="str">
        <f t="shared" si="34"/>
        <v>121710785</v>
      </c>
      <c r="C1129">
        <v>1710785</v>
      </c>
      <c r="D1129" t="str">
        <f>_xlfn.XLOOKUP(C1129,INVENTORY_DATA!$C:$C,INVENTORY_DATA!$B:$B,"REVISIT",0)</f>
        <v>W_A</v>
      </c>
      <c r="E1129" t="s">
        <v>6</v>
      </c>
      <c r="F1129">
        <v>43929</v>
      </c>
      <c r="G1129">
        <v>2022</v>
      </c>
      <c r="H1129">
        <f t="shared" si="35"/>
        <v>12</v>
      </c>
      <c r="I1129">
        <f>VLOOKUP(H1129,KEY!$B$2:$C$14,2,0)</f>
        <v>5</v>
      </c>
      <c r="J1129" s="24">
        <f>VLOOKUP(C1129,INVENTORY_DATA!C:F,4,0)*F1129</f>
        <v>312774.48</v>
      </c>
    </row>
    <row r="1130" spans="2:10" x14ac:dyDescent="0.25">
      <c r="B1130" t="str">
        <f t="shared" si="34"/>
        <v>121189716</v>
      </c>
      <c r="C1130">
        <v>1189716</v>
      </c>
      <c r="D1130" t="str">
        <f>_xlfn.XLOOKUP(C1130,INVENTORY_DATA!$C:$C,INVENTORY_DATA!$B:$B,"REVISIT",0)</f>
        <v>W_B</v>
      </c>
      <c r="E1130" t="s">
        <v>8</v>
      </c>
      <c r="F1130">
        <v>24381</v>
      </c>
      <c r="G1130">
        <v>2022</v>
      </c>
      <c r="H1130">
        <f t="shared" si="35"/>
        <v>12</v>
      </c>
      <c r="I1130">
        <f>VLOOKUP(H1130,KEY!$B$2:$C$14,2,0)</f>
        <v>5</v>
      </c>
      <c r="J1130" s="24">
        <f>VLOOKUP(C1130,INVENTORY_DATA!C:F,4,0)*F1130</f>
        <v>234057.60000000001</v>
      </c>
    </row>
    <row r="1131" spans="2:10" x14ac:dyDescent="0.25">
      <c r="B1131" t="str">
        <f t="shared" si="34"/>
        <v>121202924</v>
      </c>
      <c r="C1131">
        <v>1202924</v>
      </c>
      <c r="D1131" t="str">
        <f>_xlfn.XLOOKUP(C1131,INVENTORY_DATA!$C:$C,INVENTORY_DATA!$B:$B,"REVISIT",0)</f>
        <v>W_C</v>
      </c>
      <c r="E1131" t="s">
        <v>9</v>
      </c>
      <c r="F1131">
        <v>52358</v>
      </c>
      <c r="G1131">
        <v>2022</v>
      </c>
      <c r="H1131">
        <f t="shared" si="35"/>
        <v>12</v>
      </c>
      <c r="I1131">
        <f>VLOOKUP(H1131,KEY!$B$2:$C$14,2,0)</f>
        <v>5</v>
      </c>
      <c r="J1131" s="24">
        <f>VLOOKUP(C1131,INVENTORY_DATA!C:F,4,0)*F1131</f>
        <v>449231.64</v>
      </c>
    </row>
    <row r="1132" spans="2:10" x14ac:dyDescent="0.25">
      <c r="B1132" t="str">
        <f t="shared" si="34"/>
        <v>121287424</v>
      </c>
      <c r="C1132">
        <v>1287424</v>
      </c>
      <c r="D1132" t="str">
        <f>_xlfn.XLOOKUP(C1132,INVENTORY_DATA!$C:$C,INVENTORY_DATA!$B:$B,"REVISIT",0)</f>
        <v>W_A</v>
      </c>
      <c r="E1132" t="s">
        <v>10</v>
      </c>
      <c r="F1132">
        <v>16818</v>
      </c>
      <c r="G1132">
        <v>2022</v>
      </c>
      <c r="H1132">
        <f t="shared" si="35"/>
        <v>12</v>
      </c>
      <c r="I1132">
        <f>VLOOKUP(H1132,KEY!$B$2:$C$14,2,0)</f>
        <v>5</v>
      </c>
      <c r="J1132" s="24">
        <f>VLOOKUP(C1132,INVENTORY_DATA!C:F,4,0)*F1132</f>
        <v>154557.41999999998</v>
      </c>
    </row>
    <row r="1133" spans="2:10" x14ac:dyDescent="0.25">
      <c r="B1133" t="str">
        <f t="shared" si="34"/>
        <v>121578653</v>
      </c>
      <c r="C1133">
        <v>1578653</v>
      </c>
      <c r="D1133" t="str">
        <f>_xlfn.XLOOKUP(C1133,INVENTORY_DATA!$C:$C,INVENTORY_DATA!$B:$B,"REVISIT",0)</f>
        <v>W_B</v>
      </c>
      <c r="E1133" t="s">
        <v>4</v>
      </c>
      <c r="F1133">
        <v>37402</v>
      </c>
      <c r="G1133">
        <v>2022</v>
      </c>
      <c r="H1133">
        <f t="shared" si="35"/>
        <v>12</v>
      </c>
      <c r="I1133">
        <f>VLOOKUP(H1133,KEY!$B$2:$C$14,2,0)</f>
        <v>5</v>
      </c>
      <c r="J1133" s="24">
        <f>VLOOKUP(C1133,INVENTORY_DATA!C:F,4,0)*F1133</f>
        <v>328015.53999999998</v>
      </c>
    </row>
    <row r="1134" spans="2:10" x14ac:dyDescent="0.25">
      <c r="B1134" t="str">
        <f t="shared" si="34"/>
        <v>121705332</v>
      </c>
      <c r="C1134">
        <v>1705332</v>
      </c>
      <c r="D1134" t="str">
        <f>_xlfn.XLOOKUP(C1134,INVENTORY_DATA!$C:$C,INVENTORY_DATA!$B:$B,"REVISIT",0)</f>
        <v>W_C</v>
      </c>
      <c r="E1134" t="s">
        <v>6</v>
      </c>
      <c r="F1134">
        <v>59909</v>
      </c>
      <c r="G1134">
        <v>2022</v>
      </c>
      <c r="H1134">
        <f t="shared" si="35"/>
        <v>12</v>
      </c>
      <c r="I1134">
        <f>VLOOKUP(H1134,KEY!$B$2:$C$14,2,0)</f>
        <v>5</v>
      </c>
      <c r="J1134" s="24">
        <f>VLOOKUP(C1134,INVENTORY_DATA!C:F,4,0)*F1134</f>
        <v>497843.79000000004</v>
      </c>
    </row>
    <row r="1135" spans="2:10" x14ac:dyDescent="0.25">
      <c r="B1135" t="str">
        <f t="shared" si="34"/>
        <v>121803508</v>
      </c>
      <c r="C1135">
        <v>1803508</v>
      </c>
      <c r="D1135" t="str">
        <f>_xlfn.XLOOKUP(C1135,INVENTORY_DATA!$C:$C,INVENTORY_DATA!$B:$B,"REVISIT",0)</f>
        <v>W_A</v>
      </c>
      <c r="E1135" t="s">
        <v>8</v>
      </c>
      <c r="F1135">
        <v>19505</v>
      </c>
      <c r="G1135">
        <v>2022</v>
      </c>
      <c r="H1135">
        <f t="shared" si="35"/>
        <v>12</v>
      </c>
      <c r="I1135">
        <f>VLOOKUP(H1135,KEY!$B$2:$C$14,2,0)</f>
        <v>5</v>
      </c>
      <c r="J1135" s="24">
        <f>VLOOKUP(C1135,INVENTORY_DATA!C:F,4,0)*F1135</f>
        <v>191149</v>
      </c>
    </row>
    <row r="1136" spans="2:10" x14ac:dyDescent="0.25">
      <c r="B1136" t="str">
        <f t="shared" si="34"/>
        <v>121700607</v>
      </c>
      <c r="C1136">
        <v>1700607</v>
      </c>
      <c r="D1136" t="str">
        <f>_xlfn.XLOOKUP(C1136,INVENTORY_DATA!$C:$C,INVENTORY_DATA!$B:$B,"REVISIT",0)</f>
        <v>W_B</v>
      </c>
      <c r="E1136" t="s">
        <v>9</v>
      </c>
      <c r="F1136">
        <v>48885</v>
      </c>
      <c r="G1136">
        <v>2022</v>
      </c>
      <c r="H1136">
        <f t="shared" si="35"/>
        <v>12</v>
      </c>
      <c r="I1136">
        <f>VLOOKUP(H1136,KEY!$B$2:$C$14,2,0)</f>
        <v>5</v>
      </c>
      <c r="J1136" s="24">
        <f>VLOOKUP(C1136,INVENTORY_DATA!C:F,4,0)*F1136</f>
        <v>430676.85000000003</v>
      </c>
    </row>
    <row r="1137" spans="2:10" x14ac:dyDescent="0.25">
      <c r="B1137" t="str">
        <f t="shared" si="34"/>
        <v>121256263</v>
      </c>
      <c r="C1137">
        <v>1256263</v>
      </c>
      <c r="D1137" t="str">
        <f>_xlfn.XLOOKUP(C1137,INVENTORY_DATA!$C:$C,INVENTORY_DATA!$B:$B,"REVISIT",0)</f>
        <v>W_C</v>
      </c>
      <c r="E1137" t="s">
        <v>10</v>
      </c>
      <c r="F1137">
        <v>37454</v>
      </c>
      <c r="G1137">
        <v>2022</v>
      </c>
      <c r="H1137">
        <f t="shared" si="35"/>
        <v>12</v>
      </c>
      <c r="I1137">
        <f>VLOOKUP(H1137,KEY!$B$2:$C$14,2,0)</f>
        <v>5</v>
      </c>
      <c r="J1137" s="24">
        <f>VLOOKUP(C1137,INVENTORY_DATA!C:F,4,0)*F1137</f>
        <v>336336.92000000004</v>
      </c>
    </row>
    <row r="1138" spans="2:10" x14ac:dyDescent="0.25">
      <c r="B1138" t="str">
        <f t="shared" si="34"/>
        <v>121838070</v>
      </c>
      <c r="C1138">
        <v>1838070</v>
      </c>
      <c r="D1138" t="str">
        <f>_xlfn.XLOOKUP(C1138,INVENTORY_DATA!$C:$C,INVENTORY_DATA!$B:$B,"REVISIT",0)</f>
        <v>W_A</v>
      </c>
      <c r="E1138" t="s">
        <v>4</v>
      </c>
      <c r="F1138">
        <v>15797</v>
      </c>
      <c r="G1138">
        <v>2022</v>
      </c>
      <c r="H1138">
        <f t="shared" si="35"/>
        <v>12</v>
      </c>
      <c r="I1138">
        <f>VLOOKUP(H1138,KEY!$B$2:$C$14,2,0)</f>
        <v>5</v>
      </c>
      <c r="J1138" s="24">
        <f>VLOOKUP(C1138,INVENTORY_DATA!C:F,4,0)*F1138</f>
        <v>134432.47</v>
      </c>
    </row>
    <row r="1139" spans="2:10" x14ac:dyDescent="0.25">
      <c r="B1139" t="str">
        <f t="shared" si="34"/>
        <v>121834977</v>
      </c>
      <c r="C1139">
        <v>1834977</v>
      </c>
      <c r="D1139" t="str">
        <f>_xlfn.XLOOKUP(C1139,INVENTORY_DATA!$C:$C,INVENTORY_DATA!$B:$B,"REVISIT",0)</f>
        <v>W_B</v>
      </c>
      <c r="E1139" t="s">
        <v>6</v>
      </c>
      <c r="F1139">
        <v>24374</v>
      </c>
      <c r="G1139">
        <v>2022</v>
      </c>
      <c r="H1139">
        <f t="shared" si="35"/>
        <v>12</v>
      </c>
      <c r="I1139">
        <f>VLOOKUP(H1139,KEY!$B$2:$C$14,2,0)</f>
        <v>5</v>
      </c>
      <c r="J1139" s="24">
        <f>VLOOKUP(C1139,INVENTORY_DATA!C:F,4,0)*F1139</f>
        <v>214978.68</v>
      </c>
    </row>
    <row r="1140" spans="2:10" x14ac:dyDescent="0.25">
      <c r="B1140" t="str">
        <f t="shared" si="34"/>
        <v>121379146</v>
      </c>
      <c r="C1140">
        <v>1379146</v>
      </c>
      <c r="D1140" t="str">
        <f>_xlfn.XLOOKUP(C1140,INVENTORY_DATA!$C:$C,INVENTORY_DATA!$B:$B,"REVISIT",0)</f>
        <v>W_C</v>
      </c>
      <c r="E1140" t="s">
        <v>8</v>
      </c>
      <c r="F1140">
        <v>24193</v>
      </c>
      <c r="G1140">
        <v>2022</v>
      </c>
      <c r="H1140">
        <f t="shared" si="35"/>
        <v>12</v>
      </c>
      <c r="I1140">
        <f>VLOOKUP(H1140,KEY!$B$2:$C$14,2,0)</f>
        <v>5</v>
      </c>
      <c r="J1140" s="24">
        <f>VLOOKUP(C1140,INVENTORY_DATA!C:F,4,0)*F1140</f>
        <v>173947.67</v>
      </c>
    </row>
    <row r="1141" spans="2:10" x14ac:dyDescent="0.25">
      <c r="B1141" t="str">
        <f t="shared" si="34"/>
        <v>121248060</v>
      </c>
      <c r="C1141">
        <v>1248060</v>
      </c>
      <c r="D1141" t="str">
        <f>_xlfn.XLOOKUP(C1141,INVENTORY_DATA!$C:$C,INVENTORY_DATA!$B:$B,"REVISIT",0)</f>
        <v>W_A</v>
      </c>
      <c r="E1141" t="s">
        <v>9</v>
      </c>
      <c r="F1141">
        <v>44991</v>
      </c>
      <c r="G1141">
        <v>2022</v>
      </c>
      <c r="H1141">
        <f t="shared" si="35"/>
        <v>12</v>
      </c>
      <c r="I1141">
        <f>VLOOKUP(H1141,KEY!$B$2:$C$14,2,0)</f>
        <v>5</v>
      </c>
      <c r="J1141" s="24">
        <f>VLOOKUP(C1141,INVENTORY_DATA!C:F,4,0)*F1141</f>
        <v>404919</v>
      </c>
    </row>
    <row r="1142" spans="2:10" x14ac:dyDescent="0.25">
      <c r="B1142" t="str">
        <f t="shared" si="34"/>
        <v>121707025</v>
      </c>
      <c r="C1142">
        <v>1707025</v>
      </c>
      <c r="D1142" t="str">
        <f>_xlfn.XLOOKUP(C1142,INVENTORY_DATA!$C:$C,INVENTORY_DATA!$B:$B,"REVISIT",0)</f>
        <v>W_B</v>
      </c>
      <c r="E1142" t="s">
        <v>10</v>
      </c>
      <c r="F1142">
        <v>24078</v>
      </c>
      <c r="G1142">
        <v>2022</v>
      </c>
      <c r="H1142">
        <f t="shared" si="35"/>
        <v>12</v>
      </c>
      <c r="I1142">
        <f>VLOOKUP(H1142,KEY!$B$2:$C$14,2,0)</f>
        <v>5</v>
      </c>
      <c r="J1142" s="24">
        <f>VLOOKUP(C1142,INVENTORY_DATA!C:F,4,0)*F1142</f>
        <v>219832.14</v>
      </c>
    </row>
    <row r="1143" spans="2:10" x14ac:dyDescent="0.25">
      <c r="B1143" t="str">
        <f t="shared" si="34"/>
        <v>121879235</v>
      </c>
      <c r="C1143">
        <v>1879235</v>
      </c>
      <c r="D1143" t="str">
        <f>_xlfn.XLOOKUP(C1143,INVENTORY_DATA!$C:$C,INVENTORY_DATA!$B:$B,"REVISIT",0)</f>
        <v>W_C</v>
      </c>
      <c r="E1143" t="s">
        <v>4</v>
      </c>
      <c r="F1143">
        <v>55870</v>
      </c>
      <c r="G1143">
        <v>2022</v>
      </c>
      <c r="H1143">
        <f t="shared" si="35"/>
        <v>12</v>
      </c>
      <c r="I1143">
        <f>VLOOKUP(H1143,KEY!$B$2:$C$14,2,0)</f>
        <v>5</v>
      </c>
      <c r="J1143" s="24">
        <f>VLOOKUP(C1143,INVENTORY_DATA!C:F,4,0)*F1143</f>
        <v>416790.2</v>
      </c>
    </row>
    <row r="1144" spans="2:10" x14ac:dyDescent="0.25">
      <c r="B1144" t="str">
        <f t="shared" si="34"/>
        <v>121544930</v>
      </c>
      <c r="C1144">
        <v>1544930</v>
      </c>
      <c r="D1144" t="str">
        <f>_xlfn.XLOOKUP(C1144,INVENTORY_DATA!$C:$C,INVENTORY_DATA!$B:$B,"REVISIT",0)</f>
        <v>W_A</v>
      </c>
      <c r="E1144" t="s">
        <v>6</v>
      </c>
      <c r="F1144">
        <v>33991</v>
      </c>
      <c r="G1144">
        <v>2022</v>
      </c>
      <c r="H1144">
        <f t="shared" si="35"/>
        <v>12</v>
      </c>
      <c r="I1144">
        <f>VLOOKUP(H1144,KEY!$B$2:$C$14,2,0)</f>
        <v>5</v>
      </c>
      <c r="J1144" s="24">
        <f>VLOOKUP(C1144,INVENTORY_DATA!C:F,4,0)*F1144</f>
        <v>256971.96</v>
      </c>
    </row>
    <row r="1145" spans="2:10" x14ac:dyDescent="0.25">
      <c r="B1145" t="str">
        <f t="shared" si="34"/>
        <v>121726969</v>
      </c>
      <c r="C1145">
        <v>1726969</v>
      </c>
      <c r="D1145" t="str">
        <f>_xlfn.XLOOKUP(C1145,INVENTORY_DATA!$C:$C,INVENTORY_DATA!$B:$B,"REVISIT",0)</f>
        <v>W_B</v>
      </c>
      <c r="E1145" t="s">
        <v>8</v>
      </c>
      <c r="F1145">
        <v>45884</v>
      </c>
      <c r="G1145">
        <v>2022</v>
      </c>
      <c r="H1145">
        <f t="shared" si="35"/>
        <v>12</v>
      </c>
      <c r="I1145">
        <f>VLOOKUP(H1145,KEY!$B$2:$C$14,2,0)</f>
        <v>5</v>
      </c>
      <c r="J1145" s="24">
        <f>VLOOKUP(C1145,INVENTORY_DATA!C:F,4,0)*F1145</f>
        <v>445992.48000000004</v>
      </c>
    </row>
    <row r="1146" spans="2:10" x14ac:dyDescent="0.25">
      <c r="B1146" t="str">
        <f t="shared" si="34"/>
        <v>121117440</v>
      </c>
      <c r="C1146">
        <v>1117440</v>
      </c>
      <c r="D1146" t="str">
        <f>_xlfn.XLOOKUP(C1146,INVENTORY_DATA!$C:$C,INVENTORY_DATA!$B:$B,"REVISIT",0)</f>
        <v>W_C</v>
      </c>
      <c r="E1146" t="s">
        <v>9</v>
      </c>
      <c r="F1146">
        <v>46303</v>
      </c>
      <c r="G1146">
        <v>2022</v>
      </c>
      <c r="H1146">
        <f t="shared" si="35"/>
        <v>12</v>
      </c>
      <c r="I1146">
        <f>VLOOKUP(H1146,KEY!$B$2:$C$14,2,0)</f>
        <v>5</v>
      </c>
      <c r="J1146" s="24">
        <f>VLOOKUP(C1146,INVENTORY_DATA!C:F,4,0)*F1146</f>
        <v>339864.02</v>
      </c>
    </row>
    <row r="1147" spans="2:10" x14ac:dyDescent="0.25">
      <c r="B1147" t="str">
        <f t="shared" si="34"/>
        <v>121004740</v>
      </c>
      <c r="C1147">
        <v>1004740</v>
      </c>
      <c r="D1147" t="str">
        <f>_xlfn.XLOOKUP(C1147,INVENTORY_DATA!$C:$C,INVENTORY_DATA!$B:$B,"REVISIT",0)</f>
        <v>W_A</v>
      </c>
      <c r="E1147" t="s">
        <v>10</v>
      </c>
      <c r="F1147">
        <v>30212</v>
      </c>
      <c r="G1147">
        <v>2022</v>
      </c>
      <c r="H1147">
        <f t="shared" si="35"/>
        <v>12</v>
      </c>
      <c r="I1147">
        <f>VLOOKUP(H1147,KEY!$B$2:$C$14,2,0)</f>
        <v>5</v>
      </c>
      <c r="J1147" s="24">
        <f>VLOOKUP(C1147,INVENTORY_DATA!C:F,4,0)*F1147</f>
        <v>231121.80000000002</v>
      </c>
    </row>
    <row r="1148" spans="2:10" x14ac:dyDescent="0.25">
      <c r="B1148" t="str">
        <f t="shared" si="34"/>
        <v>121961719</v>
      </c>
      <c r="C1148">
        <v>1961719</v>
      </c>
      <c r="D1148" t="str">
        <f>_xlfn.XLOOKUP(C1148,INVENTORY_DATA!$C:$C,INVENTORY_DATA!$B:$B,"REVISIT",0)</f>
        <v>W_B</v>
      </c>
      <c r="E1148" t="s">
        <v>4</v>
      </c>
      <c r="F1148">
        <v>20239</v>
      </c>
      <c r="G1148">
        <v>2022</v>
      </c>
      <c r="H1148">
        <f t="shared" si="35"/>
        <v>12</v>
      </c>
      <c r="I1148">
        <f>VLOOKUP(H1148,KEY!$B$2:$C$14,2,0)</f>
        <v>5</v>
      </c>
      <c r="J1148" s="24">
        <f>VLOOKUP(C1148,INVENTORY_DATA!C:F,4,0)*F1148</f>
        <v>200163.71000000002</v>
      </c>
    </row>
    <row r="1149" spans="2:10" x14ac:dyDescent="0.25">
      <c r="B1149" t="str">
        <f t="shared" si="34"/>
        <v>121825560</v>
      </c>
      <c r="C1149">
        <v>1825560</v>
      </c>
      <c r="D1149" t="str">
        <f>_xlfn.XLOOKUP(C1149,INVENTORY_DATA!$C:$C,INVENTORY_DATA!$B:$B,"REVISIT",0)</f>
        <v>W_C</v>
      </c>
      <c r="E1149" t="s">
        <v>6</v>
      </c>
      <c r="F1149">
        <v>36820</v>
      </c>
      <c r="G1149">
        <v>2022</v>
      </c>
      <c r="H1149">
        <f t="shared" si="35"/>
        <v>12</v>
      </c>
      <c r="I1149">
        <f>VLOOKUP(H1149,KEY!$B$2:$C$14,2,0)</f>
        <v>5</v>
      </c>
      <c r="J1149" s="24">
        <f>VLOOKUP(C1149,INVENTORY_DATA!C:F,4,0)*F1149</f>
        <v>302660.40000000002</v>
      </c>
    </row>
    <row r="1150" spans="2:10" x14ac:dyDescent="0.25">
      <c r="B1150" t="str">
        <f t="shared" si="34"/>
        <v>121832552</v>
      </c>
      <c r="C1150">
        <v>1832552</v>
      </c>
      <c r="D1150" t="str">
        <f>_xlfn.XLOOKUP(C1150,INVENTORY_DATA!$C:$C,INVENTORY_DATA!$B:$B,"REVISIT",0)</f>
        <v>W_A</v>
      </c>
      <c r="E1150" t="s">
        <v>8</v>
      </c>
      <c r="F1150">
        <v>14927</v>
      </c>
      <c r="G1150">
        <v>2022</v>
      </c>
      <c r="H1150">
        <f t="shared" si="35"/>
        <v>12</v>
      </c>
      <c r="I1150">
        <f>VLOOKUP(H1150,KEY!$B$2:$C$14,2,0)</f>
        <v>5</v>
      </c>
      <c r="J1150" s="24">
        <f>VLOOKUP(C1150,INVENTORY_DATA!C:F,4,0)*F1150</f>
        <v>127625.85</v>
      </c>
    </row>
    <row r="1151" spans="2:10" x14ac:dyDescent="0.25">
      <c r="B1151" t="str">
        <f t="shared" si="34"/>
        <v>121090594</v>
      </c>
      <c r="C1151">
        <v>1090594</v>
      </c>
      <c r="D1151" t="str">
        <f>_xlfn.XLOOKUP(C1151,INVENTORY_DATA!$C:$C,INVENTORY_DATA!$B:$B,"REVISIT",0)</f>
        <v>W_B</v>
      </c>
      <c r="E1151" t="s">
        <v>9</v>
      </c>
      <c r="F1151">
        <v>33848</v>
      </c>
      <c r="G1151">
        <v>2022</v>
      </c>
      <c r="H1151">
        <f t="shared" si="35"/>
        <v>12</v>
      </c>
      <c r="I1151">
        <f>VLOOKUP(H1151,KEY!$B$2:$C$14,2,0)</f>
        <v>5</v>
      </c>
      <c r="J1151" s="24">
        <f>VLOOKUP(C1151,INVENTORY_DATA!C:F,4,0)*F1151</f>
        <v>276876.64</v>
      </c>
    </row>
    <row r="1152" spans="2:10" x14ac:dyDescent="0.25">
      <c r="B1152" t="str">
        <f t="shared" si="34"/>
        <v>121543938</v>
      </c>
      <c r="C1152">
        <v>1543938</v>
      </c>
      <c r="D1152" t="str">
        <f>_xlfn.XLOOKUP(C1152,INVENTORY_DATA!$C:$C,INVENTORY_DATA!$B:$B,"REVISIT",0)</f>
        <v>W_C</v>
      </c>
      <c r="E1152" t="s">
        <v>10</v>
      </c>
      <c r="F1152">
        <v>14666</v>
      </c>
      <c r="G1152">
        <v>2022</v>
      </c>
      <c r="H1152">
        <f t="shared" si="35"/>
        <v>12</v>
      </c>
      <c r="I1152">
        <f>VLOOKUP(H1152,KEY!$B$2:$C$14,2,0)</f>
        <v>5</v>
      </c>
      <c r="J1152" s="24">
        <f>VLOOKUP(C1152,INVENTORY_DATA!C:F,4,0)*F1152</f>
        <v>146366.68</v>
      </c>
    </row>
    <row r="1153" spans="2:10" x14ac:dyDescent="0.25">
      <c r="B1153" t="str">
        <f t="shared" si="34"/>
        <v>121421180</v>
      </c>
      <c r="C1153">
        <v>1421180</v>
      </c>
      <c r="D1153" t="str">
        <f>_xlfn.XLOOKUP(C1153,INVENTORY_DATA!$C:$C,INVENTORY_DATA!$B:$B,"REVISIT",0)</f>
        <v>W_A</v>
      </c>
      <c r="E1153" t="s">
        <v>4</v>
      </c>
      <c r="F1153">
        <v>14927</v>
      </c>
      <c r="G1153">
        <v>2022</v>
      </c>
      <c r="H1153">
        <f t="shared" si="35"/>
        <v>12</v>
      </c>
      <c r="I1153">
        <f>VLOOKUP(H1153,KEY!$B$2:$C$14,2,0)</f>
        <v>5</v>
      </c>
      <c r="J1153" s="24">
        <f>VLOOKUP(C1153,INVENTORY_DATA!C:F,4,0)*F1153</f>
        <v>149120.73000000001</v>
      </c>
    </row>
    <row r="1154" spans="2:10" x14ac:dyDescent="0.25">
      <c r="B1154" t="str">
        <f t="shared" si="34"/>
        <v>121908273</v>
      </c>
      <c r="C1154">
        <v>1908273</v>
      </c>
      <c r="D1154" t="str">
        <f>_xlfn.XLOOKUP(C1154,INVENTORY_DATA!$C:$C,INVENTORY_DATA!$B:$B,"REVISIT",0)</f>
        <v>W_B</v>
      </c>
      <c r="E1154" t="s">
        <v>6</v>
      </c>
      <c r="F1154">
        <v>31756</v>
      </c>
      <c r="G1154">
        <v>2022</v>
      </c>
      <c r="H1154">
        <f t="shared" si="35"/>
        <v>12</v>
      </c>
      <c r="I1154">
        <f>VLOOKUP(H1154,KEY!$B$2:$C$14,2,0)</f>
        <v>5</v>
      </c>
      <c r="J1154" s="24">
        <f>VLOOKUP(C1154,INVENTORY_DATA!C:F,4,0)*F1154</f>
        <v>292155.19999999995</v>
      </c>
    </row>
    <row r="1155" spans="2:10" x14ac:dyDescent="0.25">
      <c r="B1155" t="str">
        <f t="shared" si="34"/>
        <v>121559835</v>
      </c>
      <c r="C1155">
        <v>1559835</v>
      </c>
      <c r="D1155" t="str">
        <f>_xlfn.XLOOKUP(C1155,INVENTORY_DATA!$C:$C,INVENTORY_DATA!$B:$B,"REVISIT",0)</f>
        <v>W_C</v>
      </c>
      <c r="E1155" t="s">
        <v>8</v>
      </c>
      <c r="F1155">
        <v>57356</v>
      </c>
      <c r="G1155">
        <v>2022</v>
      </c>
      <c r="H1155">
        <f t="shared" si="35"/>
        <v>12</v>
      </c>
      <c r="I1155">
        <f>VLOOKUP(H1155,KEY!$B$2:$C$14,2,0)</f>
        <v>5</v>
      </c>
      <c r="J1155" s="24">
        <f>VLOOKUP(C1155,INVENTORY_DATA!C:F,4,0)*F1155</f>
        <v>552338.28</v>
      </c>
    </row>
    <row r="1156" spans="2:10" x14ac:dyDescent="0.25">
      <c r="B1156" t="str">
        <f t="shared" ref="B1156:B1202" si="36">H1156&amp;C1156</f>
        <v>121482803</v>
      </c>
      <c r="C1156">
        <v>1482803</v>
      </c>
      <c r="D1156" t="str">
        <f>_xlfn.XLOOKUP(C1156,INVENTORY_DATA!$C:$C,INVENTORY_DATA!$B:$B,"REVISIT",0)</f>
        <v>W_A</v>
      </c>
      <c r="E1156" t="s">
        <v>9</v>
      </c>
      <c r="F1156">
        <v>40522</v>
      </c>
      <c r="G1156">
        <v>2022</v>
      </c>
      <c r="H1156">
        <f t="shared" si="35"/>
        <v>12</v>
      </c>
      <c r="I1156">
        <f>VLOOKUP(H1156,KEY!$B$2:$C$14,2,0)</f>
        <v>5</v>
      </c>
      <c r="J1156" s="24">
        <f>VLOOKUP(C1156,INVENTORY_DATA!C:F,4,0)*F1156</f>
        <v>320529.02</v>
      </c>
    </row>
    <row r="1157" spans="2:10" x14ac:dyDescent="0.25">
      <c r="B1157" t="str">
        <f t="shared" si="36"/>
        <v>121771270</v>
      </c>
      <c r="C1157">
        <v>1771270</v>
      </c>
      <c r="D1157" t="str">
        <f>_xlfn.XLOOKUP(C1157,INVENTORY_DATA!$C:$C,INVENTORY_DATA!$B:$B,"REVISIT",0)</f>
        <v>W_B</v>
      </c>
      <c r="E1157" t="s">
        <v>10</v>
      </c>
      <c r="F1157">
        <v>15487</v>
      </c>
      <c r="G1157">
        <v>2022</v>
      </c>
      <c r="H1157">
        <f t="shared" ref="H1157:H1202" si="37">IF(C1156=1431913,H1156+1,H1156)</f>
        <v>12</v>
      </c>
      <c r="I1157">
        <f>VLOOKUP(H1157,KEY!$B$2:$C$14,2,0)</f>
        <v>5</v>
      </c>
      <c r="J1157" s="24">
        <f>VLOOKUP(C1157,INVENTORY_DATA!C:F,4,0)*F1157</f>
        <v>112280.75</v>
      </c>
    </row>
    <row r="1158" spans="2:10" x14ac:dyDescent="0.25">
      <c r="B1158" t="str">
        <f t="shared" si="36"/>
        <v>121186743</v>
      </c>
      <c r="C1158">
        <v>1186743</v>
      </c>
      <c r="D1158" t="str">
        <f>_xlfn.XLOOKUP(C1158,INVENTORY_DATA!$C:$C,INVENTORY_DATA!$B:$B,"REVISIT",0)</f>
        <v>W_C</v>
      </c>
      <c r="E1158" t="s">
        <v>4</v>
      </c>
      <c r="F1158">
        <v>42534</v>
      </c>
      <c r="G1158">
        <v>2022</v>
      </c>
      <c r="H1158">
        <f t="shared" si="37"/>
        <v>12</v>
      </c>
      <c r="I1158">
        <f>VLOOKUP(H1158,KEY!$B$2:$C$14,2,0)</f>
        <v>5</v>
      </c>
      <c r="J1158" s="24">
        <f>VLOOKUP(C1158,INVENTORY_DATA!C:F,4,0)*F1158</f>
        <v>417683.88</v>
      </c>
    </row>
    <row r="1159" spans="2:10" x14ac:dyDescent="0.25">
      <c r="B1159" t="str">
        <f t="shared" si="36"/>
        <v>121010092</v>
      </c>
      <c r="C1159">
        <v>1010092</v>
      </c>
      <c r="D1159" t="str">
        <f>_xlfn.XLOOKUP(C1159,INVENTORY_DATA!$C:$C,INVENTORY_DATA!$B:$B,"REVISIT",0)</f>
        <v>W_A</v>
      </c>
      <c r="E1159" t="s">
        <v>6</v>
      </c>
      <c r="F1159">
        <v>38050</v>
      </c>
      <c r="G1159">
        <v>2022</v>
      </c>
      <c r="H1159">
        <f t="shared" si="37"/>
        <v>12</v>
      </c>
      <c r="I1159">
        <f>VLOOKUP(H1159,KEY!$B$2:$C$14,2,0)</f>
        <v>5</v>
      </c>
      <c r="J1159" s="24">
        <f>VLOOKUP(C1159,INVENTORY_DATA!C:F,4,0)*F1159</f>
        <v>271677</v>
      </c>
    </row>
    <row r="1160" spans="2:10" x14ac:dyDescent="0.25">
      <c r="B1160" t="str">
        <f t="shared" si="36"/>
        <v>121797094</v>
      </c>
      <c r="C1160">
        <v>1797094</v>
      </c>
      <c r="D1160" t="str">
        <f>_xlfn.XLOOKUP(C1160,INVENTORY_DATA!$C:$C,INVENTORY_DATA!$B:$B,"REVISIT",0)</f>
        <v>W_B</v>
      </c>
      <c r="E1160" t="s">
        <v>8</v>
      </c>
      <c r="F1160">
        <v>49155</v>
      </c>
      <c r="G1160">
        <v>2022</v>
      </c>
      <c r="H1160">
        <f t="shared" si="37"/>
        <v>12</v>
      </c>
      <c r="I1160">
        <f>VLOOKUP(H1160,KEY!$B$2:$C$14,2,0)</f>
        <v>5</v>
      </c>
      <c r="J1160" s="24">
        <f>VLOOKUP(C1160,INVENTORY_DATA!C:F,4,0)*F1160</f>
        <v>382425.9</v>
      </c>
    </row>
    <row r="1161" spans="2:10" x14ac:dyDescent="0.25">
      <c r="B1161" t="str">
        <f t="shared" si="36"/>
        <v>121526326</v>
      </c>
      <c r="C1161">
        <v>1526326</v>
      </c>
      <c r="D1161" t="str">
        <f>_xlfn.XLOOKUP(C1161,INVENTORY_DATA!$C:$C,INVENTORY_DATA!$B:$B,"REVISIT",0)</f>
        <v>W_C</v>
      </c>
      <c r="E1161" t="s">
        <v>9</v>
      </c>
      <c r="F1161">
        <v>31295</v>
      </c>
      <c r="G1161">
        <v>2022</v>
      </c>
      <c r="H1161">
        <f t="shared" si="37"/>
        <v>12</v>
      </c>
      <c r="I1161">
        <f>VLOOKUP(H1161,KEY!$B$2:$C$14,2,0)</f>
        <v>5</v>
      </c>
      <c r="J1161" s="24">
        <f>VLOOKUP(C1161,INVENTORY_DATA!C:F,4,0)*F1161</f>
        <v>305126.25</v>
      </c>
    </row>
    <row r="1162" spans="2:10" x14ac:dyDescent="0.25">
      <c r="B1162" t="str">
        <f t="shared" si="36"/>
        <v>121444898</v>
      </c>
      <c r="C1162">
        <v>1444898</v>
      </c>
      <c r="D1162" t="str">
        <f>_xlfn.XLOOKUP(C1162,INVENTORY_DATA!$C:$C,INVENTORY_DATA!$B:$B,"REVISIT",0)</f>
        <v>W_A</v>
      </c>
      <c r="E1162" t="s">
        <v>10</v>
      </c>
      <c r="F1162">
        <v>32505</v>
      </c>
      <c r="G1162">
        <v>2022</v>
      </c>
      <c r="H1162">
        <f t="shared" si="37"/>
        <v>12</v>
      </c>
      <c r="I1162">
        <f>VLOOKUP(H1162,KEY!$B$2:$C$14,2,0)</f>
        <v>5</v>
      </c>
      <c r="J1162" s="24">
        <f>VLOOKUP(C1162,INVENTORY_DATA!C:F,4,0)*F1162</f>
        <v>308147.40000000002</v>
      </c>
    </row>
    <row r="1163" spans="2:10" x14ac:dyDescent="0.25">
      <c r="B1163" t="str">
        <f t="shared" si="36"/>
        <v>121987197</v>
      </c>
      <c r="C1163">
        <v>1987197</v>
      </c>
      <c r="D1163" t="str">
        <f>_xlfn.XLOOKUP(C1163,INVENTORY_DATA!$C:$C,INVENTORY_DATA!$B:$B,"REVISIT",0)</f>
        <v>W_B</v>
      </c>
      <c r="E1163" t="s">
        <v>4</v>
      </c>
      <c r="F1163">
        <v>61909</v>
      </c>
      <c r="G1163">
        <v>2022</v>
      </c>
      <c r="H1163">
        <f t="shared" si="37"/>
        <v>12</v>
      </c>
      <c r="I1163">
        <f>VLOOKUP(H1163,KEY!$B$2:$C$14,2,0)</f>
        <v>5</v>
      </c>
      <c r="J1163" s="24">
        <f>VLOOKUP(C1163,INVENTORY_DATA!C:F,4,0)*F1163</f>
        <v>482890.2</v>
      </c>
    </row>
    <row r="1164" spans="2:10" x14ac:dyDescent="0.25">
      <c r="B1164" t="str">
        <f t="shared" si="36"/>
        <v>121596820</v>
      </c>
      <c r="C1164">
        <v>1596820</v>
      </c>
      <c r="D1164" t="str">
        <f>_xlfn.XLOOKUP(C1164,INVENTORY_DATA!$C:$C,INVENTORY_DATA!$B:$B,"REVISIT",0)</f>
        <v>W_C</v>
      </c>
      <c r="E1164" t="s">
        <v>6</v>
      </c>
      <c r="F1164">
        <v>23845</v>
      </c>
      <c r="G1164">
        <v>2022</v>
      </c>
      <c r="H1164">
        <f t="shared" si="37"/>
        <v>12</v>
      </c>
      <c r="I1164">
        <f>VLOOKUP(H1164,KEY!$B$2:$C$14,2,0)</f>
        <v>5</v>
      </c>
      <c r="J1164" s="24">
        <f>VLOOKUP(C1164,INVENTORY_DATA!C:F,4,0)*F1164</f>
        <v>206020.80000000002</v>
      </c>
    </row>
    <row r="1165" spans="2:10" x14ac:dyDescent="0.25">
      <c r="B1165" t="str">
        <f t="shared" si="36"/>
        <v>121245657</v>
      </c>
      <c r="C1165">
        <v>1245657</v>
      </c>
      <c r="D1165" t="str">
        <f>_xlfn.XLOOKUP(C1165,INVENTORY_DATA!$C:$C,INVENTORY_DATA!$B:$B,"REVISIT",0)</f>
        <v>W_A</v>
      </c>
      <c r="E1165" t="s">
        <v>8</v>
      </c>
      <c r="F1165">
        <v>29731</v>
      </c>
      <c r="G1165">
        <v>2022</v>
      </c>
      <c r="H1165">
        <f t="shared" si="37"/>
        <v>12</v>
      </c>
      <c r="I1165">
        <f>VLOOKUP(H1165,KEY!$B$2:$C$14,2,0)</f>
        <v>5</v>
      </c>
      <c r="J1165" s="24">
        <f>VLOOKUP(C1165,INVENTORY_DATA!C:F,4,0)*F1165</f>
        <v>217928.23</v>
      </c>
    </row>
    <row r="1166" spans="2:10" x14ac:dyDescent="0.25">
      <c r="B1166" t="str">
        <f t="shared" si="36"/>
        <v>121422920</v>
      </c>
      <c r="C1166">
        <v>1422920</v>
      </c>
      <c r="D1166" t="str">
        <f>_xlfn.XLOOKUP(C1166,INVENTORY_DATA!$C:$C,INVENTORY_DATA!$B:$B,"REVISIT",0)</f>
        <v>W_B</v>
      </c>
      <c r="E1166" t="s">
        <v>9</v>
      </c>
      <c r="F1166">
        <v>23096</v>
      </c>
      <c r="G1166">
        <v>2022</v>
      </c>
      <c r="H1166">
        <f t="shared" si="37"/>
        <v>12</v>
      </c>
      <c r="I1166">
        <f>VLOOKUP(H1166,KEY!$B$2:$C$14,2,0)</f>
        <v>5</v>
      </c>
      <c r="J1166" s="24">
        <f>VLOOKUP(C1166,INVENTORY_DATA!C:F,4,0)*F1166</f>
        <v>180379.75999999998</v>
      </c>
    </row>
    <row r="1167" spans="2:10" x14ac:dyDescent="0.25">
      <c r="B1167" t="str">
        <f t="shared" si="36"/>
        <v>121709261</v>
      </c>
      <c r="C1167">
        <v>1709261</v>
      </c>
      <c r="D1167" t="str">
        <f>_xlfn.XLOOKUP(C1167,INVENTORY_DATA!$C:$C,INVENTORY_DATA!$B:$B,"REVISIT",0)</f>
        <v>W_C</v>
      </c>
      <c r="E1167" t="s">
        <v>10</v>
      </c>
      <c r="F1167">
        <v>45880</v>
      </c>
      <c r="G1167">
        <v>2022</v>
      </c>
      <c r="H1167">
        <f t="shared" si="37"/>
        <v>12</v>
      </c>
      <c r="I1167">
        <f>VLOOKUP(H1167,KEY!$B$2:$C$14,2,0)</f>
        <v>5</v>
      </c>
      <c r="J1167" s="24">
        <f>VLOOKUP(C1167,INVENTORY_DATA!C:F,4,0)*F1167</f>
        <v>438154.00000000006</v>
      </c>
    </row>
    <row r="1168" spans="2:10" x14ac:dyDescent="0.25">
      <c r="B1168" t="str">
        <f t="shared" si="36"/>
        <v>121470217</v>
      </c>
      <c r="C1168">
        <v>1470217</v>
      </c>
      <c r="D1168" t="str">
        <f>_xlfn.XLOOKUP(C1168,INVENTORY_DATA!$C:$C,INVENTORY_DATA!$B:$B,"REVISIT",0)</f>
        <v>W_A</v>
      </c>
      <c r="E1168" t="s">
        <v>4</v>
      </c>
      <c r="F1168">
        <v>24715</v>
      </c>
      <c r="G1168">
        <v>2022</v>
      </c>
      <c r="H1168">
        <f t="shared" si="37"/>
        <v>12</v>
      </c>
      <c r="I1168">
        <f>VLOOKUP(H1168,KEY!$B$2:$C$14,2,0)</f>
        <v>5</v>
      </c>
      <c r="J1168" s="24">
        <f>VLOOKUP(C1168,INVENTORY_DATA!C:F,4,0)*F1168</f>
        <v>173746.45</v>
      </c>
    </row>
    <row r="1169" spans="2:10" x14ac:dyDescent="0.25">
      <c r="B1169" t="str">
        <f t="shared" si="36"/>
        <v>121943544</v>
      </c>
      <c r="C1169">
        <v>1943544</v>
      </c>
      <c r="D1169" t="str">
        <f>_xlfn.XLOOKUP(C1169,INVENTORY_DATA!$C:$C,INVENTORY_DATA!$B:$B,"REVISIT",0)</f>
        <v>W_B</v>
      </c>
      <c r="E1169" t="s">
        <v>6</v>
      </c>
      <c r="F1169">
        <v>42312</v>
      </c>
      <c r="G1169">
        <v>2022</v>
      </c>
      <c r="H1169">
        <f t="shared" si="37"/>
        <v>12</v>
      </c>
      <c r="I1169">
        <f>VLOOKUP(H1169,KEY!$B$2:$C$14,2,0)</f>
        <v>5</v>
      </c>
      <c r="J1169" s="24">
        <f>VLOOKUP(C1169,INVENTORY_DATA!C:F,4,0)*F1169</f>
        <v>419311.92</v>
      </c>
    </row>
    <row r="1170" spans="2:10" x14ac:dyDescent="0.25">
      <c r="B1170" t="str">
        <f t="shared" si="36"/>
        <v>121708464</v>
      </c>
      <c r="C1170">
        <v>1708464</v>
      </c>
      <c r="D1170" t="str">
        <f>_xlfn.XLOOKUP(C1170,INVENTORY_DATA!$C:$C,INVENTORY_DATA!$B:$B,"REVISIT",0)</f>
        <v>W_C</v>
      </c>
      <c r="E1170" t="s">
        <v>8</v>
      </c>
      <c r="F1170">
        <v>45348</v>
      </c>
      <c r="G1170">
        <v>2022</v>
      </c>
      <c r="H1170">
        <f t="shared" si="37"/>
        <v>12</v>
      </c>
      <c r="I1170">
        <f>VLOOKUP(H1170,KEY!$B$2:$C$14,2,0)</f>
        <v>5</v>
      </c>
      <c r="J1170" s="24">
        <f>VLOOKUP(C1170,INVENTORY_DATA!C:F,4,0)*F1170</f>
        <v>415841.16</v>
      </c>
    </row>
    <row r="1171" spans="2:10" x14ac:dyDescent="0.25">
      <c r="B1171" t="str">
        <f t="shared" si="36"/>
        <v>121166815</v>
      </c>
      <c r="C1171">
        <v>1166815</v>
      </c>
      <c r="D1171" t="str">
        <f>_xlfn.XLOOKUP(C1171,INVENTORY_DATA!$C:$C,INVENTORY_DATA!$B:$B,"REVISIT",0)</f>
        <v>W_A</v>
      </c>
      <c r="E1171" t="s">
        <v>9</v>
      </c>
      <c r="F1171">
        <v>14112</v>
      </c>
      <c r="G1171">
        <v>2022</v>
      </c>
      <c r="H1171">
        <f t="shared" si="37"/>
        <v>12</v>
      </c>
      <c r="I1171">
        <f>VLOOKUP(H1171,KEY!$B$2:$C$14,2,0)</f>
        <v>5</v>
      </c>
      <c r="J1171" s="24">
        <f>VLOOKUP(C1171,INVENTORY_DATA!C:F,4,0)*F1171</f>
        <v>102453.12</v>
      </c>
    </row>
    <row r="1172" spans="2:10" x14ac:dyDescent="0.25">
      <c r="B1172" t="str">
        <f t="shared" si="36"/>
        <v>121148598</v>
      </c>
      <c r="C1172">
        <v>1148598</v>
      </c>
      <c r="D1172" t="str">
        <f>_xlfn.XLOOKUP(C1172,INVENTORY_DATA!$C:$C,INVENTORY_DATA!$B:$B,"REVISIT",0)</f>
        <v>W_B</v>
      </c>
      <c r="E1172" t="s">
        <v>10</v>
      </c>
      <c r="F1172">
        <v>19075</v>
      </c>
      <c r="G1172">
        <v>2022</v>
      </c>
      <c r="H1172">
        <f t="shared" si="37"/>
        <v>12</v>
      </c>
      <c r="I1172">
        <f>VLOOKUP(H1172,KEY!$B$2:$C$14,2,0)</f>
        <v>5</v>
      </c>
      <c r="J1172" s="24">
        <f>VLOOKUP(C1172,INVENTORY_DATA!C:F,4,0)*F1172</f>
        <v>184646</v>
      </c>
    </row>
    <row r="1173" spans="2:10" x14ac:dyDescent="0.25">
      <c r="B1173" t="str">
        <f t="shared" si="36"/>
        <v>121542320</v>
      </c>
      <c r="C1173">
        <v>1542320</v>
      </c>
      <c r="D1173" t="str">
        <f>_xlfn.XLOOKUP(C1173,INVENTORY_DATA!$C:$C,INVENTORY_DATA!$B:$B,"REVISIT",0)</f>
        <v>W_C</v>
      </c>
      <c r="E1173" t="s">
        <v>4</v>
      </c>
      <c r="F1173">
        <v>38430</v>
      </c>
      <c r="G1173">
        <v>2022</v>
      </c>
      <c r="H1173">
        <f t="shared" si="37"/>
        <v>12</v>
      </c>
      <c r="I1173">
        <f>VLOOKUP(H1173,KEY!$B$2:$C$14,2,0)</f>
        <v>5</v>
      </c>
      <c r="J1173" s="24">
        <f>VLOOKUP(C1173,INVENTORY_DATA!C:F,4,0)*F1173</f>
        <v>305134.2</v>
      </c>
    </row>
    <row r="1174" spans="2:10" x14ac:dyDescent="0.25">
      <c r="B1174" t="str">
        <f t="shared" si="36"/>
        <v>121540951</v>
      </c>
      <c r="C1174">
        <v>1540951</v>
      </c>
      <c r="D1174" t="str">
        <f>_xlfn.XLOOKUP(C1174,INVENTORY_DATA!$C:$C,INVENTORY_DATA!$B:$B,"REVISIT",0)</f>
        <v>W_A</v>
      </c>
      <c r="E1174" t="s">
        <v>6</v>
      </c>
      <c r="F1174">
        <v>22854</v>
      </c>
      <c r="G1174">
        <v>2022</v>
      </c>
      <c r="H1174">
        <f t="shared" si="37"/>
        <v>12</v>
      </c>
      <c r="I1174">
        <f>VLOOKUP(H1174,KEY!$B$2:$C$14,2,0)</f>
        <v>5</v>
      </c>
      <c r="J1174" s="24">
        <f>VLOOKUP(C1174,INVENTORY_DATA!C:F,4,0)*F1174</f>
        <v>225797.52000000002</v>
      </c>
    </row>
    <row r="1175" spans="2:10" x14ac:dyDescent="0.25">
      <c r="B1175" t="str">
        <f t="shared" si="36"/>
        <v>121338107</v>
      </c>
      <c r="C1175">
        <v>1338107</v>
      </c>
      <c r="D1175" t="str">
        <f>_xlfn.XLOOKUP(C1175,INVENTORY_DATA!$C:$C,INVENTORY_DATA!$B:$B,"REVISIT",0)</f>
        <v>W_B</v>
      </c>
      <c r="E1175" t="s">
        <v>8</v>
      </c>
      <c r="F1175">
        <v>21699</v>
      </c>
      <c r="G1175">
        <v>2022</v>
      </c>
      <c r="H1175">
        <f t="shared" si="37"/>
        <v>12</v>
      </c>
      <c r="I1175">
        <f>VLOOKUP(H1175,KEY!$B$2:$C$14,2,0)</f>
        <v>5</v>
      </c>
      <c r="J1175" s="24">
        <f>VLOOKUP(C1175,INVENTORY_DATA!C:F,4,0)*F1175</f>
        <v>170120.16</v>
      </c>
    </row>
    <row r="1176" spans="2:10" x14ac:dyDescent="0.25">
      <c r="B1176" t="str">
        <f t="shared" si="36"/>
        <v>121972232</v>
      </c>
      <c r="C1176">
        <v>1972232</v>
      </c>
      <c r="D1176" t="str">
        <f>_xlfn.XLOOKUP(C1176,INVENTORY_DATA!$C:$C,INVENTORY_DATA!$B:$B,"REVISIT",0)</f>
        <v>W_C</v>
      </c>
      <c r="E1176" t="s">
        <v>9</v>
      </c>
      <c r="F1176">
        <v>24172</v>
      </c>
      <c r="G1176">
        <v>2022</v>
      </c>
      <c r="H1176">
        <f t="shared" si="37"/>
        <v>12</v>
      </c>
      <c r="I1176">
        <f>VLOOKUP(H1176,KEY!$B$2:$C$14,2,0)</f>
        <v>5</v>
      </c>
      <c r="J1176" s="24">
        <f>VLOOKUP(C1176,INVENTORY_DATA!C:F,4,0)*F1176</f>
        <v>240269.68</v>
      </c>
    </row>
    <row r="1177" spans="2:10" x14ac:dyDescent="0.25">
      <c r="B1177" t="str">
        <f t="shared" si="36"/>
        <v>121747756</v>
      </c>
      <c r="C1177">
        <v>1747756</v>
      </c>
      <c r="D1177" t="str">
        <f>_xlfn.XLOOKUP(C1177,INVENTORY_DATA!$C:$C,INVENTORY_DATA!$B:$B,"REVISIT",0)</f>
        <v>W_A</v>
      </c>
      <c r="E1177" t="s">
        <v>10</v>
      </c>
      <c r="F1177">
        <v>57117</v>
      </c>
      <c r="G1177">
        <v>2022</v>
      </c>
      <c r="H1177">
        <f t="shared" si="37"/>
        <v>12</v>
      </c>
      <c r="I1177">
        <f>VLOOKUP(H1177,KEY!$B$2:$C$14,2,0)</f>
        <v>5</v>
      </c>
      <c r="J1177" s="24">
        <f>VLOOKUP(C1177,INVENTORY_DATA!C:F,4,0)*F1177</f>
        <v>463218.87</v>
      </c>
    </row>
    <row r="1178" spans="2:10" x14ac:dyDescent="0.25">
      <c r="B1178" t="str">
        <f t="shared" si="36"/>
        <v>121411516</v>
      </c>
      <c r="C1178">
        <v>1411516</v>
      </c>
      <c r="D1178" t="str">
        <f>_xlfn.XLOOKUP(C1178,INVENTORY_DATA!$C:$C,INVENTORY_DATA!$B:$B,"REVISIT",0)</f>
        <v>W_B</v>
      </c>
      <c r="E1178" t="s">
        <v>4</v>
      </c>
      <c r="F1178">
        <v>49853</v>
      </c>
      <c r="G1178">
        <v>2022</v>
      </c>
      <c r="H1178">
        <f t="shared" si="37"/>
        <v>12</v>
      </c>
      <c r="I1178">
        <f>VLOOKUP(H1178,KEY!$B$2:$C$14,2,0)</f>
        <v>5</v>
      </c>
      <c r="J1178" s="24">
        <f>VLOOKUP(C1178,INVENTORY_DATA!C:F,4,0)*F1178</f>
        <v>432724.04</v>
      </c>
    </row>
    <row r="1179" spans="2:10" x14ac:dyDescent="0.25">
      <c r="B1179" t="str">
        <f t="shared" si="36"/>
        <v>121361836</v>
      </c>
      <c r="C1179">
        <v>1361836</v>
      </c>
      <c r="D1179" t="str">
        <f>_xlfn.XLOOKUP(C1179,INVENTORY_DATA!$C:$C,INVENTORY_DATA!$B:$B,"REVISIT",0)</f>
        <v>W_C</v>
      </c>
      <c r="E1179" t="s">
        <v>6</v>
      </c>
      <c r="F1179">
        <v>29254</v>
      </c>
      <c r="G1179">
        <v>2022</v>
      </c>
      <c r="H1179">
        <f t="shared" si="37"/>
        <v>12</v>
      </c>
      <c r="I1179">
        <f>VLOOKUP(H1179,KEY!$B$2:$C$14,2,0)</f>
        <v>5</v>
      </c>
      <c r="J1179" s="24">
        <f>VLOOKUP(C1179,INVENTORY_DATA!C:F,4,0)*F1179</f>
        <v>281423.48</v>
      </c>
    </row>
    <row r="1180" spans="2:10" x14ac:dyDescent="0.25">
      <c r="B1180" t="str">
        <f t="shared" si="36"/>
        <v>121336891</v>
      </c>
      <c r="C1180">
        <v>1336891</v>
      </c>
      <c r="D1180" t="str">
        <f>_xlfn.XLOOKUP(C1180,INVENTORY_DATA!$C:$C,INVENTORY_DATA!$B:$B,"REVISIT",0)</f>
        <v>W_A</v>
      </c>
      <c r="E1180" t="s">
        <v>8</v>
      </c>
      <c r="F1180">
        <v>27153</v>
      </c>
      <c r="G1180">
        <v>2022</v>
      </c>
      <c r="H1180">
        <f t="shared" si="37"/>
        <v>12</v>
      </c>
      <c r="I1180">
        <f>VLOOKUP(H1180,KEY!$B$2:$C$14,2,0)</f>
        <v>5</v>
      </c>
      <c r="J1180" s="24">
        <f>VLOOKUP(C1180,INVENTORY_DATA!C:F,4,0)*F1180</f>
        <v>203375.97</v>
      </c>
    </row>
    <row r="1181" spans="2:10" x14ac:dyDescent="0.25">
      <c r="B1181" t="str">
        <f t="shared" si="36"/>
        <v>121814880</v>
      </c>
      <c r="C1181">
        <v>1814880</v>
      </c>
      <c r="D1181" t="str">
        <f>_xlfn.XLOOKUP(C1181,INVENTORY_DATA!$C:$C,INVENTORY_DATA!$B:$B,"REVISIT",0)</f>
        <v>W_B</v>
      </c>
      <c r="E1181" t="s">
        <v>9</v>
      </c>
      <c r="F1181">
        <v>21313</v>
      </c>
      <c r="G1181">
        <v>2022</v>
      </c>
      <c r="H1181">
        <f t="shared" si="37"/>
        <v>12</v>
      </c>
      <c r="I1181">
        <f>VLOOKUP(H1181,KEY!$B$2:$C$14,2,0)</f>
        <v>5</v>
      </c>
      <c r="J1181" s="24">
        <f>VLOOKUP(C1181,INVENTORY_DATA!C:F,4,0)*F1181</f>
        <v>197784.63999999998</v>
      </c>
    </row>
    <row r="1182" spans="2:10" x14ac:dyDescent="0.25">
      <c r="B1182" t="str">
        <f t="shared" si="36"/>
        <v>121681215</v>
      </c>
      <c r="C1182">
        <v>1681215</v>
      </c>
      <c r="D1182" t="str">
        <f>_xlfn.XLOOKUP(C1182,INVENTORY_DATA!$C:$C,INVENTORY_DATA!$B:$B,"REVISIT",0)</f>
        <v>W_C</v>
      </c>
      <c r="E1182" t="s">
        <v>10</v>
      </c>
      <c r="F1182">
        <v>21584</v>
      </c>
      <c r="G1182">
        <v>2022</v>
      </c>
      <c r="H1182">
        <f t="shared" si="37"/>
        <v>12</v>
      </c>
      <c r="I1182">
        <f>VLOOKUP(H1182,KEY!$B$2:$C$14,2,0)</f>
        <v>5</v>
      </c>
      <c r="J1182" s="24">
        <f>VLOOKUP(C1182,INVENTORY_DATA!C:F,4,0)*F1182</f>
        <v>202026.23999999999</v>
      </c>
    </row>
    <row r="1183" spans="2:10" x14ac:dyDescent="0.25">
      <c r="B1183" t="str">
        <f t="shared" si="36"/>
        <v>121217963</v>
      </c>
      <c r="C1183">
        <v>1217963</v>
      </c>
      <c r="D1183" t="str">
        <f>_xlfn.XLOOKUP(C1183,INVENTORY_DATA!$C:$C,INVENTORY_DATA!$B:$B,"REVISIT",0)</f>
        <v>W_A</v>
      </c>
      <c r="E1183" t="s">
        <v>4</v>
      </c>
      <c r="F1183">
        <v>40872</v>
      </c>
      <c r="G1183">
        <v>2022</v>
      </c>
      <c r="H1183">
        <f t="shared" si="37"/>
        <v>12</v>
      </c>
      <c r="I1183">
        <f>VLOOKUP(H1183,KEY!$B$2:$C$14,2,0)</f>
        <v>5</v>
      </c>
      <c r="J1183" s="24">
        <f>VLOOKUP(C1183,INVENTORY_DATA!C:F,4,0)*F1183</f>
        <v>366621.84</v>
      </c>
    </row>
    <row r="1184" spans="2:10" x14ac:dyDescent="0.25">
      <c r="B1184" t="str">
        <f t="shared" si="36"/>
        <v>121441235</v>
      </c>
      <c r="C1184">
        <v>1441235</v>
      </c>
      <c r="D1184" t="str">
        <f>_xlfn.XLOOKUP(C1184,INVENTORY_DATA!$C:$C,INVENTORY_DATA!$B:$B,"REVISIT",0)</f>
        <v>W_B</v>
      </c>
      <c r="E1184" t="s">
        <v>6</v>
      </c>
      <c r="F1184">
        <v>55362</v>
      </c>
      <c r="G1184">
        <v>2022</v>
      </c>
      <c r="H1184">
        <f t="shared" si="37"/>
        <v>12</v>
      </c>
      <c r="I1184">
        <f>VLOOKUP(H1184,KEY!$B$2:$C$14,2,0)</f>
        <v>5</v>
      </c>
      <c r="J1184" s="24">
        <f>VLOOKUP(C1184,INVENTORY_DATA!C:F,4,0)*F1184</f>
        <v>540333.12</v>
      </c>
    </row>
    <row r="1185" spans="2:10" x14ac:dyDescent="0.25">
      <c r="B1185" t="str">
        <f t="shared" si="36"/>
        <v>121251251</v>
      </c>
      <c r="C1185">
        <v>1251251</v>
      </c>
      <c r="D1185" t="str">
        <f>_xlfn.XLOOKUP(C1185,INVENTORY_DATA!$C:$C,INVENTORY_DATA!$B:$B,"REVISIT",0)</f>
        <v>W_C</v>
      </c>
      <c r="E1185" t="s">
        <v>8</v>
      </c>
      <c r="F1185">
        <v>38927</v>
      </c>
      <c r="G1185">
        <v>2022</v>
      </c>
      <c r="H1185">
        <f t="shared" si="37"/>
        <v>12</v>
      </c>
      <c r="I1185">
        <f>VLOOKUP(H1185,KEY!$B$2:$C$14,2,0)</f>
        <v>5</v>
      </c>
      <c r="J1185" s="24">
        <f>VLOOKUP(C1185,INVENTORY_DATA!C:F,4,0)*F1185</f>
        <v>372142.12</v>
      </c>
    </row>
    <row r="1186" spans="2:10" x14ac:dyDescent="0.25">
      <c r="B1186" t="str">
        <f t="shared" si="36"/>
        <v>121183992</v>
      </c>
      <c r="C1186">
        <v>1183992</v>
      </c>
      <c r="D1186" t="str">
        <f>_xlfn.XLOOKUP(C1186,INVENTORY_DATA!$C:$C,INVENTORY_DATA!$B:$B,"REVISIT",0)</f>
        <v>W_A</v>
      </c>
      <c r="E1186" t="s">
        <v>9</v>
      </c>
      <c r="F1186">
        <v>26714</v>
      </c>
      <c r="G1186">
        <v>2022</v>
      </c>
      <c r="H1186">
        <f t="shared" si="37"/>
        <v>12</v>
      </c>
      <c r="I1186">
        <f>VLOOKUP(H1186,KEY!$B$2:$C$14,2,0)</f>
        <v>5</v>
      </c>
      <c r="J1186" s="24">
        <f>VLOOKUP(C1186,INVENTORY_DATA!C:F,4,0)*F1186</f>
        <v>189402.26</v>
      </c>
    </row>
    <row r="1187" spans="2:10" x14ac:dyDescent="0.25">
      <c r="B1187" t="str">
        <f t="shared" si="36"/>
        <v>121725410</v>
      </c>
      <c r="C1187">
        <v>1725410</v>
      </c>
      <c r="D1187" t="str">
        <f>_xlfn.XLOOKUP(C1187,INVENTORY_DATA!$C:$C,INVENTORY_DATA!$B:$B,"REVISIT",0)</f>
        <v>W_B</v>
      </c>
      <c r="E1187" t="s">
        <v>10</v>
      </c>
      <c r="F1187">
        <v>45334</v>
      </c>
      <c r="G1187">
        <v>2022</v>
      </c>
      <c r="H1187">
        <f t="shared" si="37"/>
        <v>12</v>
      </c>
      <c r="I1187">
        <f>VLOOKUP(H1187,KEY!$B$2:$C$14,2,0)</f>
        <v>5</v>
      </c>
      <c r="J1187" s="24">
        <f>VLOOKUP(C1187,INVENTORY_DATA!C:F,4,0)*F1187</f>
        <v>450166.62</v>
      </c>
    </row>
    <row r="1188" spans="2:10" x14ac:dyDescent="0.25">
      <c r="B1188" t="str">
        <f t="shared" si="36"/>
        <v>121665271</v>
      </c>
      <c r="C1188">
        <v>1665271</v>
      </c>
      <c r="D1188" t="str">
        <f>_xlfn.XLOOKUP(C1188,INVENTORY_DATA!$C:$C,INVENTORY_DATA!$B:$B,"REVISIT",0)</f>
        <v>W_C</v>
      </c>
      <c r="E1188" t="s">
        <v>4</v>
      </c>
      <c r="F1188">
        <v>55272</v>
      </c>
      <c r="G1188">
        <v>2022</v>
      </c>
      <c r="H1188">
        <f t="shared" si="37"/>
        <v>12</v>
      </c>
      <c r="I1188">
        <f>VLOOKUP(H1188,KEY!$B$2:$C$14,2,0)</f>
        <v>5</v>
      </c>
      <c r="J1188" s="24">
        <f>VLOOKUP(C1188,INVENTORY_DATA!C:F,4,0)*F1188</f>
        <v>500764.32</v>
      </c>
    </row>
    <row r="1189" spans="2:10" x14ac:dyDescent="0.25">
      <c r="B1189" t="str">
        <f t="shared" si="36"/>
        <v>121104927</v>
      </c>
      <c r="C1189">
        <v>1104927</v>
      </c>
      <c r="D1189" t="str">
        <f>_xlfn.XLOOKUP(C1189,INVENTORY_DATA!$C:$C,INVENTORY_DATA!$B:$B,"REVISIT",0)</f>
        <v>W_A</v>
      </c>
      <c r="E1189" t="s">
        <v>6</v>
      </c>
      <c r="F1189">
        <v>37039</v>
      </c>
      <c r="G1189">
        <v>2022</v>
      </c>
      <c r="H1189">
        <f t="shared" si="37"/>
        <v>12</v>
      </c>
      <c r="I1189">
        <f>VLOOKUP(H1189,KEY!$B$2:$C$14,2,0)</f>
        <v>5</v>
      </c>
      <c r="J1189" s="24">
        <f>VLOOKUP(C1189,INVENTORY_DATA!C:F,4,0)*F1189</f>
        <v>275940.55</v>
      </c>
    </row>
    <row r="1190" spans="2:10" x14ac:dyDescent="0.25">
      <c r="B1190" t="str">
        <f t="shared" si="36"/>
        <v>121404240</v>
      </c>
      <c r="C1190">
        <v>1404240</v>
      </c>
      <c r="D1190" t="str">
        <f>_xlfn.XLOOKUP(C1190,INVENTORY_DATA!$C:$C,INVENTORY_DATA!$B:$B,"REVISIT",0)</f>
        <v>W_B</v>
      </c>
      <c r="E1190" t="s">
        <v>8</v>
      </c>
      <c r="F1190">
        <v>49583</v>
      </c>
      <c r="G1190">
        <v>2022</v>
      </c>
      <c r="H1190">
        <f t="shared" si="37"/>
        <v>12</v>
      </c>
      <c r="I1190">
        <f>VLOOKUP(H1190,KEY!$B$2:$C$14,2,0)</f>
        <v>5</v>
      </c>
      <c r="J1190" s="24">
        <f>VLOOKUP(C1190,INVENTORY_DATA!C:F,4,0)*F1190</f>
        <v>487400.89</v>
      </c>
    </row>
    <row r="1191" spans="2:10" x14ac:dyDescent="0.25">
      <c r="B1191" t="str">
        <f t="shared" si="36"/>
        <v>121658227</v>
      </c>
      <c r="C1191">
        <v>1658227</v>
      </c>
      <c r="D1191" t="str">
        <f>_xlfn.XLOOKUP(C1191,INVENTORY_DATA!$C:$C,INVENTORY_DATA!$B:$B,"REVISIT",0)</f>
        <v>W_C</v>
      </c>
      <c r="E1191" t="s">
        <v>9</v>
      </c>
      <c r="F1191">
        <v>17097</v>
      </c>
      <c r="G1191">
        <v>2022</v>
      </c>
      <c r="H1191">
        <f t="shared" si="37"/>
        <v>12</v>
      </c>
      <c r="I1191">
        <f>VLOOKUP(H1191,KEY!$B$2:$C$14,2,0)</f>
        <v>5</v>
      </c>
      <c r="J1191" s="24">
        <f>VLOOKUP(C1191,INVENTORY_DATA!C:F,4,0)*F1191</f>
        <v>157634.34</v>
      </c>
    </row>
    <row r="1192" spans="2:10" x14ac:dyDescent="0.25">
      <c r="B1192" t="str">
        <f t="shared" si="36"/>
        <v>121919447</v>
      </c>
      <c r="C1192">
        <v>1919447</v>
      </c>
      <c r="D1192" t="str">
        <f>_xlfn.XLOOKUP(C1192,INVENTORY_DATA!$C:$C,INVENTORY_DATA!$B:$B,"REVISIT",0)</f>
        <v>W_A</v>
      </c>
      <c r="E1192" t="s">
        <v>10</v>
      </c>
      <c r="F1192">
        <v>51426</v>
      </c>
      <c r="G1192">
        <v>2022</v>
      </c>
      <c r="H1192">
        <f t="shared" si="37"/>
        <v>12</v>
      </c>
      <c r="I1192">
        <f>VLOOKUP(H1192,KEY!$B$2:$C$14,2,0)</f>
        <v>5</v>
      </c>
      <c r="J1192" s="24">
        <f>VLOOKUP(C1192,INVENTORY_DATA!C:F,4,0)*F1192</f>
        <v>484947.18</v>
      </c>
    </row>
    <row r="1193" spans="2:10" x14ac:dyDescent="0.25">
      <c r="B1193" t="str">
        <f t="shared" si="36"/>
        <v>121602257</v>
      </c>
      <c r="C1193">
        <v>1602257</v>
      </c>
      <c r="D1193" t="str">
        <f>_xlfn.XLOOKUP(C1193,INVENTORY_DATA!$C:$C,INVENTORY_DATA!$B:$B,"REVISIT",0)</f>
        <v>W_B</v>
      </c>
      <c r="E1193" t="s">
        <v>4</v>
      </c>
      <c r="F1193">
        <v>58554</v>
      </c>
      <c r="G1193">
        <v>2022</v>
      </c>
      <c r="H1193">
        <f t="shared" si="37"/>
        <v>12</v>
      </c>
      <c r="I1193">
        <f>VLOOKUP(H1193,KEY!$B$2:$C$14,2,0)</f>
        <v>5</v>
      </c>
      <c r="J1193" s="24">
        <f>VLOOKUP(C1193,INVENTORY_DATA!C:F,4,0)*F1193</f>
        <v>524058.29999999993</v>
      </c>
    </row>
    <row r="1194" spans="2:10" x14ac:dyDescent="0.25">
      <c r="B1194" t="str">
        <f t="shared" si="36"/>
        <v>121542470</v>
      </c>
      <c r="C1194">
        <v>1542470</v>
      </c>
      <c r="D1194" t="str">
        <f>_xlfn.XLOOKUP(C1194,INVENTORY_DATA!$C:$C,INVENTORY_DATA!$B:$B,"REVISIT",0)</f>
        <v>W_C</v>
      </c>
      <c r="E1194" t="s">
        <v>6</v>
      </c>
      <c r="F1194">
        <v>17861</v>
      </c>
      <c r="G1194">
        <v>2022</v>
      </c>
      <c r="H1194">
        <f t="shared" si="37"/>
        <v>12</v>
      </c>
      <c r="I1194">
        <f>VLOOKUP(H1194,KEY!$B$2:$C$14,2,0)</f>
        <v>5</v>
      </c>
      <c r="J1194" s="24">
        <f>VLOOKUP(C1194,INVENTORY_DATA!C:F,4,0)*F1194</f>
        <v>163249.54</v>
      </c>
    </row>
    <row r="1195" spans="2:10" x14ac:dyDescent="0.25">
      <c r="B1195" t="str">
        <f t="shared" si="36"/>
        <v>121172141</v>
      </c>
      <c r="C1195">
        <v>1172141</v>
      </c>
      <c r="D1195" t="str">
        <f>_xlfn.XLOOKUP(C1195,INVENTORY_DATA!$C:$C,INVENTORY_DATA!$B:$B,"REVISIT",0)</f>
        <v>W_A</v>
      </c>
      <c r="E1195" t="s">
        <v>8</v>
      </c>
      <c r="F1195">
        <v>14832</v>
      </c>
      <c r="G1195">
        <v>2022</v>
      </c>
      <c r="H1195">
        <f t="shared" si="37"/>
        <v>12</v>
      </c>
      <c r="I1195">
        <f>VLOOKUP(H1195,KEY!$B$2:$C$14,2,0)</f>
        <v>5</v>
      </c>
      <c r="J1195" s="24">
        <f>VLOOKUP(C1195,INVENTORY_DATA!C:F,4,0)*F1195</f>
        <v>136454.39999999999</v>
      </c>
    </row>
    <row r="1196" spans="2:10" x14ac:dyDescent="0.25">
      <c r="B1196" t="str">
        <f t="shared" si="36"/>
        <v>121686011</v>
      </c>
      <c r="C1196">
        <v>1686011</v>
      </c>
      <c r="D1196" t="str">
        <f>_xlfn.XLOOKUP(C1196,INVENTORY_DATA!$C:$C,INVENTORY_DATA!$B:$B,"REVISIT",0)</f>
        <v>W_B</v>
      </c>
      <c r="E1196" t="s">
        <v>9</v>
      </c>
      <c r="F1196">
        <v>54873</v>
      </c>
      <c r="G1196">
        <v>2022</v>
      </c>
      <c r="H1196">
        <f t="shared" si="37"/>
        <v>12</v>
      </c>
      <c r="I1196">
        <f>VLOOKUP(H1196,KEY!$B$2:$C$14,2,0)</f>
        <v>5</v>
      </c>
      <c r="J1196" s="24">
        <f>VLOOKUP(C1196,INVENTORY_DATA!C:F,4,0)*F1196</f>
        <v>453799.70999999996</v>
      </c>
    </row>
    <row r="1197" spans="2:10" x14ac:dyDescent="0.25">
      <c r="B1197" t="str">
        <f t="shared" si="36"/>
        <v>121760339</v>
      </c>
      <c r="C1197">
        <v>1760339</v>
      </c>
      <c r="D1197" t="str">
        <f>_xlfn.XLOOKUP(C1197,INVENTORY_DATA!$C:$C,INVENTORY_DATA!$B:$B,"REVISIT",0)</f>
        <v>W_C</v>
      </c>
      <c r="E1197" t="s">
        <v>10</v>
      </c>
      <c r="F1197">
        <v>35569</v>
      </c>
      <c r="G1197">
        <v>2022</v>
      </c>
      <c r="H1197">
        <f t="shared" si="37"/>
        <v>12</v>
      </c>
      <c r="I1197">
        <f>VLOOKUP(H1197,KEY!$B$2:$C$14,2,0)</f>
        <v>5</v>
      </c>
      <c r="J1197" s="24">
        <f>VLOOKUP(C1197,INVENTORY_DATA!C:F,4,0)*F1197</f>
        <v>305537.71000000002</v>
      </c>
    </row>
    <row r="1198" spans="2:10" x14ac:dyDescent="0.25">
      <c r="B1198" t="str">
        <f t="shared" si="36"/>
        <v>121544715</v>
      </c>
      <c r="C1198">
        <v>1544715</v>
      </c>
      <c r="D1198" t="str">
        <f>_xlfn.XLOOKUP(C1198,INVENTORY_DATA!$C:$C,INVENTORY_DATA!$B:$B,"REVISIT",0)</f>
        <v>W_A</v>
      </c>
      <c r="E1198" t="s">
        <v>4</v>
      </c>
      <c r="F1198">
        <v>56244</v>
      </c>
      <c r="G1198">
        <v>2022</v>
      </c>
      <c r="H1198">
        <f t="shared" si="37"/>
        <v>12</v>
      </c>
      <c r="I1198">
        <f>VLOOKUP(H1198,KEY!$B$2:$C$14,2,0)</f>
        <v>5</v>
      </c>
      <c r="J1198" s="24">
        <f>VLOOKUP(C1198,INVENTORY_DATA!C:F,4,0)*F1198</f>
        <v>539379.96</v>
      </c>
    </row>
    <row r="1199" spans="2:10" x14ac:dyDescent="0.25">
      <c r="B1199" t="str">
        <f t="shared" si="36"/>
        <v>121715505</v>
      </c>
      <c r="C1199">
        <v>1715505</v>
      </c>
      <c r="D1199" t="str">
        <f>_xlfn.XLOOKUP(C1199,INVENTORY_DATA!$C:$C,INVENTORY_DATA!$B:$B,"REVISIT",0)</f>
        <v>W_B</v>
      </c>
      <c r="E1199" t="s">
        <v>6</v>
      </c>
      <c r="F1199">
        <v>41897</v>
      </c>
      <c r="G1199">
        <v>2022</v>
      </c>
      <c r="H1199">
        <f t="shared" si="37"/>
        <v>12</v>
      </c>
      <c r="I1199">
        <f>VLOOKUP(H1199,KEY!$B$2:$C$14,2,0)</f>
        <v>5</v>
      </c>
      <c r="J1199" s="24">
        <f>VLOOKUP(C1199,INVENTORY_DATA!C:F,4,0)*F1199</f>
        <v>369112.57</v>
      </c>
    </row>
    <row r="1200" spans="2:10" x14ac:dyDescent="0.25">
      <c r="B1200" t="str">
        <f t="shared" si="36"/>
        <v>121539334</v>
      </c>
      <c r="C1200">
        <v>1539334</v>
      </c>
      <c r="D1200" t="str">
        <f>_xlfn.XLOOKUP(C1200,INVENTORY_DATA!$C:$C,INVENTORY_DATA!$B:$B,"REVISIT",0)</f>
        <v>W_C</v>
      </c>
      <c r="E1200" t="s">
        <v>8</v>
      </c>
      <c r="F1200">
        <v>53392</v>
      </c>
      <c r="G1200">
        <v>2022</v>
      </c>
      <c r="H1200">
        <f t="shared" si="37"/>
        <v>12</v>
      </c>
      <c r="I1200">
        <f>VLOOKUP(H1200,KEY!$B$2:$C$14,2,0)</f>
        <v>5</v>
      </c>
      <c r="J1200" s="24">
        <f>VLOOKUP(C1200,INVENTORY_DATA!C:F,4,0)*F1200</f>
        <v>469849.60000000003</v>
      </c>
    </row>
    <row r="1201" spans="2:10" x14ac:dyDescent="0.25">
      <c r="B1201" t="str">
        <f t="shared" si="36"/>
        <v>121803831</v>
      </c>
      <c r="C1201">
        <v>1803831</v>
      </c>
      <c r="D1201" t="str">
        <f>_xlfn.XLOOKUP(C1201,INVENTORY_DATA!$C:$C,INVENTORY_DATA!$B:$B,"REVISIT",0)</f>
        <v>W_A</v>
      </c>
      <c r="E1201" t="s">
        <v>9</v>
      </c>
      <c r="F1201">
        <v>48499</v>
      </c>
      <c r="G1201">
        <v>2022</v>
      </c>
      <c r="H1201">
        <f t="shared" si="37"/>
        <v>12</v>
      </c>
      <c r="I1201">
        <f>VLOOKUP(H1201,KEY!$B$2:$C$14,2,0)</f>
        <v>5</v>
      </c>
      <c r="J1201" s="24">
        <f>VLOOKUP(C1201,INVENTORY_DATA!C:F,4,0)*F1201</f>
        <v>446190.8</v>
      </c>
    </row>
    <row r="1202" spans="2:10" x14ac:dyDescent="0.25">
      <c r="B1202" t="str">
        <f t="shared" si="36"/>
        <v>121431913</v>
      </c>
      <c r="C1202">
        <v>1431913</v>
      </c>
      <c r="D1202" t="str">
        <f>_xlfn.XLOOKUP(C1202,INVENTORY_DATA!$C:$C,INVENTORY_DATA!$B:$B,"REVISIT",0)</f>
        <v>W_B</v>
      </c>
      <c r="E1202" t="s">
        <v>10</v>
      </c>
      <c r="F1202">
        <v>28570</v>
      </c>
      <c r="G1202">
        <v>2022</v>
      </c>
      <c r="H1202">
        <f t="shared" si="37"/>
        <v>12</v>
      </c>
      <c r="I1202">
        <f>VLOOKUP(H1202,KEY!$B$2:$C$14,2,0)</f>
        <v>5</v>
      </c>
      <c r="J1202" s="24">
        <f>VLOOKUP(C1202,INVENTORY_DATA!C:F,4,0)*F1202</f>
        <v>271700.7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1584-CEB0-4DFF-B14C-BCE418CC0983}">
  <sheetPr>
    <tabColor theme="1" tint="0.499984740745262"/>
  </sheetPr>
  <dimension ref="B2:F102"/>
  <sheetViews>
    <sheetView showGridLines="0" workbookViewId="0"/>
  </sheetViews>
  <sheetFormatPr defaultRowHeight="15" x14ac:dyDescent="0.25"/>
  <cols>
    <col min="1" max="1" width="2.7109375" customWidth="1"/>
    <col min="2" max="2" width="15.7109375" bestFit="1" customWidth="1"/>
    <col min="3" max="3" width="11.85546875" bestFit="1" customWidth="1"/>
    <col min="4" max="4" width="19.42578125" bestFit="1" customWidth="1"/>
    <col min="5" max="5" width="25.140625" bestFit="1" customWidth="1"/>
  </cols>
  <sheetData>
    <row r="2" spans="2:6" x14ac:dyDescent="0.25">
      <c r="B2" s="1" t="s">
        <v>0</v>
      </c>
      <c r="C2" s="1" t="s">
        <v>1</v>
      </c>
      <c r="D2" s="1" t="s">
        <v>2</v>
      </c>
      <c r="E2" s="2" t="s">
        <v>15</v>
      </c>
      <c r="F2" s="2" t="s">
        <v>16</v>
      </c>
    </row>
    <row r="3" spans="2:6" x14ac:dyDescent="0.25">
      <c r="B3" t="s">
        <v>3</v>
      </c>
      <c r="C3">
        <v>1395072</v>
      </c>
      <c r="D3" t="s">
        <v>4</v>
      </c>
      <c r="E3" s="4">
        <v>78423.339491916864</v>
      </c>
      <c r="F3">
        <v>8.36</v>
      </c>
    </row>
    <row r="4" spans="2:6" x14ac:dyDescent="0.25">
      <c r="B4" t="s">
        <v>5</v>
      </c>
      <c r="C4">
        <v>1039394</v>
      </c>
      <c r="D4" t="s">
        <v>6</v>
      </c>
      <c r="E4" s="4">
        <v>131276.48036951502</v>
      </c>
      <c r="F4">
        <v>8.9700000000000006</v>
      </c>
    </row>
    <row r="5" spans="2:6" x14ac:dyDescent="0.25">
      <c r="B5" t="s">
        <v>7</v>
      </c>
      <c r="C5">
        <v>1975221</v>
      </c>
      <c r="D5" t="s">
        <v>8</v>
      </c>
      <c r="E5" s="4">
        <v>23069.572748267899</v>
      </c>
      <c r="F5">
        <v>8.65</v>
      </c>
    </row>
    <row r="6" spans="2:6" x14ac:dyDescent="0.25">
      <c r="B6" t="s">
        <v>3</v>
      </c>
      <c r="C6">
        <v>1396615</v>
      </c>
      <c r="D6" t="s">
        <v>9</v>
      </c>
      <c r="E6" s="4">
        <v>53988.692840646654</v>
      </c>
      <c r="F6">
        <v>7.89</v>
      </c>
    </row>
    <row r="7" spans="2:6" x14ac:dyDescent="0.25">
      <c r="B7" t="s">
        <v>5</v>
      </c>
      <c r="C7">
        <v>1026987</v>
      </c>
      <c r="D7" t="s">
        <v>10</v>
      </c>
      <c r="E7" s="4">
        <v>23517.173210161658</v>
      </c>
      <c r="F7">
        <v>8.68</v>
      </c>
    </row>
    <row r="8" spans="2:6" x14ac:dyDescent="0.25">
      <c r="B8" t="s">
        <v>7</v>
      </c>
      <c r="C8">
        <v>1885799</v>
      </c>
      <c r="D8" t="s">
        <v>4</v>
      </c>
      <c r="E8" s="4">
        <v>128550.5334872979</v>
      </c>
      <c r="F8">
        <v>8.57</v>
      </c>
    </row>
    <row r="9" spans="2:6" x14ac:dyDescent="0.25">
      <c r="B9" t="s">
        <v>3</v>
      </c>
      <c r="C9">
        <v>1844486</v>
      </c>
      <c r="D9" t="s">
        <v>6</v>
      </c>
      <c r="E9" s="4">
        <v>138466.62817551964</v>
      </c>
      <c r="F9">
        <v>9.64</v>
      </c>
    </row>
    <row r="10" spans="2:6" x14ac:dyDescent="0.25">
      <c r="B10" t="s">
        <v>5</v>
      </c>
      <c r="C10">
        <v>1633773</v>
      </c>
      <c r="D10" t="s">
        <v>8</v>
      </c>
      <c r="E10" s="4">
        <v>336074.88914549653</v>
      </c>
      <c r="F10">
        <v>7.23</v>
      </c>
    </row>
    <row r="11" spans="2:6" x14ac:dyDescent="0.25">
      <c r="B11" t="s">
        <v>7</v>
      </c>
      <c r="C11">
        <v>1280204</v>
      </c>
      <c r="D11" t="s">
        <v>9</v>
      </c>
      <c r="E11" s="4">
        <v>162250.94688221707</v>
      </c>
      <c r="F11">
        <v>7.53</v>
      </c>
    </row>
    <row r="12" spans="2:6" x14ac:dyDescent="0.25">
      <c r="B12" t="s">
        <v>3</v>
      </c>
      <c r="C12">
        <v>1461444</v>
      </c>
      <c r="D12" t="s">
        <v>10</v>
      </c>
      <c r="E12" s="4">
        <v>184654.85450346422</v>
      </c>
      <c r="F12">
        <v>7.17</v>
      </c>
    </row>
    <row r="13" spans="2:6" x14ac:dyDescent="0.25">
      <c r="B13" t="s">
        <v>5</v>
      </c>
      <c r="C13">
        <v>1118364</v>
      </c>
      <c r="D13" t="s">
        <v>4</v>
      </c>
      <c r="E13" s="4">
        <v>290337.19168591226</v>
      </c>
      <c r="F13">
        <v>9.64</v>
      </c>
    </row>
    <row r="14" spans="2:6" x14ac:dyDescent="0.25">
      <c r="B14" t="s">
        <v>7</v>
      </c>
      <c r="C14">
        <v>1591858</v>
      </c>
      <c r="D14" t="s">
        <v>6</v>
      </c>
      <c r="E14" s="4">
        <v>30240.117782909929</v>
      </c>
      <c r="F14">
        <v>9.24</v>
      </c>
    </row>
    <row r="15" spans="2:6" x14ac:dyDescent="0.25">
      <c r="B15" t="s">
        <v>3</v>
      </c>
      <c r="C15">
        <v>1136253</v>
      </c>
      <c r="D15" t="s">
        <v>8</v>
      </c>
      <c r="E15" s="4">
        <v>101592.51963048498</v>
      </c>
      <c r="F15">
        <v>9.81</v>
      </c>
    </row>
    <row r="16" spans="2:6" x14ac:dyDescent="0.25">
      <c r="B16" t="s">
        <v>5</v>
      </c>
      <c r="C16">
        <v>1740258</v>
      </c>
      <c r="D16" t="s">
        <v>9</v>
      </c>
      <c r="E16" s="4">
        <v>8871.2124711316392</v>
      </c>
      <c r="F16">
        <v>9.74</v>
      </c>
    </row>
    <row r="17" spans="2:6" x14ac:dyDescent="0.25">
      <c r="B17" t="s">
        <v>7</v>
      </c>
      <c r="C17">
        <v>1321497</v>
      </c>
      <c r="D17" t="s">
        <v>10</v>
      </c>
      <c r="E17" s="4">
        <v>104462.00230946881</v>
      </c>
      <c r="F17">
        <v>7.97</v>
      </c>
    </row>
    <row r="18" spans="2:6" x14ac:dyDescent="0.25">
      <c r="B18" t="s">
        <v>3</v>
      </c>
      <c r="C18">
        <v>1950549</v>
      </c>
      <c r="D18" t="s">
        <v>4</v>
      </c>
      <c r="E18" s="4">
        <v>93795.226327944576</v>
      </c>
      <c r="F18">
        <v>7.85</v>
      </c>
    </row>
    <row r="19" spans="2:6" x14ac:dyDescent="0.25">
      <c r="B19" t="s">
        <v>5</v>
      </c>
      <c r="C19">
        <v>1493247</v>
      </c>
      <c r="D19" t="s">
        <v>6</v>
      </c>
      <c r="E19" s="4">
        <v>196967.26096997687</v>
      </c>
      <c r="F19">
        <v>8.77</v>
      </c>
    </row>
    <row r="20" spans="2:6" x14ac:dyDescent="0.25">
      <c r="B20" t="s">
        <v>7</v>
      </c>
      <c r="C20">
        <v>1352561</v>
      </c>
      <c r="D20" t="s">
        <v>8</v>
      </c>
      <c r="E20" s="4">
        <v>134383.80138568129</v>
      </c>
      <c r="F20">
        <v>9.44</v>
      </c>
    </row>
    <row r="21" spans="2:6" x14ac:dyDescent="0.25">
      <c r="B21" t="s">
        <v>3</v>
      </c>
      <c r="C21">
        <v>1705422</v>
      </c>
      <c r="D21" t="s">
        <v>9</v>
      </c>
      <c r="E21" s="4">
        <v>76127.009237875289</v>
      </c>
      <c r="F21">
        <v>8.4</v>
      </c>
    </row>
    <row r="22" spans="2:6" x14ac:dyDescent="0.25">
      <c r="B22" t="s">
        <v>5</v>
      </c>
      <c r="C22">
        <v>1022712</v>
      </c>
      <c r="D22" t="s">
        <v>10</v>
      </c>
      <c r="E22" s="4">
        <v>66014.972286374119</v>
      </c>
      <c r="F22">
        <v>7.17</v>
      </c>
    </row>
    <row r="23" spans="2:6" x14ac:dyDescent="0.25">
      <c r="B23" t="s">
        <v>7</v>
      </c>
      <c r="C23">
        <v>1633085</v>
      </c>
      <c r="D23" t="s">
        <v>4</v>
      </c>
      <c r="E23" s="4">
        <v>5122.7806004618933</v>
      </c>
      <c r="F23">
        <v>9.2799999999999994</v>
      </c>
    </row>
    <row r="24" spans="2:6" x14ac:dyDescent="0.25">
      <c r="B24" t="s">
        <v>3</v>
      </c>
      <c r="C24">
        <v>1915675</v>
      </c>
      <c r="D24" t="s">
        <v>6</v>
      </c>
      <c r="E24" s="4">
        <v>86846.281755196294</v>
      </c>
      <c r="F24">
        <v>8.1999999999999993</v>
      </c>
    </row>
    <row r="25" spans="2:6" x14ac:dyDescent="0.25">
      <c r="B25" t="s">
        <v>5</v>
      </c>
      <c r="C25">
        <v>1759024</v>
      </c>
      <c r="D25" t="s">
        <v>8</v>
      </c>
      <c r="E25" s="4">
        <v>181821.62817551964</v>
      </c>
      <c r="F25">
        <v>7.29</v>
      </c>
    </row>
    <row r="26" spans="2:6" x14ac:dyDescent="0.25">
      <c r="B26" t="s">
        <v>7</v>
      </c>
      <c r="C26">
        <v>1641168</v>
      </c>
      <c r="D26" t="s">
        <v>9</v>
      </c>
      <c r="E26" s="4">
        <v>187534.45727482677</v>
      </c>
      <c r="F26">
        <v>7.23</v>
      </c>
    </row>
    <row r="27" spans="2:6" x14ac:dyDescent="0.25">
      <c r="B27" t="s">
        <v>3</v>
      </c>
      <c r="C27">
        <v>1841568</v>
      </c>
      <c r="D27" t="s">
        <v>10</v>
      </c>
      <c r="E27" s="4">
        <v>174327.40184757506</v>
      </c>
      <c r="F27">
        <v>8.1999999999999993</v>
      </c>
    </row>
    <row r="28" spans="2:6" x14ac:dyDescent="0.25">
      <c r="B28" t="s">
        <v>5</v>
      </c>
      <c r="C28">
        <v>1661410</v>
      </c>
      <c r="D28" t="s">
        <v>4</v>
      </c>
      <c r="E28" s="4">
        <v>198071.74133949188</v>
      </c>
      <c r="F28">
        <v>9.89</v>
      </c>
    </row>
    <row r="29" spans="2:6" x14ac:dyDescent="0.25">
      <c r="B29" t="s">
        <v>7</v>
      </c>
      <c r="C29">
        <v>1710785</v>
      </c>
      <c r="D29" t="s">
        <v>6</v>
      </c>
      <c r="E29" s="4">
        <v>203867.86143187067</v>
      </c>
      <c r="F29">
        <v>7.12</v>
      </c>
    </row>
    <row r="30" spans="2:6" x14ac:dyDescent="0.25">
      <c r="B30" t="s">
        <v>3</v>
      </c>
      <c r="C30">
        <v>1189716</v>
      </c>
      <c r="D30" t="s">
        <v>8</v>
      </c>
      <c r="E30" s="4">
        <v>310364.88452655886</v>
      </c>
      <c r="F30">
        <v>9.6</v>
      </c>
    </row>
    <row r="31" spans="2:6" x14ac:dyDescent="0.25">
      <c r="B31" t="s">
        <v>5</v>
      </c>
      <c r="C31">
        <v>1202924</v>
      </c>
      <c r="D31" t="s">
        <v>9</v>
      </c>
      <c r="E31" s="4">
        <v>90337.792147806002</v>
      </c>
      <c r="F31">
        <v>8.58</v>
      </c>
    </row>
    <row r="32" spans="2:6" x14ac:dyDescent="0.25">
      <c r="B32" t="s">
        <v>7</v>
      </c>
      <c r="C32">
        <v>1287424</v>
      </c>
      <c r="D32" t="s">
        <v>10</v>
      </c>
      <c r="E32" s="4">
        <v>244712.20785219397</v>
      </c>
      <c r="F32">
        <v>9.19</v>
      </c>
    </row>
    <row r="33" spans="2:6" x14ac:dyDescent="0.25">
      <c r="B33" t="s">
        <v>3</v>
      </c>
      <c r="C33">
        <v>1578653</v>
      </c>
      <c r="D33" t="s">
        <v>4</v>
      </c>
      <c r="E33" s="4">
        <v>4263.2886836027719</v>
      </c>
      <c r="F33">
        <v>8.77</v>
      </c>
    </row>
    <row r="34" spans="2:6" x14ac:dyDescent="0.25">
      <c r="B34" t="s">
        <v>5</v>
      </c>
      <c r="C34">
        <v>1705332</v>
      </c>
      <c r="D34" t="s">
        <v>6</v>
      </c>
      <c r="E34" s="4">
        <v>266745.78290993068</v>
      </c>
      <c r="F34">
        <v>8.31</v>
      </c>
    </row>
    <row r="35" spans="2:6" x14ac:dyDescent="0.25">
      <c r="B35" t="s">
        <v>7</v>
      </c>
      <c r="C35">
        <v>1803508</v>
      </c>
      <c r="D35" t="s">
        <v>8</v>
      </c>
      <c r="E35" s="4">
        <v>120555.48498845265</v>
      </c>
      <c r="F35">
        <v>9.8000000000000007</v>
      </c>
    </row>
    <row r="36" spans="2:6" x14ac:dyDescent="0.25">
      <c r="B36" t="s">
        <v>3</v>
      </c>
      <c r="C36">
        <v>1700607</v>
      </c>
      <c r="D36" t="s">
        <v>9</v>
      </c>
      <c r="E36" s="4">
        <v>221232.82909930716</v>
      </c>
      <c r="F36">
        <v>8.81</v>
      </c>
    </row>
    <row r="37" spans="2:6" x14ac:dyDescent="0.25">
      <c r="B37" t="s">
        <v>5</v>
      </c>
      <c r="C37">
        <v>1256263</v>
      </c>
      <c r="D37" t="s">
        <v>10</v>
      </c>
      <c r="E37" s="4">
        <v>1981.6605080831409</v>
      </c>
      <c r="F37">
        <v>8.98</v>
      </c>
    </row>
    <row r="38" spans="2:6" x14ac:dyDescent="0.25">
      <c r="B38" t="s">
        <v>7</v>
      </c>
      <c r="C38">
        <v>1838070</v>
      </c>
      <c r="D38" t="s">
        <v>4</v>
      </c>
      <c r="E38" s="4">
        <v>49612.330254041575</v>
      </c>
      <c r="F38">
        <v>8.51</v>
      </c>
    </row>
    <row r="39" spans="2:6" x14ac:dyDescent="0.25">
      <c r="B39" t="s">
        <v>3</v>
      </c>
      <c r="C39">
        <v>1834977</v>
      </c>
      <c r="D39" t="s">
        <v>6</v>
      </c>
      <c r="E39" s="4">
        <v>68800.461893764426</v>
      </c>
      <c r="F39">
        <v>8.82</v>
      </c>
    </row>
    <row r="40" spans="2:6" x14ac:dyDescent="0.25">
      <c r="B40" t="s">
        <v>5</v>
      </c>
      <c r="C40">
        <v>1379146</v>
      </c>
      <c r="D40" t="s">
        <v>8</v>
      </c>
      <c r="E40" s="4">
        <v>49274.727482678987</v>
      </c>
      <c r="F40">
        <v>7.19</v>
      </c>
    </row>
    <row r="41" spans="2:6" x14ac:dyDescent="0.25">
      <c r="B41" t="s">
        <v>7</v>
      </c>
      <c r="C41">
        <v>1248060</v>
      </c>
      <c r="D41" t="s">
        <v>9</v>
      </c>
      <c r="E41" s="4">
        <v>225326.67436489608</v>
      </c>
      <c r="F41">
        <v>9</v>
      </c>
    </row>
    <row r="42" spans="2:6" x14ac:dyDescent="0.25">
      <c r="B42" t="s">
        <v>3</v>
      </c>
      <c r="C42">
        <v>1707025</v>
      </c>
      <c r="D42" t="s">
        <v>10</v>
      </c>
      <c r="E42" s="4">
        <v>63493.441108545027</v>
      </c>
      <c r="F42">
        <v>9.1300000000000008</v>
      </c>
    </row>
    <row r="43" spans="2:6" x14ac:dyDescent="0.25">
      <c r="B43" t="s">
        <v>5</v>
      </c>
      <c r="C43">
        <v>1879235</v>
      </c>
      <c r="D43" t="s">
        <v>4</v>
      </c>
      <c r="E43" s="4">
        <v>96244.353348729783</v>
      </c>
      <c r="F43">
        <v>7.46</v>
      </c>
    </row>
    <row r="44" spans="2:6" x14ac:dyDescent="0.25">
      <c r="B44" t="s">
        <v>7</v>
      </c>
      <c r="C44">
        <v>1544930</v>
      </c>
      <c r="D44" t="s">
        <v>6</v>
      </c>
      <c r="E44" s="4">
        <v>130721.09237875287</v>
      </c>
      <c r="F44">
        <v>7.56</v>
      </c>
    </row>
    <row r="45" spans="2:6" x14ac:dyDescent="0.25">
      <c r="B45" t="s">
        <v>3</v>
      </c>
      <c r="C45">
        <v>1726969</v>
      </c>
      <c r="D45" t="s">
        <v>8</v>
      </c>
      <c r="E45" s="4">
        <v>219851.5011547344</v>
      </c>
      <c r="F45">
        <v>9.7200000000000006</v>
      </c>
    </row>
    <row r="46" spans="2:6" x14ac:dyDescent="0.25">
      <c r="B46" t="s">
        <v>5</v>
      </c>
      <c r="C46">
        <v>1117440</v>
      </c>
      <c r="D46" t="s">
        <v>9</v>
      </c>
      <c r="E46" s="4">
        <v>311463.87990762125</v>
      </c>
      <c r="F46">
        <v>7.34</v>
      </c>
    </row>
    <row r="47" spans="2:6" x14ac:dyDescent="0.25">
      <c r="B47" t="s">
        <v>7</v>
      </c>
      <c r="C47">
        <v>1004740</v>
      </c>
      <c r="D47" t="s">
        <v>10</v>
      </c>
      <c r="E47" s="4">
        <v>141614.77136258662</v>
      </c>
      <c r="F47">
        <v>7.65</v>
      </c>
    </row>
    <row r="48" spans="2:6" x14ac:dyDescent="0.25">
      <c r="B48" t="s">
        <v>3</v>
      </c>
      <c r="C48">
        <v>1961719</v>
      </c>
      <c r="D48" t="s">
        <v>4</v>
      </c>
      <c r="E48" s="4">
        <v>316583.97228637413</v>
      </c>
      <c r="F48">
        <v>9.89</v>
      </c>
    </row>
    <row r="49" spans="2:6" x14ac:dyDescent="0.25">
      <c r="B49" t="s">
        <v>5</v>
      </c>
      <c r="C49">
        <v>1825560</v>
      </c>
      <c r="D49" t="s">
        <v>6</v>
      </c>
      <c r="E49" s="4">
        <v>15077.376443418012</v>
      </c>
      <c r="F49">
        <v>8.2200000000000006</v>
      </c>
    </row>
    <row r="50" spans="2:6" x14ac:dyDescent="0.25">
      <c r="B50" t="s">
        <v>7</v>
      </c>
      <c r="C50">
        <v>1832552</v>
      </c>
      <c r="D50" t="s">
        <v>8</v>
      </c>
      <c r="E50" s="4">
        <v>27973.177829099306</v>
      </c>
      <c r="F50">
        <v>8.5500000000000007</v>
      </c>
    </row>
    <row r="51" spans="2:6" x14ac:dyDescent="0.25">
      <c r="B51" t="s">
        <v>3</v>
      </c>
      <c r="C51">
        <v>1090594</v>
      </c>
      <c r="D51" t="s">
        <v>9</v>
      </c>
      <c r="E51" s="4">
        <v>259358.92609699772</v>
      </c>
      <c r="F51">
        <v>8.18</v>
      </c>
    </row>
    <row r="52" spans="2:6" x14ac:dyDescent="0.25">
      <c r="B52" t="s">
        <v>5</v>
      </c>
      <c r="C52">
        <v>1543938</v>
      </c>
      <c r="D52" t="s">
        <v>10</v>
      </c>
      <c r="E52" s="4">
        <v>93115.473441108537</v>
      </c>
      <c r="F52">
        <v>9.98</v>
      </c>
    </row>
    <row r="53" spans="2:6" x14ac:dyDescent="0.25">
      <c r="B53" t="s">
        <v>7</v>
      </c>
      <c r="C53">
        <v>1421180</v>
      </c>
      <c r="D53" t="s">
        <v>4</v>
      </c>
      <c r="E53" s="4">
        <v>135237.8752886836</v>
      </c>
      <c r="F53">
        <v>9.99</v>
      </c>
    </row>
    <row r="54" spans="2:6" x14ac:dyDescent="0.25">
      <c r="B54" t="s">
        <v>3</v>
      </c>
      <c r="C54">
        <v>1908273</v>
      </c>
      <c r="D54" t="s">
        <v>6</v>
      </c>
      <c r="E54" s="4">
        <v>81959.145496535799</v>
      </c>
      <c r="F54">
        <v>9.1999999999999993</v>
      </c>
    </row>
    <row r="55" spans="2:6" x14ac:dyDescent="0.25">
      <c r="B55" t="s">
        <v>5</v>
      </c>
      <c r="C55">
        <v>1559835</v>
      </c>
      <c r="D55" t="s">
        <v>8</v>
      </c>
      <c r="E55" s="4">
        <v>94900.988452655889</v>
      </c>
      <c r="F55">
        <v>9.6300000000000008</v>
      </c>
    </row>
    <row r="56" spans="2:6" x14ac:dyDescent="0.25">
      <c r="B56" t="s">
        <v>7</v>
      </c>
      <c r="C56">
        <v>1482803</v>
      </c>
      <c r="D56" t="s">
        <v>9</v>
      </c>
      <c r="E56" s="4">
        <v>55174.595842956121</v>
      </c>
      <c r="F56">
        <v>7.91</v>
      </c>
    </row>
    <row r="57" spans="2:6" x14ac:dyDescent="0.25">
      <c r="B57" t="s">
        <v>3</v>
      </c>
      <c r="C57">
        <v>1771270</v>
      </c>
      <c r="D57" t="s">
        <v>10</v>
      </c>
      <c r="E57" s="4">
        <v>311719.53810623556</v>
      </c>
      <c r="F57">
        <v>7.25</v>
      </c>
    </row>
    <row r="58" spans="2:6" x14ac:dyDescent="0.25">
      <c r="B58" t="s">
        <v>5</v>
      </c>
      <c r="C58">
        <v>1186743</v>
      </c>
      <c r="D58" t="s">
        <v>4</v>
      </c>
      <c r="E58" s="4">
        <v>173197.80600461893</v>
      </c>
      <c r="F58">
        <v>9.82</v>
      </c>
    </row>
    <row r="59" spans="2:6" x14ac:dyDescent="0.25">
      <c r="B59" t="s">
        <v>7</v>
      </c>
      <c r="C59">
        <v>1010092</v>
      </c>
      <c r="D59" t="s">
        <v>6</v>
      </c>
      <c r="E59" s="4">
        <v>274215.89838337182</v>
      </c>
      <c r="F59">
        <v>7.14</v>
      </c>
    </row>
    <row r="60" spans="2:6" x14ac:dyDescent="0.25">
      <c r="B60" t="s">
        <v>3</v>
      </c>
      <c r="C60">
        <v>1797094</v>
      </c>
      <c r="D60" t="s">
        <v>8</v>
      </c>
      <c r="E60" s="4">
        <v>142913.16859122401</v>
      </c>
      <c r="F60">
        <v>7.78</v>
      </c>
    </row>
    <row r="61" spans="2:6" x14ac:dyDescent="0.25">
      <c r="B61" t="s">
        <v>5</v>
      </c>
      <c r="C61">
        <v>1526326</v>
      </c>
      <c r="D61" t="s">
        <v>9</v>
      </c>
      <c r="E61" s="4">
        <v>55805.071593533488</v>
      </c>
      <c r="F61">
        <v>9.75</v>
      </c>
    </row>
    <row r="62" spans="2:6" x14ac:dyDescent="0.25">
      <c r="B62" t="s">
        <v>7</v>
      </c>
      <c r="C62">
        <v>1444898</v>
      </c>
      <c r="D62" t="s">
        <v>10</v>
      </c>
      <c r="E62" s="4">
        <v>240609.8036951501</v>
      </c>
      <c r="F62">
        <v>9.48</v>
      </c>
    </row>
    <row r="63" spans="2:6" x14ac:dyDescent="0.25">
      <c r="B63" t="s">
        <v>3</v>
      </c>
      <c r="C63">
        <v>1987197</v>
      </c>
      <c r="D63" t="s">
        <v>4</v>
      </c>
      <c r="E63" s="4">
        <v>92174.942263279445</v>
      </c>
      <c r="F63">
        <v>7.8</v>
      </c>
    </row>
    <row r="64" spans="2:6" x14ac:dyDescent="0.25">
      <c r="B64" t="s">
        <v>5</v>
      </c>
      <c r="C64">
        <v>1596820</v>
      </c>
      <c r="D64" t="s">
        <v>6</v>
      </c>
      <c r="E64" s="4">
        <v>266808.0831408776</v>
      </c>
      <c r="F64">
        <v>8.64</v>
      </c>
    </row>
    <row r="65" spans="2:6" x14ac:dyDescent="0.25">
      <c r="B65" t="s">
        <v>7</v>
      </c>
      <c r="C65">
        <v>1245657</v>
      </c>
      <c r="D65" t="s">
        <v>8</v>
      </c>
      <c r="E65" s="4">
        <v>91968.120092378755</v>
      </c>
      <c r="F65">
        <v>7.33</v>
      </c>
    </row>
    <row r="66" spans="2:6" x14ac:dyDescent="0.25">
      <c r="B66" t="s">
        <v>3</v>
      </c>
      <c r="C66">
        <v>1422920</v>
      </c>
      <c r="D66" t="s">
        <v>9</v>
      </c>
      <c r="E66" s="4">
        <v>55293.630484988455</v>
      </c>
      <c r="F66">
        <v>7.81</v>
      </c>
    </row>
    <row r="67" spans="2:6" x14ac:dyDescent="0.25">
      <c r="B67" t="s">
        <v>5</v>
      </c>
      <c r="C67">
        <v>1709261</v>
      </c>
      <c r="D67" t="s">
        <v>10</v>
      </c>
      <c r="E67" s="4">
        <v>2883.3533487297923</v>
      </c>
      <c r="F67">
        <v>9.5500000000000007</v>
      </c>
    </row>
    <row r="68" spans="2:6" x14ac:dyDescent="0.25">
      <c r="B68" t="s">
        <v>7</v>
      </c>
      <c r="C68">
        <v>1470217</v>
      </c>
      <c r="D68" t="s">
        <v>4</v>
      </c>
      <c r="E68" s="4">
        <v>207451.78983833716</v>
      </c>
      <c r="F68">
        <v>7.03</v>
      </c>
    </row>
    <row r="69" spans="2:6" x14ac:dyDescent="0.25">
      <c r="B69" t="s">
        <v>3</v>
      </c>
      <c r="C69">
        <v>1943544</v>
      </c>
      <c r="D69" t="s">
        <v>6</v>
      </c>
      <c r="E69" s="4">
        <v>26376.006928406467</v>
      </c>
      <c r="F69">
        <v>9.91</v>
      </c>
    </row>
    <row r="70" spans="2:6" x14ac:dyDescent="0.25">
      <c r="B70" t="s">
        <v>5</v>
      </c>
      <c r="C70">
        <v>1708464</v>
      </c>
      <c r="D70" t="s">
        <v>8</v>
      </c>
      <c r="E70" s="4">
        <v>81053.718244803706</v>
      </c>
      <c r="F70">
        <v>9.17</v>
      </c>
    </row>
    <row r="71" spans="2:6" x14ac:dyDescent="0.25">
      <c r="B71" t="s">
        <v>7</v>
      </c>
      <c r="C71">
        <v>1166815</v>
      </c>
      <c r="D71" t="s">
        <v>9</v>
      </c>
      <c r="E71" s="4">
        <v>259830.63048498848</v>
      </c>
      <c r="F71">
        <v>7.26</v>
      </c>
    </row>
    <row r="72" spans="2:6" x14ac:dyDescent="0.25">
      <c r="B72" t="s">
        <v>3</v>
      </c>
      <c r="C72">
        <v>1148598</v>
      </c>
      <c r="D72" t="s">
        <v>10</v>
      </c>
      <c r="E72" s="4">
        <v>30291.990762124704</v>
      </c>
      <c r="F72">
        <v>9.68</v>
      </c>
    </row>
    <row r="73" spans="2:6" x14ac:dyDescent="0.25">
      <c r="B73" t="s">
        <v>5</v>
      </c>
      <c r="C73">
        <v>1542320</v>
      </c>
      <c r="D73" t="s">
        <v>4</v>
      </c>
      <c r="E73" s="4">
        <v>118277.43648960738</v>
      </c>
      <c r="F73">
        <v>7.94</v>
      </c>
    </row>
    <row r="74" spans="2:6" x14ac:dyDescent="0.25">
      <c r="B74" t="s">
        <v>7</v>
      </c>
      <c r="C74">
        <v>1540951</v>
      </c>
      <c r="D74" t="s">
        <v>6</v>
      </c>
      <c r="E74" s="4">
        <v>238943.88452655889</v>
      </c>
      <c r="F74">
        <v>9.8800000000000008</v>
      </c>
    </row>
    <row r="75" spans="2:6" x14ac:dyDescent="0.25">
      <c r="B75" t="s">
        <v>3</v>
      </c>
      <c r="C75">
        <v>1338107</v>
      </c>
      <c r="D75" t="s">
        <v>8</v>
      </c>
      <c r="E75" s="4">
        <v>160580.79676674368</v>
      </c>
      <c r="F75">
        <v>7.84</v>
      </c>
    </row>
    <row r="76" spans="2:6" x14ac:dyDescent="0.25">
      <c r="B76" t="s">
        <v>5</v>
      </c>
      <c r="C76">
        <v>1972232</v>
      </c>
      <c r="D76" t="s">
        <v>9</v>
      </c>
      <c r="E76" s="4">
        <v>378252.45265588909</v>
      </c>
      <c r="F76">
        <v>9.94</v>
      </c>
    </row>
    <row r="77" spans="2:6" x14ac:dyDescent="0.25">
      <c r="B77" t="s">
        <v>7</v>
      </c>
      <c r="C77">
        <v>1747756</v>
      </c>
      <c r="D77" t="s">
        <v>10</v>
      </c>
      <c r="E77" s="4">
        <v>432783.85219399538</v>
      </c>
      <c r="F77">
        <v>8.11</v>
      </c>
    </row>
    <row r="78" spans="2:6" x14ac:dyDescent="0.25">
      <c r="B78" t="s">
        <v>3</v>
      </c>
      <c r="C78">
        <v>1411516</v>
      </c>
      <c r="D78" t="s">
        <v>4</v>
      </c>
      <c r="E78" s="4">
        <v>59164.565819861433</v>
      </c>
      <c r="F78">
        <v>8.68</v>
      </c>
    </row>
    <row r="79" spans="2:6" x14ac:dyDescent="0.25">
      <c r="B79" t="s">
        <v>5</v>
      </c>
      <c r="C79">
        <v>1361836</v>
      </c>
      <c r="D79" t="s">
        <v>6</v>
      </c>
      <c r="E79" s="4">
        <v>179008.77598152426</v>
      </c>
      <c r="F79">
        <v>9.6199999999999992</v>
      </c>
    </row>
    <row r="80" spans="2:6" x14ac:dyDescent="0.25">
      <c r="B80" t="s">
        <v>7</v>
      </c>
      <c r="C80">
        <v>1336891</v>
      </c>
      <c r="D80" t="s">
        <v>8</v>
      </c>
      <c r="E80" s="4">
        <v>105925.7829099307</v>
      </c>
      <c r="F80">
        <v>7.49</v>
      </c>
    </row>
    <row r="81" spans="2:6" x14ac:dyDescent="0.25">
      <c r="B81" t="s">
        <v>3</v>
      </c>
      <c r="C81">
        <v>1814880</v>
      </c>
      <c r="D81" t="s">
        <v>9</v>
      </c>
      <c r="E81" s="4">
        <v>25091.916859122401</v>
      </c>
      <c r="F81">
        <v>9.2799999999999994</v>
      </c>
    </row>
    <row r="82" spans="2:6" x14ac:dyDescent="0.25">
      <c r="B82" t="s">
        <v>5</v>
      </c>
      <c r="C82">
        <v>1681215</v>
      </c>
      <c r="D82" t="s">
        <v>10</v>
      </c>
      <c r="E82" s="4">
        <v>176897.96766743649</v>
      </c>
      <c r="F82">
        <v>9.36</v>
      </c>
    </row>
    <row r="83" spans="2:6" x14ac:dyDescent="0.25">
      <c r="B83" t="s">
        <v>7</v>
      </c>
      <c r="C83">
        <v>1217963</v>
      </c>
      <c r="D83" t="s">
        <v>4</v>
      </c>
      <c r="E83" s="4">
        <v>221933.14318706698</v>
      </c>
      <c r="F83">
        <v>8.9700000000000006</v>
      </c>
    </row>
    <row r="84" spans="2:6" x14ac:dyDescent="0.25">
      <c r="B84" t="s">
        <v>3</v>
      </c>
      <c r="C84">
        <v>1441235</v>
      </c>
      <c r="D84" t="s">
        <v>6</v>
      </c>
      <c r="E84" s="4">
        <v>116450.01385681293</v>
      </c>
      <c r="F84">
        <v>9.76</v>
      </c>
    </row>
    <row r="85" spans="2:6" x14ac:dyDescent="0.25">
      <c r="B85" t="s">
        <v>5</v>
      </c>
      <c r="C85">
        <v>1251251</v>
      </c>
      <c r="D85" t="s">
        <v>8</v>
      </c>
      <c r="E85" s="4">
        <v>172233.47806004621</v>
      </c>
      <c r="F85">
        <v>9.56</v>
      </c>
    </row>
    <row r="86" spans="2:6" x14ac:dyDescent="0.25">
      <c r="B86" t="s">
        <v>7</v>
      </c>
      <c r="C86">
        <v>1183992</v>
      </c>
      <c r="D86" t="s">
        <v>9</v>
      </c>
      <c r="E86" s="4">
        <v>72294.614318706692</v>
      </c>
      <c r="F86">
        <v>7.09</v>
      </c>
    </row>
    <row r="87" spans="2:6" x14ac:dyDescent="0.25">
      <c r="B87" t="s">
        <v>3</v>
      </c>
      <c r="C87">
        <v>1725410</v>
      </c>
      <c r="D87" t="s">
        <v>10</v>
      </c>
      <c r="E87" s="4">
        <v>138495.03002309467</v>
      </c>
      <c r="F87">
        <v>9.93</v>
      </c>
    </row>
    <row r="88" spans="2:6" x14ac:dyDescent="0.25">
      <c r="B88" t="s">
        <v>5</v>
      </c>
      <c r="C88">
        <v>1665271</v>
      </c>
      <c r="D88" t="s">
        <v>4</v>
      </c>
      <c r="E88" s="4">
        <v>229671.44341801383</v>
      </c>
      <c r="F88">
        <v>9.06</v>
      </c>
    </row>
    <row r="89" spans="2:6" x14ac:dyDescent="0.25">
      <c r="B89" t="s">
        <v>7</v>
      </c>
      <c r="C89">
        <v>1104927</v>
      </c>
      <c r="D89" t="s">
        <v>6</v>
      </c>
      <c r="E89" s="4">
        <v>205266.85912240183</v>
      </c>
      <c r="F89">
        <v>7.45</v>
      </c>
    </row>
    <row r="90" spans="2:6" x14ac:dyDescent="0.25">
      <c r="B90" t="s">
        <v>3</v>
      </c>
      <c r="C90">
        <v>1404240</v>
      </c>
      <c r="D90" t="s">
        <v>8</v>
      </c>
      <c r="E90" s="4">
        <v>238818.83833718245</v>
      </c>
      <c r="F90">
        <v>9.83</v>
      </c>
    </row>
    <row r="91" spans="2:6" x14ac:dyDescent="0.25">
      <c r="B91" t="s">
        <v>5</v>
      </c>
      <c r="C91">
        <v>1658227</v>
      </c>
      <c r="D91" t="s">
        <v>9</v>
      </c>
      <c r="E91" s="4">
        <v>162094.74826789839</v>
      </c>
      <c r="F91">
        <v>9.2200000000000006</v>
      </c>
    </row>
    <row r="92" spans="2:6" x14ac:dyDescent="0.25">
      <c r="B92" t="s">
        <v>7</v>
      </c>
      <c r="C92">
        <v>1919447</v>
      </c>
      <c r="D92" t="s">
        <v>10</v>
      </c>
      <c r="E92" s="4">
        <v>27150.817551963046</v>
      </c>
      <c r="F92">
        <v>9.43</v>
      </c>
    </row>
    <row r="93" spans="2:6" x14ac:dyDescent="0.25">
      <c r="B93" t="s">
        <v>3</v>
      </c>
      <c r="C93">
        <v>1602257</v>
      </c>
      <c r="D93" t="s">
        <v>4</v>
      </c>
      <c r="E93" s="4">
        <v>99786.951501154734</v>
      </c>
      <c r="F93">
        <v>8.9499999999999993</v>
      </c>
    </row>
    <row r="94" spans="2:6" x14ac:dyDescent="0.25">
      <c r="B94" t="s">
        <v>5</v>
      </c>
      <c r="C94">
        <v>1542470</v>
      </c>
      <c r="D94" t="s">
        <v>6</v>
      </c>
      <c r="E94" s="4">
        <v>236844.36951501155</v>
      </c>
      <c r="F94">
        <v>9.14</v>
      </c>
    </row>
    <row r="95" spans="2:6" x14ac:dyDescent="0.25">
      <c r="B95" t="s">
        <v>7</v>
      </c>
      <c r="C95">
        <v>1172141</v>
      </c>
      <c r="D95" t="s">
        <v>8</v>
      </c>
      <c r="E95" s="4">
        <v>205008.66050808315</v>
      </c>
      <c r="F95">
        <v>9.1999999999999993</v>
      </c>
    </row>
    <row r="96" spans="2:6" x14ac:dyDescent="0.25">
      <c r="B96" t="s">
        <v>3</v>
      </c>
      <c r="C96">
        <v>1686011</v>
      </c>
      <c r="D96" t="s">
        <v>9</v>
      </c>
      <c r="E96" s="4">
        <v>247533.623556582</v>
      </c>
      <c r="F96">
        <v>8.27</v>
      </c>
    </row>
    <row r="97" spans="2:6" x14ac:dyDescent="0.25">
      <c r="B97" t="s">
        <v>5</v>
      </c>
      <c r="C97">
        <v>1760339</v>
      </c>
      <c r="D97" t="s">
        <v>10</v>
      </c>
      <c r="E97" s="4">
        <v>71186.930715935334</v>
      </c>
      <c r="F97">
        <v>8.59</v>
      </c>
    </row>
    <row r="98" spans="2:6" x14ac:dyDescent="0.25">
      <c r="B98" t="s">
        <v>7</v>
      </c>
      <c r="C98">
        <v>1544715</v>
      </c>
      <c r="D98" t="s">
        <v>4</v>
      </c>
      <c r="E98" s="4">
        <v>245670.65819861431</v>
      </c>
      <c r="F98">
        <v>9.59</v>
      </c>
    </row>
    <row r="99" spans="2:6" x14ac:dyDescent="0.25">
      <c r="B99" t="s">
        <v>3</v>
      </c>
      <c r="C99">
        <v>1715505</v>
      </c>
      <c r="D99" t="s">
        <v>6</v>
      </c>
      <c r="E99" s="4">
        <v>50657.154734411088</v>
      </c>
      <c r="F99">
        <v>8.81</v>
      </c>
    </row>
    <row r="100" spans="2:6" x14ac:dyDescent="0.25">
      <c r="B100" t="s">
        <v>5</v>
      </c>
      <c r="C100">
        <v>1539334</v>
      </c>
      <c r="D100" t="s">
        <v>8</v>
      </c>
      <c r="E100" s="4">
        <v>381863.11085450352</v>
      </c>
      <c r="F100">
        <v>8.8000000000000007</v>
      </c>
    </row>
    <row r="101" spans="2:6" x14ac:dyDescent="0.25">
      <c r="B101" t="s">
        <v>7</v>
      </c>
      <c r="C101">
        <v>1803831</v>
      </c>
      <c r="D101" t="s">
        <v>9</v>
      </c>
      <c r="E101" s="4">
        <v>212824.19399538109</v>
      </c>
      <c r="F101">
        <v>9.1999999999999993</v>
      </c>
    </row>
    <row r="102" spans="2:6" x14ac:dyDescent="0.25">
      <c r="B102" t="s">
        <v>3</v>
      </c>
      <c r="C102">
        <v>1431913</v>
      </c>
      <c r="D102" t="s">
        <v>10</v>
      </c>
      <c r="E102" s="4">
        <v>168545.31177829098</v>
      </c>
      <c r="F102">
        <v>9.51</v>
      </c>
    </row>
  </sheetData>
  <autoFilter ref="B2:E102" xr:uid="{25BD1584-CEB0-4DFF-B14C-BCE418CC098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ASSUMPTIONS</vt:lpstr>
      <vt:lpstr>HGH_LVL_SUMMARY</vt:lpstr>
      <vt:lpstr>DETAILED_SUMMARY</vt:lpstr>
      <vt:lpstr>WAREHOUSE (C)</vt:lpstr>
      <vt:lpstr>WAREHOUSE (B)</vt:lpstr>
      <vt:lpstr>WAREHOUSE (A)</vt:lpstr>
      <vt:lpstr>Support --&gt;</vt:lpstr>
      <vt:lpstr>DEMAND_PLAN</vt:lpstr>
      <vt:lpstr>INVENTORY_DATA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Smith</dc:creator>
  <cp:lastModifiedBy>Benjamin Smith</cp:lastModifiedBy>
  <dcterms:created xsi:type="dcterms:W3CDTF">2021-09-20T22:26:16Z</dcterms:created>
  <dcterms:modified xsi:type="dcterms:W3CDTF">2021-09-21T00:57:02Z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