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10845" windowHeight="7680"/>
  </bookViews>
  <sheets>
    <sheet name="TMM" sheetId="1" r:id="rId1"/>
    <sheet name="MAECCO" sheetId="2" r:id="rId2"/>
    <sheet name="SINDICATO" sheetId="3" r:id="rId3"/>
    <sheet name="CTAS BAN" sheetId="15" state="hidden" r:id="rId4"/>
    <sheet name="PERSONAL DE PLANTA" sheetId="5" state="hidden" r:id="rId5"/>
    <sheet name="RESUMEN ok" sheetId="16" state="hidden" r:id="rId6"/>
    <sheet name="FACTURACION" sheetId="6" r:id="rId7"/>
    <sheet name="Hoja2" sheetId="7" state="hidden" r:id="rId8"/>
    <sheet name="SA" sheetId="9" state="hidden" r:id="rId9"/>
    <sheet name="BSS" sheetId="11" state="hidden" r:id="rId10"/>
    <sheet name="FEB" sheetId="13" state="hidden" r:id="rId11"/>
  </sheets>
  <externalReferences>
    <externalReference r:id="rId12"/>
  </externalReference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3">'CTAS BAN'!$B$6:$J$81</definedName>
    <definedName name="_xlnm.Print_Area" localSheetId="1">MAECCO!$A$11:$L$11</definedName>
    <definedName name="_xlnm.Print_Area" localSheetId="4">'PERSONAL DE PLANTA'!$C$12:$G$42</definedName>
    <definedName name="_xlnm.Print_Area" localSheetId="5">'RESUMEN ok'!$B$6:$J$79</definedName>
    <definedName name="_xlnm.Print_Area" localSheetId="2">SINDICATO!$B$2:$J$5</definedName>
  </definedNames>
  <calcPr calcId="152511"/>
</workbook>
</file>

<file path=xl/calcChain.xml><?xml version="1.0" encoding="utf-8"?>
<calcChain xmlns="http://schemas.openxmlformats.org/spreadsheetml/2006/main">
  <c r="O53" i="16" l="1"/>
  <c r="G84" i="16"/>
  <c r="G85" i="16"/>
  <c r="G86" i="16" s="1"/>
  <c r="L6" i="13"/>
  <c r="H23" i="13" s="1"/>
  <c r="L5" i="13"/>
  <c r="G23" i="13" s="1"/>
  <c r="L4" i="13"/>
  <c r="F23" i="13" s="1"/>
  <c r="I6" i="13"/>
  <c r="H19" i="13" s="1"/>
  <c r="H6" i="13"/>
  <c r="G6" i="13"/>
  <c r="H16" i="13" s="1"/>
  <c r="F6" i="13"/>
  <c r="H15" i="13" s="1"/>
  <c r="E6" i="13"/>
  <c r="H14" i="13" s="1"/>
  <c r="I5" i="13"/>
  <c r="G19" i="13" s="1"/>
  <c r="H5" i="13"/>
  <c r="G5" i="13"/>
  <c r="G16" i="13" s="1"/>
  <c r="F5" i="13"/>
  <c r="G15" i="13" s="1"/>
  <c r="E5" i="13"/>
  <c r="I4" i="13"/>
  <c r="H4" i="13"/>
  <c r="F17" i="13" s="1"/>
  <c r="G4" i="13"/>
  <c r="F16" i="13" s="1"/>
  <c r="F4" i="13"/>
  <c r="F15" i="13" s="1"/>
  <c r="E4" i="13"/>
  <c r="F14" i="13" s="1"/>
  <c r="I3" i="13"/>
  <c r="E19" i="13" s="1"/>
  <c r="H3" i="13"/>
  <c r="E17" i="13" s="1"/>
  <c r="G3" i="13"/>
  <c r="F3" i="13"/>
  <c r="E3" i="13"/>
  <c r="E14" i="13" s="1"/>
  <c r="G88" i="15"/>
  <c r="G89" i="15" s="1"/>
  <c r="G90" i="15" s="1"/>
  <c r="I80" i="15"/>
  <c r="O71" i="15"/>
  <c r="O58" i="15"/>
  <c r="J80" i="15"/>
  <c r="I24" i="13"/>
  <c r="L8" i="13"/>
  <c r="H28" i="13"/>
  <c r="G28" i="13"/>
  <c r="F28" i="13"/>
  <c r="E28" i="13"/>
  <c r="I27" i="13"/>
  <c r="I26" i="13"/>
  <c r="I25" i="13"/>
  <c r="H21" i="13"/>
  <c r="G21" i="13"/>
  <c r="F21" i="13"/>
  <c r="E21" i="13"/>
  <c r="U7" i="13"/>
  <c r="U8" i="13" s="1"/>
  <c r="Q7" i="13"/>
  <c r="Q8" i="13" s="1"/>
  <c r="D75" i="11"/>
  <c r="C75" i="11"/>
  <c r="B75" i="11"/>
  <c r="D74" i="11"/>
  <c r="C74" i="11"/>
  <c r="B74" i="11"/>
  <c r="D73" i="11"/>
  <c r="C73" i="11"/>
  <c r="B73" i="11"/>
  <c r="D72" i="11"/>
  <c r="I72" i="11" s="1"/>
  <c r="C72" i="11"/>
  <c r="B72" i="11"/>
  <c r="D71" i="11"/>
  <c r="J71" i="11" s="1"/>
  <c r="K71" i="11" s="1"/>
  <c r="C71" i="11"/>
  <c r="B71" i="11"/>
  <c r="D70" i="11"/>
  <c r="I70" i="11" s="1"/>
  <c r="C70" i="11"/>
  <c r="B70" i="11"/>
  <c r="D69" i="11"/>
  <c r="C69" i="11"/>
  <c r="B69" i="11"/>
  <c r="D68" i="11"/>
  <c r="I68" i="11" s="1"/>
  <c r="C68" i="11"/>
  <c r="B68" i="11"/>
  <c r="D67" i="11"/>
  <c r="J67" i="11" s="1"/>
  <c r="C67" i="11"/>
  <c r="B67" i="11"/>
  <c r="D66" i="11"/>
  <c r="J66" i="11" s="1"/>
  <c r="C66" i="11"/>
  <c r="B66" i="11"/>
  <c r="D65" i="11"/>
  <c r="C65" i="11"/>
  <c r="B65" i="11"/>
  <c r="D64" i="11"/>
  <c r="C64" i="11"/>
  <c r="B64" i="11"/>
  <c r="D63" i="11"/>
  <c r="I63" i="11" s="1"/>
  <c r="C63" i="11"/>
  <c r="B63" i="11"/>
  <c r="D62" i="11"/>
  <c r="I62" i="11" s="1"/>
  <c r="C62" i="11"/>
  <c r="B62" i="11"/>
  <c r="D61" i="11"/>
  <c r="J61" i="11" s="1"/>
  <c r="C61" i="11"/>
  <c r="B61" i="11"/>
  <c r="D60" i="11"/>
  <c r="C60" i="11"/>
  <c r="B60" i="11"/>
  <c r="F59" i="11"/>
  <c r="D59" i="11"/>
  <c r="C59" i="11"/>
  <c r="B59" i="11"/>
  <c r="D58" i="11"/>
  <c r="C58" i="11"/>
  <c r="B58" i="11"/>
  <c r="F57" i="11"/>
  <c r="D57" i="11"/>
  <c r="J57" i="11" s="1"/>
  <c r="C57" i="11"/>
  <c r="B57" i="11"/>
  <c r="D56" i="11"/>
  <c r="J56" i="11" s="1"/>
  <c r="C56" i="11"/>
  <c r="B56" i="11"/>
  <c r="D55" i="11"/>
  <c r="I55" i="11" s="1"/>
  <c r="C55" i="11"/>
  <c r="B55" i="11"/>
  <c r="D54" i="11"/>
  <c r="I54" i="11" s="1"/>
  <c r="C54" i="11"/>
  <c r="B54" i="11"/>
  <c r="D53" i="11"/>
  <c r="I53" i="11" s="1"/>
  <c r="C53" i="11"/>
  <c r="B53" i="11"/>
  <c r="D52" i="11"/>
  <c r="C52" i="11"/>
  <c r="B52" i="11"/>
  <c r="D51" i="11"/>
  <c r="I51" i="11" s="1"/>
  <c r="C51" i="11"/>
  <c r="B51" i="11"/>
  <c r="D50" i="11"/>
  <c r="J50" i="11" s="1"/>
  <c r="C50" i="11"/>
  <c r="B50" i="11"/>
  <c r="D49" i="11"/>
  <c r="J49" i="11" s="1"/>
  <c r="C49" i="11"/>
  <c r="B49" i="11"/>
  <c r="D48" i="11"/>
  <c r="C48" i="11"/>
  <c r="B48" i="11"/>
  <c r="D47" i="11"/>
  <c r="I47" i="11" s="1"/>
  <c r="C47" i="11"/>
  <c r="B47" i="11"/>
  <c r="D46" i="11"/>
  <c r="J46" i="11" s="1"/>
  <c r="C46" i="11"/>
  <c r="B46" i="11"/>
  <c r="D45" i="11"/>
  <c r="J45" i="11" s="1"/>
  <c r="K45" i="11" s="1"/>
  <c r="C45" i="11"/>
  <c r="B45" i="11"/>
  <c r="D44" i="11"/>
  <c r="I44" i="11" s="1"/>
  <c r="C44" i="11"/>
  <c r="B44" i="11"/>
  <c r="D43" i="11"/>
  <c r="I43" i="11" s="1"/>
  <c r="C43" i="11"/>
  <c r="B43" i="11"/>
  <c r="D42" i="11"/>
  <c r="I42" i="11" s="1"/>
  <c r="C42" i="11"/>
  <c r="B42" i="11"/>
  <c r="D41" i="11"/>
  <c r="J41" i="11" s="1"/>
  <c r="C41" i="11"/>
  <c r="B41" i="11"/>
  <c r="D40" i="11"/>
  <c r="C40" i="11"/>
  <c r="B40" i="11"/>
  <c r="D39" i="11"/>
  <c r="J39" i="11" s="1"/>
  <c r="C39" i="11"/>
  <c r="B39" i="11"/>
  <c r="F38" i="11"/>
  <c r="D38" i="11"/>
  <c r="I38" i="11" s="1"/>
  <c r="C38" i="11"/>
  <c r="B38" i="11"/>
  <c r="F37" i="11"/>
  <c r="D37" i="11"/>
  <c r="C37" i="11"/>
  <c r="B37" i="11"/>
  <c r="D36" i="11"/>
  <c r="J36" i="11" s="1"/>
  <c r="C36" i="11"/>
  <c r="B36" i="11"/>
  <c r="D35" i="11"/>
  <c r="J35" i="11" s="1"/>
  <c r="L35" i="11" s="1"/>
  <c r="C35" i="11"/>
  <c r="B35" i="11"/>
  <c r="D34" i="11"/>
  <c r="J34" i="11" s="1"/>
  <c r="L34" i="11" s="1"/>
  <c r="C34" i="11"/>
  <c r="B34" i="11"/>
  <c r="D33" i="11"/>
  <c r="J33" i="11" s="1"/>
  <c r="C33" i="11"/>
  <c r="B33" i="11"/>
  <c r="D32" i="11"/>
  <c r="I32" i="11" s="1"/>
  <c r="C32" i="11"/>
  <c r="B32" i="11"/>
  <c r="D31" i="11"/>
  <c r="I31" i="11" s="1"/>
  <c r="C31" i="11"/>
  <c r="B31" i="11"/>
  <c r="D30" i="11"/>
  <c r="I30" i="11" s="1"/>
  <c r="C30" i="11"/>
  <c r="B30" i="11"/>
  <c r="D29" i="11"/>
  <c r="J29" i="11" s="1"/>
  <c r="C29" i="11"/>
  <c r="B29" i="11"/>
  <c r="D28" i="11"/>
  <c r="I28" i="11" s="1"/>
  <c r="C28" i="11"/>
  <c r="B28" i="11"/>
  <c r="D27" i="11"/>
  <c r="J27" i="11" s="1"/>
  <c r="C27" i="11"/>
  <c r="B27" i="11"/>
  <c r="D26" i="11"/>
  <c r="I26" i="11" s="1"/>
  <c r="C26" i="11"/>
  <c r="B26" i="11"/>
  <c r="D25" i="11"/>
  <c r="J25" i="11" s="1"/>
  <c r="C25" i="11"/>
  <c r="B25" i="11"/>
  <c r="D24" i="11"/>
  <c r="I24" i="11" s="1"/>
  <c r="C24" i="11"/>
  <c r="B24" i="11"/>
  <c r="D23" i="11"/>
  <c r="J23" i="11" s="1"/>
  <c r="C23" i="11"/>
  <c r="B23" i="11"/>
  <c r="D22" i="11"/>
  <c r="I22" i="11" s="1"/>
  <c r="C22" i="11"/>
  <c r="B22" i="11"/>
  <c r="F21" i="11"/>
  <c r="D21" i="11"/>
  <c r="J21" i="11" s="1"/>
  <c r="C21" i="11"/>
  <c r="B21" i="11"/>
  <c r="F20" i="11"/>
  <c r="D20" i="11"/>
  <c r="J20" i="11" s="1"/>
  <c r="C20" i="11"/>
  <c r="B20" i="11"/>
  <c r="D19" i="11"/>
  <c r="I19" i="11" s="1"/>
  <c r="C19" i="11"/>
  <c r="B19" i="11"/>
  <c r="D18" i="11"/>
  <c r="I18" i="11" s="1"/>
  <c r="C18" i="11"/>
  <c r="B18" i="11"/>
  <c r="D17" i="11"/>
  <c r="C17" i="11"/>
  <c r="B17" i="11"/>
  <c r="D16" i="11"/>
  <c r="J16" i="11" s="1"/>
  <c r="K16" i="11" s="1"/>
  <c r="C16" i="11"/>
  <c r="B16" i="11"/>
  <c r="D15" i="11"/>
  <c r="J15" i="11" s="1"/>
  <c r="C15" i="11"/>
  <c r="B15" i="11"/>
  <c r="D14" i="11"/>
  <c r="I14" i="11" s="1"/>
  <c r="C14" i="11"/>
  <c r="B14" i="11"/>
  <c r="D13" i="11"/>
  <c r="J13" i="11" s="1"/>
  <c r="C13" i="11"/>
  <c r="B13" i="11"/>
  <c r="D12" i="11"/>
  <c r="I12" i="11" s="1"/>
  <c r="C12" i="11"/>
  <c r="B12" i="11"/>
  <c r="D11" i="11"/>
  <c r="I11" i="11" s="1"/>
  <c r="C11" i="11"/>
  <c r="B11" i="11"/>
  <c r="D10" i="11"/>
  <c r="I10" i="11" s="1"/>
  <c r="C10" i="11"/>
  <c r="B10" i="11"/>
  <c r="D9" i="11"/>
  <c r="C9" i="11"/>
  <c r="B9" i="11"/>
  <c r="D8" i="11"/>
  <c r="J8" i="11" s="1"/>
  <c r="C8" i="11"/>
  <c r="B8" i="11"/>
  <c r="D7" i="11"/>
  <c r="J7" i="11" s="1"/>
  <c r="C7" i="11"/>
  <c r="B7" i="11"/>
  <c r="G75" i="9"/>
  <c r="F75" i="9"/>
  <c r="E75" i="9"/>
  <c r="D75" i="9"/>
  <c r="C75" i="9"/>
  <c r="B75" i="9"/>
  <c r="G74" i="9"/>
  <c r="F74" i="9"/>
  <c r="E74" i="9"/>
  <c r="D74" i="9"/>
  <c r="M74" i="9" s="1"/>
  <c r="C74" i="9"/>
  <c r="B74" i="9"/>
  <c r="G73" i="9"/>
  <c r="F73" i="9"/>
  <c r="E73" i="9"/>
  <c r="D73" i="9"/>
  <c r="C73" i="9"/>
  <c r="B73" i="9"/>
  <c r="G72" i="9"/>
  <c r="F72" i="9"/>
  <c r="E72" i="9"/>
  <c r="D72" i="9"/>
  <c r="L72" i="9" s="1"/>
  <c r="C72" i="9"/>
  <c r="B72" i="9"/>
  <c r="G71" i="9"/>
  <c r="F71" i="9"/>
  <c r="E71" i="9"/>
  <c r="D71" i="9"/>
  <c r="C71" i="9"/>
  <c r="B71" i="9"/>
  <c r="G70" i="9"/>
  <c r="F70" i="9"/>
  <c r="E70" i="9"/>
  <c r="D70" i="9"/>
  <c r="M70" i="9" s="1"/>
  <c r="O70" i="9" s="1"/>
  <c r="C70" i="9"/>
  <c r="B70" i="9"/>
  <c r="G69" i="9"/>
  <c r="F69" i="9"/>
  <c r="E69" i="9"/>
  <c r="D69" i="9"/>
  <c r="L69" i="9" s="1"/>
  <c r="C69" i="9"/>
  <c r="B69" i="9"/>
  <c r="G68" i="9"/>
  <c r="F68" i="9"/>
  <c r="E68" i="9"/>
  <c r="D68" i="9"/>
  <c r="L68" i="9" s="1"/>
  <c r="C68" i="9"/>
  <c r="B68" i="9"/>
  <c r="G67" i="9"/>
  <c r="F67" i="9"/>
  <c r="E67" i="9"/>
  <c r="D67" i="9"/>
  <c r="L67" i="9" s="1"/>
  <c r="C67" i="9"/>
  <c r="B67" i="9"/>
  <c r="G66" i="9"/>
  <c r="F66" i="9"/>
  <c r="E66" i="9"/>
  <c r="D66" i="9"/>
  <c r="L66" i="9" s="1"/>
  <c r="C66" i="9"/>
  <c r="B66" i="9"/>
  <c r="G65" i="9"/>
  <c r="F65" i="9"/>
  <c r="E65" i="9"/>
  <c r="D65" i="9"/>
  <c r="M65" i="9" s="1"/>
  <c r="C65" i="9"/>
  <c r="B65" i="9"/>
  <c r="G64" i="9"/>
  <c r="F64" i="9"/>
  <c r="E64" i="9"/>
  <c r="D64" i="9"/>
  <c r="L64" i="9" s="1"/>
  <c r="C64" i="9"/>
  <c r="B64" i="9"/>
  <c r="G63" i="9"/>
  <c r="F63" i="9"/>
  <c r="E63" i="9"/>
  <c r="D63" i="9"/>
  <c r="L63" i="9" s="1"/>
  <c r="C63" i="9"/>
  <c r="B63" i="9"/>
  <c r="G62" i="9"/>
  <c r="F62" i="9"/>
  <c r="E62" i="9"/>
  <c r="D62" i="9"/>
  <c r="M62" i="9" s="1"/>
  <c r="C62" i="9"/>
  <c r="B62" i="9"/>
  <c r="G61" i="9"/>
  <c r="F61" i="9"/>
  <c r="E61" i="9"/>
  <c r="D61" i="9"/>
  <c r="M61" i="9" s="1"/>
  <c r="C61" i="9"/>
  <c r="B61" i="9"/>
  <c r="G60" i="9"/>
  <c r="F60" i="9"/>
  <c r="E60" i="9"/>
  <c r="D60" i="9"/>
  <c r="M60" i="9" s="1"/>
  <c r="C60" i="9"/>
  <c r="B60" i="9"/>
  <c r="I59" i="9"/>
  <c r="G59" i="9"/>
  <c r="F59" i="9"/>
  <c r="E59" i="9"/>
  <c r="D59" i="9"/>
  <c r="L59" i="9" s="1"/>
  <c r="C59" i="9"/>
  <c r="B59" i="9"/>
  <c r="G58" i="9"/>
  <c r="F58" i="9"/>
  <c r="E58" i="9"/>
  <c r="D58" i="9"/>
  <c r="M58" i="9" s="1"/>
  <c r="C58" i="9"/>
  <c r="B58" i="9"/>
  <c r="I57" i="9"/>
  <c r="G57" i="9"/>
  <c r="F57" i="9"/>
  <c r="E57" i="9"/>
  <c r="D57" i="9"/>
  <c r="L57" i="9" s="1"/>
  <c r="C57" i="9"/>
  <c r="B57" i="9"/>
  <c r="G56" i="9"/>
  <c r="F56" i="9"/>
  <c r="E56" i="9"/>
  <c r="D56" i="9"/>
  <c r="C56" i="9"/>
  <c r="B56" i="9"/>
  <c r="G55" i="9"/>
  <c r="F55" i="9"/>
  <c r="E55" i="9"/>
  <c r="D55" i="9"/>
  <c r="L55" i="9" s="1"/>
  <c r="C55" i="9"/>
  <c r="B55" i="9"/>
  <c r="G54" i="9"/>
  <c r="F54" i="9"/>
  <c r="E54" i="9"/>
  <c r="D54" i="9"/>
  <c r="L54" i="9" s="1"/>
  <c r="C54" i="9"/>
  <c r="B54" i="9"/>
  <c r="G53" i="9"/>
  <c r="F53" i="9"/>
  <c r="E53" i="9"/>
  <c r="D53" i="9"/>
  <c r="M53" i="9" s="1"/>
  <c r="O53" i="9" s="1"/>
  <c r="C53" i="9"/>
  <c r="B53" i="9"/>
  <c r="G52" i="9"/>
  <c r="F52" i="9"/>
  <c r="E52" i="9"/>
  <c r="D52" i="9"/>
  <c r="C52" i="9"/>
  <c r="B52" i="9"/>
  <c r="G51" i="9"/>
  <c r="F51" i="9"/>
  <c r="E51" i="9"/>
  <c r="D51" i="9"/>
  <c r="L51" i="9" s="1"/>
  <c r="C51" i="9"/>
  <c r="B51" i="9"/>
  <c r="G50" i="9"/>
  <c r="F50" i="9"/>
  <c r="E50" i="9"/>
  <c r="D50" i="9"/>
  <c r="C50" i="9"/>
  <c r="B50" i="9"/>
  <c r="G49" i="9"/>
  <c r="F49" i="9"/>
  <c r="E49" i="9"/>
  <c r="D49" i="9"/>
  <c r="M49" i="9" s="1"/>
  <c r="N49" i="9" s="1"/>
  <c r="C49" i="9"/>
  <c r="B49" i="9"/>
  <c r="G48" i="9"/>
  <c r="F48" i="9"/>
  <c r="E48" i="9"/>
  <c r="D48" i="9"/>
  <c r="C48" i="9"/>
  <c r="B48" i="9"/>
  <c r="G47" i="9"/>
  <c r="F47" i="9"/>
  <c r="E47" i="9"/>
  <c r="D47" i="9"/>
  <c r="L47" i="9" s="1"/>
  <c r="C47" i="9"/>
  <c r="B47" i="9"/>
  <c r="G46" i="9"/>
  <c r="F46" i="9"/>
  <c r="E46" i="9"/>
  <c r="D46" i="9"/>
  <c r="C46" i="9"/>
  <c r="B46" i="9"/>
  <c r="G45" i="9"/>
  <c r="F45" i="9"/>
  <c r="E45" i="9"/>
  <c r="D45" i="9"/>
  <c r="L45" i="9" s="1"/>
  <c r="C45" i="9"/>
  <c r="B45" i="9"/>
  <c r="G44" i="9"/>
  <c r="F44" i="9"/>
  <c r="E44" i="9"/>
  <c r="D44" i="9"/>
  <c r="L44" i="9" s="1"/>
  <c r="C44" i="9"/>
  <c r="B44" i="9"/>
  <c r="G43" i="9"/>
  <c r="F43" i="9"/>
  <c r="E43" i="9"/>
  <c r="D43" i="9"/>
  <c r="L43" i="9" s="1"/>
  <c r="C43" i="9"/>
  <c r="B43" i="9"/>
  <c r="G42" i="9"/>
  <c r="F42" i="9"/>
  <c r="E42" i="9"/>
  <c r="D42" i="9"/>
  <c r="L42" i="9" s="1"/>
  <c r="C42" i="9"/>
  <c r="B42" i="9"/>
  <c r="G41" i="9"/>
  <c r="F41" i="9"/>
  <c r="E41" i="9"/>
  <c r="D41" i="9"/>
  <c r="M41" i="9" s="1"/>
  <c r="C41" i="9"/>
  <c r="B41" i="9"/>
  <c r="G40" i="9"/>
  <c r="F40" i="9"/>
  <c r="E40" i="9"/>
  <c r="D40" i="9"/>
  <c r="C40" i="9"/>
  <c r="B40" i="9"/>
  <c r="G39" i="9"/>
  <c r="F39" i="9"/>
  <c r="E39" i="9"/>
  <c r="D39" i="9"/>
  <c r="L39" i="9" s="1"/>
  <c r="C39" i="9"/>
  <c r="B39" i="9"/>
  <c r="I38" i="9"/>
  <c r="G38" i="9"/>
  <c r="F38" i="9"/>
  <c r="E38" i="9"/>
  <c r="D38" i="9"/>
  <c r="M38" i="9" s="1"/>
  <c r="C38" i="9"/>
  <c r="B38" i="9"/>
  <c r="I37" i="9"/>
  <c r="G37" i="9"/>
  <c r="F37" i="9"/>
  <c r="E37" i="9"/>
  <c r="D37" i="9"/>
  <c r="L37" i="9" s="1"/>
  <c r="C37" i="9"/>
  <c r="B37" i="9"/>
  <c r="G36" i="9"/>
  <c r="F36" i="9"/>
  <c r="E36" i="9"/>
  <c r="D36" i="9"/>
  <c r="L36" i="9" s="1"/>
  <c r="C36" i="9"/>
  <c r="B36" i="9"/>
  <c r="G35" i="9"/>
  <c r="F35" i="9"/>
  <c r="E35" i="9"/>
  <c r="D35" i="9"/>
  <c r="L35" i="9" s="1"/>
  <c r="C35" i="9"/>
  <c r="B35" i="9"/>
  <c r="G34" i="9"/>
  <c r="F34" i="9"/>
  <c r="E34" i="9"/>
  <c r="D34" i="9"/>
  <c r="M34" i="9" s="1"/>
  <c r="C34" i="9"/>
  <c r="B34" i="9"/>
  <c r="G33" i="9"/>
  <c r="F33" i="9"/>
  <c r="E33" i="9"/>
  <c r="D33" i="9"/>
  <c r="C33" i="9"/>
  <c r="B33" i="9"/>
  <c r="G32" i="9"/>
  <c r="F32" i="9"/>
  <c r="E32" i="9"/>
  <c r="D32" i="9"/>
  <c r="M32" i="9" s="1"/>
  <c r="C32" i="9"/>
  <c r="B32" i="9"/>
  <c r="G31" i="9"/>
  <c r="F31" i="9"/>
  <c r="E31" i="9"/>
  <c r="D31" i="9"/>
  <c r="M31" i="9" s="1"/>
  <c r="C31" i="9"/>
  <c r="B31" i="9"/>
  <c r="G30" i="9"/>
  <c r="F30" i="9"/>
  <c r="E30" i="9"/>
  <c r="D30" i="9"/>
  <c r="L30" i="9" s="1"/>
  <c r="C30" i="9"/>
  <c r="B30" i="9"/>
  <c r="G29" i="9"/>
  <c r="F29" i="9"/>
  <c r="E29" i="9"/>
  <c r="D29" i="9"/>
  <c r="C29" i="9"/>
  <c r="B29" i="9"/>
  <c r="G28" i="9"/>
  <c r="F28" i="9"/>
  <c r="E28" i="9"/>
  <c r="D28" i="9"/>
  <c r="L28" i="9" s="1"/>
  <c r="C28" i="9"/>
  <c r="B28" i="9"/>
  <c r="G27" i="9"/>
  <c r="F27" i="9"/>
  <c r="E27" i="9"/>
  <c r="D27" i="9"/>
  <c r="C27" i="9"/>
  <c r="B27" i="9"/>
  <c r="G26" i="9"/>
  <c r="F26" i="9"/>
  <c r="E26" i="9"/>
  <c r="D26" i="9"/>
  <c r="M26" i="9" s="1"/>
  <c r="C26" i="9"/>
  <c r="B26" i="9"/>
  <c r="G25" i="9"/>
  <c r="F25" i="9"/>
  <c r="E25" i="9"/>
  <c r="D25" i="9"/>
  <c r="C25" i="9"/>
  <c r="B25" i="9"/>
  <c r="G24" i="9"/>
  <c r="F24" i="9"/>
  <c r="E24" i="9"/>
  <c r="D24" i="9"/>
  <c r="L24" i="9" s="1"/>
  <c r="C24" i="9"/>
  <c r="B24" i="9"/>
  <c r="G23" i="9"/>
  <c r="F23" i="9"/>
  <c r="E23" i="9"/>
  <c r="D23" i="9"/>
  <c r="M23" i="9" s="1"/>
  <c r="C23" i="9"/>
  <c r="B23" i="9"/>
  <c r="G22" i="9"/>
  <c r="F22" i="9"/>
  <c r="E22" i="9"/>
  <c r="D22" i="9"/>
  <c r="C22" i="9"/>
  <c r="B22" i="9"/>
  <c r="I21" i="9"/>
  <c r="G21" i="9"/>
  <c r="F21" i="9"/>
  <c r="E21" i="9"/>
  <c r="D21" i="9"/>
  <c r="L21" i="9" s="1"/>
  <c r="C21" i="9"/>
  <c r="B21" i="9"/>
  <c r="I20" i="9"/>
  <c r="G20" i="9"/>
  <c r="F20" i="9"/>
  <c r="E20" i="9"/>
  <c r="D20" i="9"/>
  <c r="M20" i="9" s="1"/>
  <c r="O20" i="9" s="1"/>
  <c r="C20" i="9"/>
  <c r="B20" i="9"/>
  <c r="G19" i="9"/>
  <c r="F19" i="9"/>
  <c r="E19" i="9"/>
  <c r="D19" i="9"/>
  <c r="L19" i="9" s="1"/>
  <c r="C19" i="9"/>
  <c r="B19" i="9"/>
  <c r="G18" i="9"/>
  <c r="F18" i="9"/>
  <c r="E18" i="9"/>
  <c r="D18" i="9"/>
  <c r="M18" i="9" s="1"/>
  <c r="C18" i="9"/>
  <c r="B18" i="9"/>
  <c r="G17" i="9"/>
  <c r="F17" i="9"/>
  <c r="E17" i="9"/>
  <c r="D17" i="9"/>
  <c r="L17" i="9" s="1"/>
  <c r="C17" i="9"/>
  <c r="B17" i="9"/>
  <c r="G16" i="9"/>
  <c r="F16" i="9"/>
  <c r="E16" i="9"/>
  <c r="D16" i="9"/>
  <c r="M16" i="9" s="1"/>
  <c r="C16" i="9"/>
  <c r="B16" i="9"/>
  <c r="G15" i="9"/>
  <c r="F15" i="9"/>
  <c r="E15" i="9"/>
  <c r="D15" i="9"/>
  <c r="L15" i="9" s="1"/>
  <c r="C15" i="9"/>
  <c r="B15" i="9"/>
  <c r="G14" i="9"/>
  <c r="F14" i="9"/>
  <c r="E14" i="9"/>
  <c r="D14" i="9"/>
  <c r="M14" i="9" s="1"/>
  <c r="C14" i="9"/>
  <c r="B14" i="9"/>
  <c r="G13" i="9"/>
  <c r="F13" i="9"/>
  <c r="E13" i="9"/>
  <c r="D13" i="9"/>
  <c r="L13" i="9" s="1"/>
  <c r="C13" i="9"/>
  <c r="B13" i="9"/>
  <c r="G12" i="9"/>
  <c r="F12" i="9"/>
  <c r="E12" i="9"/>
  <c r="D12" i="9"/>
  <c r="L12" i="9" s="1"/>
  <c r="C12" i="9"/>
  <c r="B12" i="9"/>
  <c r="G11" i="9"/>
  <c r="F11" i="9"/>
  <c r="E11" i="9"/>
  <c r="D11" i="9"/>
  <c r="L11" i="9" s="1"/>
  <c r="C11" i="9"/>
  <c r="B11" i="9"/>
  <c r="G10" i="9"/>
  <c r="F10" i="9"/>
  <c r="E10" i="9"/>
  <c r="D10" i="9"/>
  <c r="M10" i="9" s="1"/>
  <c r="O10" i="9" s="1"/>
  <c r="C10" i="9"/>
  <c r="B10" i="9"/>
  <c r="G9" i="9"/>
  <c r="F9" i="9"/>
  <c r="E9" i="9"/>
  <c r="D9" i="9"/>
  <c r="L9" i="9" s="1"/>
  <c r="C9" i="9"/>
  <c r="B9" i="9"/>
  <c r="G8" i="9"/>
  <c r="F8" i="9"/>
  <c r="E8" i="9"/>
  <c r="D8" i="9"/>
  <c r="L8" i="9" s="1"/>
  <c r="C8" i="9"/>
  <c r="B8" i="9"/>
  <c r="G7" i="9"/>
  <c r="F7" i="9"/>
  <c r="E7" i="9"/>
  <c r="D7" i="9"/>
  <c r="L7" i="9" s="1"/>
  <c r="C7" i="9"/>
  <c r="B7" i="9"/>
  <c r="D6" i="11"/>
  <c r="I6" i="11" s="1"/>
  <c r="C6" i="11"/>
  <c r="B6" i="11"/>
  <c r="G6" i="9"/>
  <c r="F6" i="9"/>
  <c r="E6" i="9"/>
  <c r="D6" i="9"/>
  <c r="M6" i="9" s="1"/>
  <c r="C6" i="9"/>
  <c r="B6" i="9"/>
  <c r="I74" i="9"/>
  <c r="I72" i="9"/>
  <c r="F72" i="11"/>
  <c r="F74" i="11"/>
  <c r="I71" i="9"/>
  <c r="I69" i="9"/>
  <c r="F71" i="11"/>
  <c r="F69" i="11"/>
  <c r="S10" i="7"/>
  <c r="R10" i="7"/>
  <c r="Q10" i="7"/>
  <c r="P10" i="7"/>
  <c r="P13" i="7" s="1"/>
  <c r="O10" i="7"/>
  <c r="O13" i="7" s="1"/>
  <c r="N10" i="7"/>
  <c r="N12" i="7" s="1"/>
  <c r="M10" i="7"/>
  <c r="M13" i="7"/>
  <c r="L10" i="7"/>
  <c r="L12" i="7" s="1"/>
  <c r="K10" i="7"/>
  <c r="K12" i="7" s="1"/>
  <c r="K14" i="7" s="1"/>
  <c r="K15" i="7" s="1"/>
  <c r="J10" i="7"/>
  <c r="J13" i="7" s="1"/>
  <c r="I10" i="7"/>
  <c r="I12" i="7"/>
  <c r="H10" i="7"/>
  <c r="H12" i="7" s="1"/>
  <c r="G10" i="7"/>
  <c r="G13" i="7" s="1"/>
  <c r="F10" i="7"/>
  <c r="F12" i="7" s="1"/>
  <c r="E10" i="7"/>
  <c r="E12" i="7"/>
  <c r="D10" i="7"/>
  <c r="D12" i="7" s="1"/>
  <c r="I24" i="9"/>
  <c r="I11" i="9"/>
  <c r="I68" i="9"/>
  <c r="L13" i="7"/>
  <c r="F24" i="11"/>
  <c r="F68" i="11"/>
  <c r="F11" i="11"/>
  <c r="I44" i="9"/>
  <c r="F44" i="11"/>
  <c r="D8" i="6"/>
  <c r="D9" i="6" s="1"/>
  <c r="AH25" i="5"/>
  <c r="AB25" i="5"/>
  <c r="Y25" i="5"/>
  <c r="V25" i="5"/>
  <c r="AD25" i="5"/>
  <c r="AH24" i="5"/>
  <c r="AB24" i="5"/>
  <c r="Y24" i="5"/>
  <c r="V24" i="5"/>
  <c r="AD24" i="5" s="1"/>
  <c r="AH23" i="5"/>
  <c r="AB23" i="5"/>
  <c r="Y23" i="5"/>
  <c r="V23" i="5"/>
  <c r="AD23" i="5" s="1"/>
  <c r="AH22" i="5"/>
  <c r="AB22" i="5"/>
  <c r="Y22" i="5"/>
  <c r="AC22" i="5" s="1"/>
  <c r="AI22" i="5" s="1"/>
  <c r="AK22" i="5" s="1"/>
  <c r="V22" i="5"/>
  <c r="AD22" i="5"/>
  <c r="AH21" i="5"/>
  <c r="AB21" i="5"/>
  <c r="Y21" i="5"/>
  <c r="V21" i="5"/>
  <c r="AH20" i="5"/>
  <c r="AB20" i="5"/>
  <c r="Y20" i="5"/>
  <c r="V20" i="5"/>
  <c r="AD20" i="5" s="1"/>
  <c r="AH19" i="5"/>
  <c r="AB19" i="5"/>
  <c r="Y19" i="5"/>
  <c r="V19" i="5"/>
  <c r="AD19" i="5"/>
  <c r="AH18" i="5"/>
  <c r="AB18" i="5"/>
  <c r="Y18" i="5"/>
  <c r="V18" i="5"/>
  <c r="AC18" i="5" s="1"/>
  <c r="AI18" i="5" s="1"/>
  <c r="AK18" i="5" s="1"/>
  <c r="AH17" i="5"/>
  <c r="AB17" i="5"/>
  <c r="Y17" i="5"/>
  <c r="V17" i="5"/>
  <c r="AH16" i="5"/>
  <c r="AB16" i="5"/>
  <c r="Y16" i="5"/>
  <c r="V16" i="5"/>
  <c r="AD16" i="5" s="1"/>
  <c r="AH15" i="5"/>
  <c r="AB15" i="5"/>
  <c r="Y15" i="5"/>
  <c r="V15" i="5"/>
  <c r="AD15" i="5"/>
  <c r="AH14" i="5"/>
  <c r="AB14" i="5"/>
  <c r="Y14" i="5"/>
  <c r="V14" i="5"/>
  <c r="AD14" i="5" s="1"/>
  <c r="AH13" i="5"/>
  <c r="AB13" i="5"/>
  <c r="Y13" i="5"/>
  <c r="V13" i="5"/>
  <c r="AH12" i="5"/>
  <c r="AB12" i="5"/>
  <c r="Y12" i="5"/>
  <c r="V12" i="5"/>
  <c r="I67" i="9"/>
  <c r="I43" i="9"/>
  <c r="F67" i="11"/>
  <c r="F43" i="11"/>
  <c r="I46" i="9"/>
  <c r="I48" i="9"/>
  <c r="I16" i="9"/>
  <c r="I65" i="9"/>
  <c r="I26" i="9"/>
  <c r="I66" i="9"/>
  <c r="I70" i="9"/>
  <c r="I42" i="9"/>
  <c r="I73" i="9"/>
  <c r="I12" i="9"/>
  <c r="I14" i="9"/>
  <c r="I62" i="9"/>
  <c r="F46" i="11"/>
  <c r="F12" i="11"/>
  <c r="I8" i="9"/>
  <c r="F14" i="11"/>
  <c r="I25" i="9"/>
  <c r="I32" i="9"/>
  <c r="I22" i="9"/>
  <c r="F48" i="11"/>
  <c r="I55" i="9"/>
  <c r="F16" i="11"/>
  <c r="F63" i="11"/>
  <c r="I63" i="9"/>
  <c r="I54" i="9"/>
  <c r="F22" i="11"/>
  <c r="F26" i="11"/>
  <c r="F65" i="11"/>
  <c r="I40" i="9"/>
  <c r="F66" i="11"/>
  <c r="F70" i="11"/>
  <c r="F62" i="11"/>
  <c r="I9" i="9"/>
  <c r="F42" i="11"/>
  <c r="I34" i="9"/>
  <c r="F73" i="11"/>
  <c r="I45" i="9"/>
  <c r="I7" i="9"/>
  <c r="I51" i="9"/>
  <c r="F32" i="11"/>
  <c r="F25" i="11"/>
  <c r="F8" i="11"/>
  <c r="I61" i="9"/>
  <c r="F61" i="11"/>
  <c r="F55" i="11"/>
  <c r="F40" i="11"/>
  <c r="I52" i="9"/>
  <c r="I36" i="9"/>
  <c r="I17" i="9"/>
  <c r="F34" i="11"/>
  <c r="F9" i="11"/>
  <c r="F45" i="11"/>
  <c r="F54" i="11"/>
  <c r="F7" i="11"/>
  <c r="F51" i="11"/>
  <c r="I18" i="9"/>
  <c r="I30" i="9"/>
  <c r="I33" i="9"/>
  <c r="F52" i="11"/>
  <c r="F36" i="11"/>
  <c r="F17" i="11"/>
  <c r="I39" i="9"/>
  <c r="I31" i="9"/>
  <c r="F39" i="11"/>
  <c r="F18" i="11"/>
  <c r="F33" i="11"/>
  <c r="F30" i="11"/>
  <c r="I6" i="9"/>
  <c r="F31" i="11"/>
  <c r="F6" i="11"/>
  <c r="I21" i="13"/>
  <c r="I28" i="13"/>
  <c r="P12" i="7"/>
  <c r="M12" i="7"/>
  <c r="M14" i="7" s="1"/>
  <c r="M15" i="7" s="1"/>
  <c r="K13" i="7"/>
  <c r="O12" i="7"/>
  <c r="O14" i="7" s="1"/>
  <c r="O15" i="7" s="1"/>
  <c r="I13" i="7"/>
  <c r="I14" i="7" s="1"/>
  <c r="I15" i="7" s="1"/>
  <c r="E13" i="7"/>
  <c r="J3" i="13"/>
  <c r="J5" i="13"/>
  <c r="G18" i="13" s="1"/>
  <c r="J6" i="13"/>
  <c r="H18" i="13" s="1"/>
  <c r="J4" i="13"/>
  <c r="F18" i="13" s="1"/>
  <c r="J53" i="11"/>
  <c r="K53" i="11" s="1"/>
  <c r="I61" i="11"/>
  <c r="AC17" i="5"/>
  <c r="AI17" i="5" s="1"/>
  <c r="AK17" i="5" s="1"/>
  <c r="AD17" i="5"/>
  <c r="AC25" i="5"/>
  <c r="AI25" i="5" s="1"/>
  <c r="AK25" i="5" s="1"/>
  <c r="E14" i="7"/>
  <c r="E15" i="7"/>
  <c r="AC13" i="5"/>
  <c r="AI13" i="5"/>
  <c r="AK13" i="5" s="1"/>
  <c r="AD13" i="5"/>
  <c r="AC21" i="5"/>
  <c r="AI21" i="5"/>
  <c r="AK21" i="5" s="1"/>
  <c r="AD21" i="5"/>
  <c r="AC15" i="5"/>
  <c r="AI15" i="5"/>
  <c r="AK15" i="5"/>
  <c r="AC23" i="5"/>
  <c r="AI23" i="5" s="1"/>
  <c r="AK23" i="5" s="1"/>
  <c r="AC19" i="5"/>
  <c r="AI19" i="5" s="1"/>
  <c r="AK19" i="5" s="1"/>
  <c r="I19" i="9"/>
  <c r="I24" i="15"/>
  <c r="I41" i="15"/>
  <c r="J36" i="15"/>
  <c r="J34" i="15"/>
  <c r="I62" i="15"/>
  <c r="I68" i="15"/>
  <c r="I55" i="15"/>
  <c r="I56" i="15"/>
  <c r="I67" i="15"/>
  <c r="I36" i="15"/>
  <c r="I34" i="15"/>
  <c r="I71" i="15"/>
  <c r="I32" i="15"/>
  <c r="I39" i="15"/>
  <c r="I65" i="15"/>
  <c r="I64" i="15"/>
  <c r="I58" i="15"/>
  <c r="I54" i="15"/>
  <c r="I74" i="15"/>
  <c r="I21" i="15"/>
  <c r="I20" i="15"/>
  <c r="J24" i="15"/>
  <c r="I60" i="9"/>
  <c r="J62" i="15"/>
  <c r="F19" i="11"/>
  <c r="J58" i="15"/>
  <c r="J21" i="15"/>
  <c r="J20" i="15"/>
  <c r="J32" i="15"/>
  <c r="J67" i="15"/>
  <c r="J39" i="15"/>
  <c r="J74" i="15"/>
  <c r="J65" i="15"/>
  <c r="J56" i="15"/>
  <c r="J55" i="15"/>
  <c r="J68" i="15"/>
  <c r="J54" i="15"/>
  <c r="J64" i="15"/>
  <c r="J71" i="15"/>
  <c r="I15" i="9"/>
  <c r="F60" i="11"/>
  <c r="J41" i="15"/>
  <c r="I77" i="15"/>
  <c r="I29" i="9"/>
  <c r="F15" i="11"/>
  <c r="J77" i="15"/>
  <c r="F29" i="11"/>
  <c r="I75" i="9"/>
  <c r="F75" i="11"/>
  <c r="I56" i="9" l="1"/>
  <c r="I35" i="9"/>
  <c r="I58" i="9"/>
  <c r="J68" i="11"/>
  <c r="L68" i="11" s="1"/>
  <c r="O68" i="11" s="1"/>
  <c r="I49" i="11"/>
  <c r="J31" i="11"/>
  <c r="K31" i="11" s="1"/>
  <c r="I57" i="11"/>
  <c r="J30" i="11"/>
  <c r="K30" i="11" s="1"/>
  <c r="J26" i="11"/>
  <c r="K26" i="11" s="1"/>
  <c r="L49" i="9"/>
  <c r="M15" i="9"/>
  <c r="N15" i="9" s="1"/>
  <c r="I45" i="11"/>
  <c r="I41" i="11"/>
  <c r="L18" i="9"/>
  <c r="J55" i="11"/>
  <c r="K55" i="11" s="1"/>
  <c r="M67" i="9"/>
  <c r="O67" i="9" s="1"/>
  <c r="R67" i="9" s="1"/>
  <c r="L45" i="11"/>
  <c r="L65" i="9"/>
  <c r="J10" i="11"/>
  <c r="L10" i="11" s="1"/>
  <c r="O10" i="11" s="1"/>
  <c r="M17" i="9"/>
  <c r="O17" i="9" s="1"/>
  <c r="R17" i="9" s="1"/>
  <c r="J54" i="11"/>
  <c r="K54" i="11" s="1"/>
  <c r="J24" i="11"/>
  <c r="K24" i="11" s="1"/>
  <c r="J18" i="11"/>
  <c r="L18" i="11" s="1"/>
  <c r="O18" i="11" s="1"/>
  <c r="J14" i="11"/>
  <c r="K14" i="11" s="1"/>
  <c r="J32" i="11"/>
  <c r="K32" i="11" s="1"/>
  <c r="J19" i="11"/>
  <c r="L19" i="11" s="1"/>
  <c r="O19" i="11" s="1"/>
  <c r="I7" i="11"/>
  <c r="I25" i="11"/>
  <c r="M72" i="9"/>
  <c r="O72" i="9" s="1"/>
  <c r="R72" i="9" s="1"/>
  <c r="L70" i="9"/>
  <c r="R70" i="9" s="1"/>
  <c r="L32" i="9"/>
  <c r="M68" i="9"/>
  <c r="N68" i="9" s="1"/>
  <c r="L25" i="11"/>
  <c r="K25" i="11"/>
  <c r="M28" i="9"/>
  <c r="N28" i="9" s="1"/>
  <c r="M12" i="9"/>
  <c r="M69" i="9"/>
  <c r="O69" i="9" s="1"/>
  <c r="R69" i="9" s="1"/>
  <c r="M55" i="9"/>
  <c r="O55" i="9" s="1"/>
  <c r="R55" i="9" s="1"/>
  <c r="J70" i="11"/>
  <c r="K70" i="11" s="1"/>
  <c r="M13" i="9"/>
  <c r="O13" i="9" s="1"/>
  <c r="R13" i="9" s="1"/>
  <c r="M63" i="9"/>
  <c r="N63" i="9" s="1"/>
  <c r="L10" i="9"/>
  <c r="R10" i="9" s="1"/>
  <c r="L20" i="9"/>
  <c r="R20" i="9" s="1"/>
  <c r="I13" i="11"/>
  <c r="M9" i="9"/>
  <c r="O9" i="9" s="1"/>
  <c r="R9" i="9" s="1"/>
  <c r="M7" i="9"/>
  <c r="O7" i="9" s="1"/>
  <c r="R7" i="9" s="1"/>
  <c r="I33" i="11"/>
  <c r="I29" i="11"/>
  <c r="M30" i="9"/>
  <c r="N30" i="9" s="1"/>
  <c r="N20" i="9"/>
  <c r="I23" i="11"/>
  <c r="L26" i="9"/>
  <c r="M36" i="9"/>
  <c r="O36" i="9" s="1"/>
  <c r="R36" i="9" s="1"/>
  <c r="L60" i="9"/>
  <c r="I71" i="11"/>
  <c r="L62" i="9"/>
  <c r="M11" i="9"/>
  <c r="O11" i="9" s="1"/>
  <c r="R11" i="9" s="1"/>
  <c r="L16" i="9"/>
  <c r="M24" i="9"/>
  <c r="O24" i="9" s="1"/>
  <c r="R24" i="9" s="1"/>
  <c r="L36" i="11"/>
  <c r="K36" i="11"/>
  <c r="L46" i="11"/>
  <c r="K46" i="11"/>
  <c r="L7" i="11"/>
  <c r="K7" i="11"/>
  <c r="N65" i="9"/>
  <c r="O65" i="9"/>
  <c r="I8" i="11"/>
  <c r="I16" i="11"/>
  <c r="L53" i="11"/>
  <c r="O53" i="11" s="1"/>
  <c r="J42" i="11"/>
  <c r="K42" i="11" s="1"/>
  <c r="I15" i="11"/>
  <c r="I46" i="11"/>
  <c r="M45" i="9"/>
  <c r="N45" i="9" s="1"/>
  <c r="L53" i="9"/>
  <c r="R53" i="9" s="1"/>
  <c r="J6" i="11"/>
  <c r="L6" i="11" s="1"/>
  <c r="O6" i="11" s="1"/>
  <c r="I66" i="11"/>
  <c r="M8" i="9"/>
  <c r="M51" i="9"/>
  <c r="M21" i="9"/>
  <c r="N21" i="9" s="1"/>
  <c r="L34" i="9"/>
  <c r="M43" i="9"/>
  <c r="O43" i="9" s="1"/>
  <c r="R43" i="9" s="1"/>
  <c r="I67" i="11"/>
  <c r="L23" i="9"/>
  <c r="I50" i="11"/>
  <c r="I36" i="11"/>
  <c r="J62" i="11"/>
  <c r="L74" i="9"/>
  <c r="J51" i="11"/>
  <c r="L41" i="9"/>
  <c r="L71" i="11"/>
  <c r="I27" i="11"/>
  <c r="I34" i="11"/>
  <c r="O34" i="11" s="1"/>
  <c r="I35" i="11"/>
  <c r="O35" i="11" s="1"/>
  <c r="J38" i="11"/>
  <c r="K34" i="11"/>
  <c r="N16" i="9"/>
  <c r="O16" i="9"/>
  <c r="J74" i="11"/>
  <c r="I74" i="11"/>
  <c r="L31" i="9"/>
  <c r="M59" i="9"/>
  <c r="N59" i="9" s="1"/>
  <c r="J44" i="11"/>
  <c r="K68" i="11"/>
  <c r="N18" i="9"/>
  <c r="O18" i="9"/>
  <c r="J65" i="11"/>
  <c r="I65" i="11"/>
  <c r="I69" i="11"/>
  <c r="J69" i="11"/>
  <c r="I73" i="11"/>
  <c r="J73" i="11"/>
  <c r="M22" i="9"/>
  <c r="N22" i="9" s="1"/>
  <c r="L22" i="9"/>
  <c r="I75" i="11"/>
  <c r="J75" i="11"/>
  <c r="M25" i="9"/>
  <c r="O25" i="9" s="1"/>
  <c r="L25" i="9"/>
  <c r="L27" i="9"/>
  <c r="M27" i="9"/>
  <c r="L29" i="9"/>
  <c r="M29" i="9"/>
  <c r="M33" i="9"/>
  <c r="O33" i="9" s="1"/>
  <c r="L33" i="9"/>
  <c r="M40" i="9"/>
  <c r="N40" i="9" s="1"/>
  <c r="L40" i="9"/>
  <c r="L46" i="9"/>
  <c r="M46" i="9"/>
  <c r="M48" i="9"/>
  <c r="O48" i="9" s="1"/>
  <c r="L48" i="9"/>
  <c r="L50" i="9"/>
  <c r="M50" i="9"/>
  <c r="L52" i="9"/>
  <c r="M52" i="9"/>
  <c r="L56" i="9"/>
  <c r="M56" i="9"/>
  <c r="L71" i="9"/>
  <c r="M71" i="9"/>
  <c r="N71" i="9" s="1"/>
  <c r="L73" i="9"/>
  <c r="M73" i="9"/>
  <c r="M75" i="9"/>
  <c r="L75" i="9"/>
  <c r="J9" i="11"/>
  <c r="L9" i="11" s="1"/>
  <c r="I9" i="11"/>
  <c r="I17" i="11"/>
  <c r="J17" i="11"/>
  <c r="K33" i="11"/>
  <c r="L33" i="11"/>
  <c r="J37" i="11"/>
  <c r="I37" i="11"/>
  <c r="I40" i="11"/>
  <c r="J40" i="11"/>
  <c r="J48" i="11"/>
  <c r="L48" i="11" s="1"/>
  <c r="I48" i="11"/>
  <c r="I52" i="11"/>
  <c r="J52" i="11"/>
  <c r="L57" i="11"/>
  <c r="K57" i="11"/>
  <c r="I58" i="11"/>
  <c r="J58" i="11"/>
  <c r="L58" i="11" s="1"/>
  <c r="I59" i="11"/>
  <c r="J59" i="11"/>
  <c r="J60" i="11"/>
  <c r="I60" i="11"/>
  <c r="I64" i="11"/>
  <c r="J64" i="11"/>
  <c r="L64" i="11" s="1"/>
  <c r="L16" i="11"/>
  <c r="N70" i="9"/>
  <c r="L61" i="9"/>
  <c r="I21" i="11"/>
  <c r="J28" i="11"/>
  <c r="J12" i="11"/>
  <c r="J43" i="11"/>
  <c r="N53" i="9"/>
  <c r="J72" i="11"/>
  <c r="I56" i="11"/>
  <c r="J47" i="11"/>
  <c r="I39" i="11"/>
  <c r="J63" i="11"/>
  <c r="L63" i="11" s="1"/>
  <c r="O63" i="11" s="1"/>
  <c r="I20" i="11"/>
  <c r="N58" i="9"/>
  <c r="O58" i="9"/>
  <c r="K8" i="11"/>
  <c r="L8" i="11"/>
  <c r="O23" i="9"/>
  <c r="N23" i="9"/>
  <c r="O26" i="9"/>
  <c r="N26" i="9"/>
  <c r="O74" i="9"/>
  <c r="N74" i="9"/>
  <c r="L50" i="11"/>
  <c r="K50" i="11"/>
  <c r="O38" i="9"/>
  <c r="N38" i="9"/>
  <c r="O60" i="9"/>
  <c r="N60" i="9"/>
  <c r="L41" i="11"/>
  <c r="K41" i="11"/>
  <c r="N10" i="9"/>
  <c r="M37" i="9"/>
  <c r="M19" i="9"/>
  <c r="O49" i="9"/>
  <c r="L6" i="9"/>
  <c r="M35" i="9"/>
  <c r="L38" i="9"/>
  <c r="M39" i="9"/>
  <c r="M42" i="9"/>
  <c r="M47" i="9"/>
  <c r="M57" i="9"/>
  <c r="L58" i="9"/>
  <c r="J22" i="11"/>
  <c r="L14" i="9"/>
  <c r="M64" i="9"/>
  <c r="K35" i="11"/>
  <c r="M44" i="9"/>
  <c r="M54" i="9"/>
  <c r="J11" i="11"/>
  <c r="M66" i="9"/>
  <c r="D10" i="6"/>
  <c r="D17" i="6"/>
  <c r="D18" i="6" s="1"/>
  <c r="D20" i="6" s="1"/>
  <c r="D19" i="6" s="1"/>
  <c r="O31" i="9"/>
  <c r="N31" i="9"/>
  <c r="N62" i="9"/>
  <c r="O62" i="9"/>
  <c r="L21" i="11"/>
  <c r="K21" i="11"/>
  <c r="L29" i="11"/>
  <c r="K29" i="11"/>
  <c r="L49" i="11"/>
  <c r="K49" i="11"/>
  <c r="O6" i="9"/>
  <c r="N6" i="9"/>
  <c r="O14" i="9"/>
  <c r="N14" i="9"/>
  <c r="L39" i="11"/>
  <c r="K39" i="11"/>
  <c r="N32" i="9"/>
  <c r="O32" i="9"/>
  <c r="O34" i="9"/>
  <c r="N34" i="9"/>
  <c r="O41" i="9"/>
  <c r="N41" i="9"/>
  <c r="O61" i="9"/>
  <c r="N61" i="9"/>
  <c r="L27" i="11"/>
  <c r="K27" i="11"/>
  <c r="L67" i="11"/>
  <c r="K67" i="11"/>
  <c r="K13" i="11"/>
  <c r="L13" i="11"/>
  <c r="L61" i="11"/>
  <c r="O61" i="11" s="1"/>
  <c r="K61" i="11"/>
  <c r="K66" i="11"/>
  <c r="L66" i="11"/>
  <c r="AC12" i="5"/>
  <c r="AI12" i="5" s="1"/>
  <c r="AK12" i="5" s="1"/>
  <c r="AC16" i="5"/>
  <c r="AI16" i="5" s="1"/>
  <c r="AK16" i="5" s="1"/>
  <c r="G12" i="7"/>
  <c r="G14" i="7" s="1"/>
  <c r="G15" i="7" s="1"/>
  <c r="L14" i="7"/>
  <c r="L15" i="7" s="1"/>
  <c r="AC14" i="5"/>
  <c r="AI14" i="5" s="1"/>
  <c r="AK14" i="5" s="1"/>
  <c r="AC20" i="5"/>
  <c r="AI20" i="5" s="1"/>
  <c r="AK20" i="5" s="1"/>
  <c r="AC24" i="5"/>
  <c r="AI24" i="5" s="1"/>
  <c r="AK24" i="5" s="1"/>
  <c r="P14" i="7"/>
  <c r="P15" i="7" s="1"/>
  <c r="L15" i="11"/>
  <c r="K15" i="11"/>
  <c r="K23" i="11"/>
  <c r="L23" i="11"/>
  <c r="L56" i="11"/>
  <c r="K56" i="11"/>
  <c r="L20" i="11"/>
  <c r="K20" i="11"/>
  <c r="D13" i="7"/>
  <c r="D14" i="7" s="1"/>
  <c r="D15" i="7" s="1"/>
  <c r="AD12" i="5"/>
  <c r="AD18" i="5"/>
  <c r="N13" i="7"/>
  <c r="N14" i="7" s="1"/>
  <c r="N15" i="7" s="1"/>
  <c r="F13" i="7"/>
  <c r="F14" i="7" s="1"/>
  <c r="F15" i="7" s="1"/>
  <c r="H13" i="7"/>
  <c r="J12" i="7"/>
  <c r="L3" i="13"/>
  <c r="E23" i="13" s="1"/>
  <c r="I23" i="13" s="1"/>
  <c r="J7" i="13"/>
  <c r="J8" i="13" s="1"/>
  <c r="E18" i="13"/>
  <c r="I18" i="13" s="1"/>
  <c r="I36" i="16"/>
  <c r="I69" i="15"/>
  <c r="I37" i="15"/>
  <c r="I14" i="15"/>
  <c r="I74" i="16"/>
  <c r="I66" i="15"/>
  <c r="I47" i="15"/>
  <c r="I51" i="15"/>
  <c r="I17" i="15"/>
  <c r="I12" i="15"/>
  <c r="I63" i="15"/>
  <c r="I66" i="16"/>
  <c r="I25" i="15"/>
  <c r="I16" i="15"/>
  <c r="I31" i="15"/>
  <c r="I76" i="15"/>
  <c r="I13" i="15"/>
  <c r="I70" i="16"/>
  <c r="I29" i="16"/>
  <c r="I72" i="16"/>
  <c r="I21" i="16"/>
  <c r="I14" i="16"/>
  <c r="I25" i="16"/>
  <c r="I18" i="16"/>
  <c r="E16" i="13"/>
  <c r="I16" i="13" s="1"/>
  <c r="G7" i="13"/>
  <c r="G8" i="13" s="1"/>
  <c r="G14" i="13"/>
  <c r="I14" i="13" s="1"/>
  <c r="E7" i="13"/>
  <c r="E8" i="13" s="1"/>
  <c r="H17" i="13"/>
  <c r="K4" i="13"/>
  <c r="F20" i="13" s="1"/>
  <c r="K3" i="13"/>
  <c r="I50" i="9"/>
  <c r="K6" i="13"/>
  <c r="H20" i="13" s="1"/>
  <c r="K5" i="13"/>
  <c r="G20" i="13" s="1"/>
  <c r="E15" i="13"/>
  <c r="I15" i="13" s="1"/>
  <c r="F7" i="13"/>
  <c r="F8" i="13" s="1"/>
  <c r="I7" i="13"/>
  <c r="I8" i="13" s="1"/>
  <c r="F19" i="13"/>
  <c r="I19" i="13" s="1"/>
  <c r="G17" i="13"/>
  <c r="H7" i="13"/>
  <c r="H8" i="13" s="1"/>
  <c r="L31" i="11" l="1"/>
  <c r="O31" i="11" s="1"/>
  <c r="F56" i="11"/>
  <c r="F58" i="11"/>
  <c r="I62" i="16"/>
  <c r="F23" i="11"/>
  <c r="F35" i="11"/>
  <c r="F28" i="11"/>
  <c r="F64" i="11"/>
  <c r="O49" i="11"/>
  <c r="O57" i="11"/>
  <c r="L26" i="11"/>
  <c r="O26" i="11" s="1"/>
  <c r="O41" i="11"/>
  <c r="L30" i="11"/>
  <c r="O30" i="11" s="1"/>
  <c r="R49" i="9"/>
  <c r="R65" i="9"/>
  <c r="K18" i="11"/>
  <c r="O15" i="9"/>
  <c r="R15" i="9" s="1"/>
  <c r="N67" i="9"/>
  <c r="L55" i="11"/>
  <c r="O55" i="11" s="1"/>
  <c r="O45" i="11"/>
  <c r="R18" i="9"/>
  <c r="K10" i="11"/>
  <c r="R32" i="9"/>
  <c r="R16" i="9"/>
  <c r="N55" i="9"/>
  <c r="N17" i="9"/>
  <c r="L54" i="11"/>
  <c r="O54" i="11" s="1"/>
  <c r="L24" i="11"/>
  <c r="O24" i="11" s="1"/>
  <c r="K19" i="11"/>
  <c r="R62" i="9"/>
  <c r="O30" i="9"/>
  <c r="R30" i="9" s="1"/>
  <c r="O68" i="9"/>
  <c r="R68" i="9" s="1"/>
  <c r="L32" i="11"/>
  <c r="O32" i="11" s="1"/>
  <c r="N72" i="9"/>
  <c r="K6" i="11"/>
  <c r="O7" i="11"/>
  <c r="L14" i="11"/>
  <c r="O14" i="11" s="1"/>
  <c r="N13" i="9"/>
  <c r="O25" i="11"/>
  <c r="O56" i="11"/>
  <c r="O63" i="9"/>
  <c r="R63" i="9" s="1"/>
  <c r="R74" i="9"/>
  <c r="R23" i="9"/>
  <c r="O33" i="11"/>
  <c r="N9" i="9"/>
  <c r="K48" i="11"/>
  <c r="N69" i="9"/>
  <c r="O15" i="11"/>
  <c r="O27" i="11"/>
  <c r="N43" i="9"/>
  <c r="R60" i="9"/>
  <c r="O40" i="9"/>
  <c r="R40" i="9" s="1"/>
  <c r="N48" i="9"/>
  <c r="O28" i="9"/>
  <c r="R28" i="9" s="1"/>
  <c r="L70" i="11"/>
  <c r="O70" i="11" s="1"/>
  <c r="N12" i="9"/>
  <c r="O12" i="9"/>
  <c r="R12" i="9" s="1"/>
  <c r="O36" i="11"/>
  <c r="O21" i="11"/>
  <c r="N25" i="9"/>
  <c r="O22" i="9"/>
  <c r="R22" i="9" s="1"/>
  <c r="N7" i="9"/>
  <c r="R61" i="9"/>
  <c r="K58" i="11"/>
  <c r="O71" i="11"/>
  <c r="O20" i="11"/>
  <c r="O13" i="11"/>
  <c r="O48" i="11"/>
  <c r="N11" i="9"/>
  <c r="L42" i="11"/>
  <c r="O42" i="11" s="1"/>
  <c r="O67" i="11"/>
  <c r="R6" i="9"/>
  <c r="N36" i="9"/>
  <c r="O50" i="11"/>
  <c r="R26" i="9"/>
  <c r="O58" i="11"/>
  <c r="O21" i="9"/>
  <c r="R21" i="9" s="1"/>
  <c r="O23" i="11"/>
  <c r="R33" i="9"/>
  <c r="O64" i="11"/>
  <c r="R48" i="9"/>
  <c r="N24" i="9"/>
  <c r="O9" i="11"/>
  <c r="K9" i="11"/>
  <c r="R34" i="9"/>
  <c r="O39" i="11"/>
  <c r="O29" i="11"/>
  <c r="N8" i="9"/>
  <c r="O8" i="9"/>
  <c r="R8" i="9" s="1"/>
  <c r="O66" i="11"/>
  <c r="R41" i="9"/>
  <c r="R31" i="9"/>
  <c r="O71" i="9"/>
  <c r="R71" i="9" s="1"/>
  <c r="O16" i="11"/>
  <c r="K51" i="11"/>
  <c r="L51" i="11"/>
  <c r="O51" i="11" s="1"/>
  <c r="N51" i="9"/>
  <c r="O51" i="9"/>
  <c r="R51" i="9" s="1"/>
  <c r="L38" i="11"/>
  <c r="O38" i="11" s="1"/>
  <c r="K38" i="11"/>
  <c r="K62" i="11"/>
  <c r="L62" i="11"/>
  <c r="O62" i="11" s="1"/>
  <c r="O59" i="9"/>
  <c r="R59" i="9" s="1"/>
  <c r="R58" i="9"/>
  <c r="O46" i="11"/>
  <c r="K63" i="11"/>
  <c r="O45" i="9"/>
  <c r="R45" i="9" s="1"/>
  <c r="O8" i="11"/>
  <c r="L72" i="11"/>
  <c r="O72" i="11" s="1"/>
  <c r="K72" i="11"/>
  <c r="K12" i="11"/>
  <c r="L12" i="11"/>
  <c r="O12" i="11" s="1"/>
  <c r="L74" i="11"/>
  <c r="O74" i="11" s="1"/>
  <c r="K74" i="11"/>
  <c r="N33" i="9"/>
  <c r="L17" i="11"/>
  <c r="O17" i="11" s="1"/>
  <c r="K17" i="11"/>
  <c r="N52" i="9"/>
  <c r="O52" i="9"/>
  <c r="R52" i="9" s="1"/>
  <c r="R14" i="9"/>
  <c r="L47" i="11"/>
  <c r="O47" i="11" s="1"/>
  <c r="K47" i="11"/>
  <c r="K52" i="11"/>
  <c r="L52" i="11"/>
  <c r="K40" i="11"/>
  <c r="L40" i="11"/>
  <c r="O40" i="11" s="1"/>
  <c r="K37" i="11"/>
  <c r="L37" i="11"/>
  <c r="O37" i="11" s="1"/>
  <c r="N75" i="9"/>
  <c r="O75" i="9"/>
  <c r="R75" i="9" s="1"/>
  <c r="R25" i="9"/>
  <c r="L65" i="11"/>
  <c r="O65" i="11" s="1"/>
  <c r="K65" i="11"/>
  <c r="L59" i="11"/>
  <c r="O59" i="11" s="1"/>
  <c r="K59" i="11"/>
  <c r="R38" i="9"/>
  <c r="L28" i="11"/>
  <c r="O28" i="11" s="1"/>
  <c r="K28" i="11"/>
  <c r="N29" i="9"/>
  <c r="O29" i="9"/>
  <c r="R29" i="9" s="1"/>
  <c r="K73" i="11"/>
  <c r="L73" i="11"/>
  <c r="O73" i="11" s="1"/>
  <c r="K64" i="11"/>
  <c r="L43" i="11"/>
  <c r="O43" i="11" s="1"/>
  <c r="K43" i="11"/>
  <c r="K60" i="11"/>
  <c r="L60" i="11"/>
  <c r="O60" i="11" s="1"/>
  <c r="O52" i="11"/>
  <c r="O73" i="9"/>
  <c r="R73" i="9" s="1"/>
  <c r="N73" i="9"/>
  <c r="N56" i="9"/>
  <c r="O56" i="9"/>
  <c r="R56" i="9" s="1"/>
  <c r="O50" i="9"/>
  <c r="R50" i="9" s="1"/>
  <c r="N50" i="9"/>
  <c r="O46" i="9"/>
  <c r="R46" i="9" s="1"/>
  <c r="N46" i="9"/>
  <c r="O27" i="9"/>
  <c r="R27" i="9" s="1"/>
  <c r="N27" i="9"/>
  <c r="L75" i="11"/>
  <c r="O75" i="11" s="1"/>
  <c r="K75" i="11"/>
  <c r="L69" i="11"/>
  <c r="O69" i="11" s="1"/>
  <c r="K69" i="11"/>
  <c r="K44" i="11"/>
  <c r="L44" i="11"/>
  <c r="O44" i="11" s="1"/>
  <c r="L22" i="11"/>
  <c r="O22" i="11" s="1"/>
  <c r="K22" i="11"/>
  <c r="O42" i="9"/>
  <c r="R42" i="9" s="1"/>
  <c r="N42" i="9"/>
  <c r="O35" i="9"/>
  <c r="R35" i="9" s="1"/>
  <c r="N35" i="9"/>
  <c r="N54" i="9"/>
  <c r="O54" i="9"/>
  <c r="R54" i="9" s="1"/>
  <c r="O64" i="9"/>
  <c r="R64" i="9" s="1"/>
  <c r="N64" i="9"/>
  <c r="O39" i="9"/>
  <c r="R39" i="9" s="1"/>
  <c r="N39" i="9"/>
  <c r="O19" i="9"/>
  <c r="R19" i="9" s="1"/>
  <c r="N19" i="9"/>
  <c r="K11" i="11"/>
  <c r="L11" i="11"/>
  <c r="O11" i="11" s="1"/>
  <c r="O47" i="9"/>
  <c r="R47" i="9" s="1"/>
  <c r="N47" i="9"/>
  <c r="N66" i="9"/>
  <c r="O66" i="9"/>
  <c r="R66" i="9" s="1"/>
  <c r="N44" i="9"/>
  <c r="O44" i="9"/>
  <c r="R44" i="9" s="1"/>
  <c r="N57" i="9"/>
  <c r="O57" i="9"/>
  <c r="R57" i="9" s="1"/>
  <c r="N37" i="9"/>
  <c r="O37" i="9"/>
  <c r="R37" i="9" s="1"/>
  <c r="Q13" i="7"/>
  <c r="H14" i="7"/>
  <c r="J14" i="7"/>
  <c r="J15" i="7" s="1"/>
  <c r="Q12" i="7"/>
  <c r="I9" i="16"/>
  <c r="I78" i="15"/>
  <c r="I71" i="16"/>
  <c r="I46" i="16"/>
  <c r="I38" i="15"/>
  <c r="I33" i="16"/>
  <c r="I29" i="15"/>
  <c r="I67" i="16"/>
  <c r="I35" i="15"/>
  <c r="J73" i="15"/>
  <c r="I48" i="15"/>
  <c r="I57" i="15"/>
  <c r="F50" i="11"/>
  <c r="J79" i="15"/>
  <c r="I49" i="16"/>
  <c r="I26" i="16"/>
  <c r="I60" i="16"/>
  <c r="I13" i="16"/>
  <c r="I49" i="15"/>
  <c r="I40" i="16"/>
  <c r="I53" i="15"/>
  <c r="I16" i="16"/>
  <c r="I13" i="9"/>
  <c r="I28" i="9"/>
  <c r="J36" i="16"/>
  <c r="J40" i="16"/>
  <c r="I52" i="15"/>
  <c r="J69" i="16"/>
  <c r="I63" i="16"/>
  <c r="I53" i="16"/>
  <c r="I26" i="15"/>
  <c r="I52" i="16"/>
  <c r="I27" i="15"/>
  <c r="I27" i="16"/>
  <c r="J27" i="16"/>
  <c r="J19" i="15"/>
  <c r="I39" i="16"/>
  <c r="I20" i="16"/>
  <c r="I48" i="16"/>
  <c r="J69" i="15"/>
  <c r="J17" i="16"/>
  <c r="J75" i="16"/>
  <c r="I17" i="13"/>
  <c r="I37" i="16"/>
  <c r="I17" i="16"/>
  <c r="I44" i="15"/>
  <c r="I73" i="16"/>
  <c r="I18" i="15"/>
  <c r="I75" i="16"/>
  <c r="I19" i="16"/>
  <c r="I28" i="15"/>
  <c r="I10" i="9"/>
  <c r="I61" i="16"/>
  <c r="I64" i="9"/>
  <c r="I45" i="15"/>
  <c r="I50" i="16"/>
  <c r="I72" i="15"/>
  <c r="I35" i="16"/>
  <c r="J33" i="16"/>
  <c r="I27" i="9"/>
  <c r="I69" i="16"/>
  <c r="I75" i="15"/>
  <c r="I45" i="16"/>
  <c r="I31" i="16"/>
  <c r="I11" i="16"/>
  <c r="I33" i="15"/>
  <c r="J35" i="15"/>
  <c r="J50" i="16"/>
  <c r="I23" i="9"/>
  <c r="I53" i="9"/>
  <c r="I15" i="16"/>
  <c r="I28" i="16"/>
  <c r="I79" i="15"/>
  <c r="I54" i="16"/>
  <c r="I55" i="16"/>
  <c r="I15" i="15"/>
  <c r="I50" i="15"/>
  <c r="I51" i="16"/>
  <c r="I12" i="16"/>
  <c r="M5" i="13"/>
  <c r="J41" i="16"/>
  <c r="I32" i="16"/>
  <c r="I30" i="15"/>
  <c r="I30" i="16"/>
  <c r="J11" i="15"/>
  <c r="I11" i="15"/>
  <c r="J31" i="15"/>
  <c r="I73" i="15"/>
  <c r="I59" i="16"/>
  <c r="I65" i="16"/>
  <c r="I64" i="16"/>
  <c r="I34" i="16"/>
  <c r="I38" i="16"/>
  <c r="I40" i="15"/>
  <c r="I41" i="16"/>
  <c r="I9" i="15"/>
  <c r="J35" i="16"/>
  <c r="I68" i="16"/>
  <c r="J76" i="15"/>
  <c r="I19" i="15"/>
  <c r="J47" i="15"/>
  <c r="J49" i="16"/>
  <c r="J15" i="16"/>
  <c r="J15" i="15"/>
  <c r="K7" i="13"/>
  <c r="K8" i="13" s="1"/>
  <c r="E20" i="13"/>
  <c r="I20" i="13" s="1"/>
  <c r="M3" i="13"/>
  <c r="J31" i="16"/>
  <c r="M6" i="13"/>
  <c r="J13" i="16"/>
  <c r="J14" i="15"/>
  <c r="M4" i="13"/>
  <c r="R5" i="13"/>
  <c r="R4" i="13"/>
  <c r="R6" i="13"/>
  <c r="J45" i="15" l="1"/>
  <c r="J44" i="15"/>
  <c r="F53" i="11"/>
  <c r="J60" i="16"/>
  <c r="H15" i="7"/>
  <c r="Q14" i="7"/>
  <c r="R13" i="7"/>
  <c r="S13" i="7" s="1"/>
  <c r="R12" i="7"/>
  <c r="S12" i="7"/>
  <c r="J78" i="15"/>
  <c r="J68" i="16"/>
  <c r="J71" i="16"/>
  <c r="J9" i="15"/>
  <c r="J80" i="16"/>
  <c r="J29" i="15"/>
  <c r="J53" i="15"/>
  <c r="J55" i="16"/>
  <c r="J25" i="15"/>
  <c r="J26" i="16"/>
  <c r="J30" i="15"/>
  <c r="J40" i="15"/>
  <c r="J72" i="16"/>
  <c r="J37" i="16"/>
  <c r="J52" i="16"/>
  <c r="J16" i="15"/>
  <c r="J32" i="16"/>
  <c r="J16" i="16"/>
  <c r="J62" i="16"/>
  <c r="J63" i="15"/>
  <c r="J12" i="15"/>
  <c r="J61" i="16"/>
  <c r="J45" i="16"/>
  <c r="J34" i="16"/>
  <c r="J70" i="16"/>
  <c r="J49" i="15"/>
  <c r="J53" i="16"/>
  <c r="J17" i="15"/>
  <c r="J21" i="16"/>
  <c r="J52" i="15"/>
  <c r="J59" i="16"/>
  <c r="J11" i="16"/>
  <c r="J66" i="15"/>
  <c r="F13" i="11"/>
  <c r="J20" i="16"/>
  <c r="J63" i="16"/>
  <c r="J46" i="16"/>
  <c r="J51" i="15"/>
  <c r="J14" i="16"/>
  <c r="J18" i="16"/>
  <c r="J48" i="16"/>
  <c r="J72" i="15"/>
  <c r="J75" i="15"/>
  <c r="J33" i="15"/>
  <c r="J67" i="16"/>
  <c r="K67" i="16" s="1"/>
  <c r="J74" i="16"/>
  <c r="J28" i="16"/>
  <c r="J39" i="16"/>
  <c r="J26" i="15"/>
  <c r="F10" i="11"/>
  <c r="J54" i="16"/>
  <c r="J37" i="15"/>
  <c r="O6" i="13"/>
  <c r="I77" i="16"/>
  <c r="J57" i="15"/>
  <c r="J19" i="16"/>
  <c r="F27" i="11"/>
  <c r="J27" i="15"/>
  <c r="J48" i="15"/>
  <c r="J73" i="16"/>
  <c r="J38" i="16"/>
  <c r="I70" i="15"/>
  <c r="J84" i="15" s="1"/>
  <c r="J18" i="15"/>
  <c r="J28" i="15"/>
  <c r="J38" i="15"/>
  <c r="J66" i="16"/>
  <c r="O4" i="13"/>
  <c r="I46" i="15"/>
  <c r="J64" i="16"/>
  <c r="J29" i="16"/>
  <c r="J51" i="16"/>
  <c r="N5" i="13"/>
  <c r="G22" i="13" s="1"/>
  <c r="J50" i="15"/>
  <c r="J12" i="16"/>
  <c r="J13" i="15"/>
  <c r="I42" i="16"/>
  <c r="J30" i="16"/>
  <c r="O5" i="13"/>
  <c r="I47" i="9"/>
  <c r="I47" i="16"/>
  <c r="I56" i="16" s="1"/>
  <c r="J9" i="16"/>
  <c r="K75" i="16"/>
  <c r="N4" i="13"/>
  <c r="F22" i="13" s="1"/>
  <c r="J25" i="16"/>
  <c r="M7" i="13"/>
  <c r="M8" i="13" s="1"/>
  <c r="P4" i="13" l="1"/>
  <c r="F29" i="13" s="1"/>
  <c r="F30" i="13" s="1"/>
  <c r="F31" i="13" s="1"/>
  <c r="F32" i="13" s="1"/>
  <c r="Q15" i="7"/>
  <c r="R14" i="7"/>
  <c r="R15" i="7" s="1"/>
  <c r="N6" i="13"/>
  <c r="J65" i="16"/>
  <c r="J77" i="16" s="1"/>
  <c r="H72" i="1"/>
  <c r="F8" i="6" s="1"/>
  <c r="G8" i="6" s="1"/>
  <c r="H8" i="6" s="1"/>
  <c r="P6" i="13"/>
  <c r="H29" i="13" s="1"/>
  <c r="J70" i="15"/>
  <c r="J90" i="15" s="1"/>
  <c r="J86" i="16"/>
  <c r="I49" i="9"/>
  <c r="J46" i="15"/>
  <c r="J47" i="16"/>
  <c r="J56" i="16" s="1"/>
  <c r="J81" i="16"/>
  <c r="Q72" i="1"/>
  <c r="Q73" i="1" s="1"/>
  <c r="Q74" i="1" s="1"/>
  <c r="D93" i="1" s="1"/>
  <c r="L72" i="1"/>
  <c r="F10" i="6" s="1"/>
  <c r="G10" i="6" s="1"/>
  <c r="H10" i="6" s="1"/>
  <c r="J42" i="16"/>
  <c r="F47" i="11"/>
  <c r="F49" i="11"/>
  <c r="S14" i="7" l="1"/>
  <c r="S15" i="7" s="1"/>
  <c r="J85" i="15"/>
  <c r="H73" i="1"/>
  <c r="H74" i="1" s="1"/>
  <c r="D92" i="1" s="1"/>
  <c r="S4" i="13"/>
  <c r="T4" i="13" s="1"/>
  <c r="V4" i="13" s="1"/>
  <c r="F9" i="6"/>
  <c r="G9" i="6" s="1"/>
  <c r="H9" i="6" s="1"/>
  <c r="L73" i="1"/>
  <c r="L74" i="1" s="1"/>
  <c r="H76" i="1"/>
  <c r="H77" i="1" s="1"/>
  <c r="H78" i="1" s="1"/>
  <c r="D95" i="1" s="1"/>
  <c r="P5" i="13"/>
  <c r="G29" i="13" s="1"/>
  <c r="G30" i="13" s="1"/>
  <c r="G31" i="13" s="1"/>
  <c r="G32" i="13" s="1"/>
  <c r="Q76" i="1"/>
  <c r="F20" i="6" s="1"/>
  <c r="H22" i="13"/>
  <c r="H30" i="13" s="1"/>
  <c r="S6" i="13"/>
  <c r="T6" i="13" s="1"/>
  <c r="V6" i="13" s="1"/>
  <c r="I10" i="16"/>
  <c r="I22" i="16" s="1"/>
  <c r="I78" i="16" s="1"/>
  <c r="I79" i="16" s="1"/>
  <c r="I10" i="15"/>
  <c r="I82" i="15" s="1"/>
  <c r="J92" i="15" s="1"/>
  <c r="F33" i="13" l="1"/>
  <c r="F18" i="6"/>
  <c r="G18" i="6" s="1"/>
  <c r="H18" i="6" s="1"/>
  <c r="S5" i="13"/>
  <c r="T5" i="13" s="1"/>
  <c r="V5" i="13" s="1"/>
  <c r="L76" i="1"/>
  <c r="F19" i="6" s="1"/>
  <c r="G19" i="6" s="1"/>
  <c r="H19" i="6" s="1"/>
  <c r="Q77" i="1"/>
  <c r="Q78" i="1" s="1"/>
  <c r="D96" i="1" s="1"/>
  <c r="G33" i="13"/>
  <c r="I41" i="9"/>
  <c r="J10" i="16"/>
  <c r="J22" i="16" s="1"/>
  <c r="J78" i="16" s="1"/>
  <c r="J10" i="15"/>
  <c r="G20" i="6"/>
  <c r="H20" i="6" s="1"/>
  <c r="H31" i="13"/>
  <c r="H32" i="13" s="1"/>
  <c r="O3" i="13"/>
  <c r="H33" i="13" l="1"/>
  <c r="L77" i="1"/>
  <c r="L78" i="1" s="1"/>
  <c r="F41" i="11"/>
  <c r="O7" i="13"/>
  <c r="O8" i="13" s="1"/>
  <c r="N3" i="13"/>
  <c r="D76" i="1"/>
  <c r="J82" i="15"/>
  <c r="J89" i="15"/>
  <c r="P3" i="13"/>
  <c r="P7" i="13" s="1"/>
  <c r="P8" i="13" s="1"/>
  <c r="E29" i="13" l="1"/>
  <c r="I29" i="13" s="1"/>
  <c r="F17" i="6"/>
  <c r="Y76" i="1"/>
  <c r="D77" i="1"/>
  <c r="Y77" i="1" s="1"/>
  <c r="N7" i="13"/>
  <c r="N8" i="13" s="1"/>
  <c r="E22" i="13"/>
  <c r="D78" i="1" l="1"/>
  <c r="D94" i="1" s="1"/>
  <c r="G17" i="6"/>
  <c r="H17" i="6" s="1"/>
  <c r="H22" i="6" s="1"/>
  <c r="I22" i="13"/>
  <c r="I30" i="13" s="1"/>
  <c r="E30" i="13"/>
  <c r="Y78" i="1" l="1"/>
  <c r="D90" i="1"/>
  <c r="I31" i="13"/>
  <c r="I32" i="13" s="1"/>
  <c r="E31" i="13"/>
  <c r="E32" i="13" s="1"/>
  <c r="D72" i="1" l="1"/>
  <c r="F7" i="6" s="1"/>
  <c r="R3" i="13" l="1"/>
  <c r="R7" i="13" s="1"/>
  <c r="R8" i="13" s="1"/>
  <c r="S3" i="13"/>
  <c r="D73" i="1"/>
  <c r="Y73" i="1" s="1"/>
  <c r="Y72" i="1"/>
  <c r="D74" i="1" l="1"/>
  <c r="D89" i="1" s="1"/>
  <c r="G7" i="6"/>
  <c r="H7" i="6" s="1"/>
  <c r="H12" i="6" s="1"/>
  <c r="T3" i="13"/>
  <c r="T7" i="13" s="1"/>
  <c r="T8" i="13" s="1"/>
  <c r="S7" i="13"/>
  <c r="S8" i="13" s="1"/>
  <c r="E33" i="13"/>
  <c r="D91" i="1" l="1"/>
  <c r="F83" i="1"/>
  <c r="F84" i="1" s="1"/>
  <c r="Y74" i="1"/>
  <c r="AB74" i="1" s="1"/>
  <c r="V3" i="13"/>
  <c r="V7" i="13" s="1"/>
  <c r="V8" i="13" s="1"/>
  <c r="I33" i="13" s="1"/>
  <c r="H25" i="6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CAMBIA DE CUENTA DAR DE ALTA ESTA NUEVA CUENTA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CTA CHEQUES
PLAZA 055
CUENTA 9262296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CTA CHEQUES
PLAZA 055
CUENTA 9262296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</commentList>
</comments>
</file>

<file path=xl/comments3.xml><?xml version="1.0" encoding="utf-8"?>
<comments xmlns="http://schemas.openxmlformats.org/spreadsheetml/2006/main">
  <authors>
    <author>petrus</author>
    <author>Berenice</author>
  </authors>
  <commentList>
    <comment ref="N5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#162732149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M7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#164464531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M7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M7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M7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M7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M7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M8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M8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M8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M8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M8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#167421482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P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ojo en este mes cobrar solo infonavit a apartir del 17 de feb en marzo ya sale normal 2612.90 mensual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</commentList>
</comments>
</file>

<file path=xl/sharedStrings.xml><?xml version="1.0" encoding="utf-8"?>
<sst xmlns="http://schemas.openxmlformats.org/spreadsheetml/2006/main" count="1869" uniqueCount="538">
  <si>
    <t>TRABAJADOR</t>
  </si>
  <si>
    <t>COSTO SOCIAL</t>
  </si>
  <si>
    <t>SUBTOTAL</t>
  </si>
  <si>
    <t>ENRIQUEZ PEREZ TOMAS</t>
  </si>
  <si>
    <t>RIVERA CAMACHO JAIME</t>
  </si>
  <si>
    <t>LOPEZ MIGUEL JUAN</t>
  </si>
  <si>
    <t>GALVAN AGUILAR MARIO ALBERTO</t>
  </si>
  <si>
    <t>HERRERA ESPINOSA FRANCISCO</t>
  </si>
  <si>
    <t>GONZALEZ RODRIGUEZ SANTIAGO GUILLERMO</t>
  </si>
  <si>
    <t>JIMENEZ LOYA MARIO</t>
  </si>
  <si>
    <t>CORONA MAYORAL CARLOS EDUARDO</t>
  </si>
  <si>
    <t>CRUZ SANTIAGO IGNACIO</t>
  </si>
  <si>
    <t>HERMIDA CHAVEZ DAVID</t>
  </si>
  <si>
    <t>URBINA YLLANEZ JOSE LUIS</t>
  </si>
  <si>
    <t>LOPEZ CRUZ ANGEL</t>
  </si>
  <si>
    <t>RODRIGUEZ OCHOA MARGARITO</t>
  </si>
  <si>
    <t>MEDINA SIERRA FERNANDO</t>
  </si>
  <si>
    <t>AZAMAR LOPEZ FRANCISCO EPITACIO</t>
  </si>
  <si>
    <t>GONZALEZ MURRIETA LAURO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</si>
  <si>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</si>
  <si>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</si>
  <si>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</si>
  <si>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</si>
  <si>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</si>
  <si>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</si>
  <si>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</si>
  <si>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TULA</t>
  </si>
  <si>
    <t>BOSUM</t>
  </si>
  <si>
    <t>PUMPMAN</t>
  </si>
  <si>
    <t>FITTER REPAIRER</t>
  </si>
  <si>
    <t>MOTORMAN</t>
  </si>
  <si>
    <t>A. B. SEAMAN</t>
  </si>
  <si>
    <t>2ND. COOK</t>
  </si>
  <si>
    <t>MESSROOM STEWARD</t>
  </si>
  <si>
    <t>WIPER</t>
  </si>
  <si>
    <t>OLEA MORALES FILOGONIO</t>
  </si>
  <si>
    <t>ENRIQUEZ PEREZ JOSE</t>
  </si>
  <si>
    <t>MAECCO</t>
  </si>
  <si>
    <t>COMPLEMENTO</t>
  </si>
  <si>
    <t xml:space="preserve">TAJIN                         </t>
  </si>
  <si>
    <t xml:space="preserve">VERACRUZ                      </t>
  </si>
  <si>
    <t>CUOTA SINDICAL</t>
  </si>
  <si>
    <t>EDAD</t>
  </si>
  <si>
    <t>INTERINO</t>
  </si>
  <si>
    <t>PLANTA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</si>
  <si>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</si>
  <si>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</si>
  <si>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</si>
  <si>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</si>
  <si>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</si>
  <si>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</si>
  <si>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</si>
  <si>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</si>
  <si>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</si>
  <si>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</si>
  <si>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</si>
  <si>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</si>
  <si>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</si>
  <si>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</si>
  <si>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</si>
  <si>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</si>
  <si>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</si>
  <si>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</si>
  <si>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</si>
  <si>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</si>
  <si>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</si>
  <si>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</si>
  <si>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</si>
  <si>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</si>
  <si>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>AALF550523EJ7</t>
  </si>
  <si>
    <t>COMC640129U58</t>
  </si>
  <si>
    <t>CUSI610922PV6</t>
  </si>
  <si>
    <t>EIPT560307DS1</t>
  </si>
  <si>
    <t>GAAM780709AM9</t>
  </si>
  <si>
    <t>GOML581020QY6</t>
  </si>
  <si>
    <t>GORS601103Q50</t>
  </si>
  <si>
    <t>HECD540615739</t>
  </si>
  <si>
    <t>JILM740913CC4</t>
  </si>
  <si>
    <t>LXCA600201633</t>
  </si>
  <si>
    <t>LOMJ660420QE4</t>
  </si>
  <si>
    <t>MESF660605M16</t>
  </si>
  <si>
    <t>OEMF610821RE1</t>
  </si>
  <si>
    <t>RICJ670430UD4</t>
  </si>
  <si>
    <t>ROOM590310716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</si>
  <si>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</si>
  <si>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</si>
  <si>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</si>
  <si>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</si>
  <si>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</si>
  <si>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AALF550523HVZZPR08</t>
  </si>
  <si>
    <t>COMC640129HVZRYR09</t>
  </si>
  <si>
    <t>CUSI610922HVZRNG03</t>
  </si>
  <si>
    <t>EIPT560307HVZNRM03</t>
  </si>
  <si>
    <t>GAAM780709HVZLGR03</t>
  </si>
  <si>
    <t>GOML581020HVZNRR07</t>
  </si>
  <si>
    <t>GORS601103HVZNDN08</t>
  </si>
  <si>
    <t>HECD540615HVZRHV06</t>
  </si>
  <si>
    <t>JILM740913HVZMYR00</t>
  </si>
  <si>
    <t>LXCA600201HOCPRN03</t>
  </si>
  <si>
    <t>LOMJ660420HVZPGN05</t>
  </si>
  <si>
    <t>MESF660605HOCDRR00</t>
  </si>
  <si>
    <t>OEMF610821HOCLRL08</t>
  </si>
  <si>
    <t>RICJ670430HPLVMM06</t>
  </si>
  <si>
    <t>ROOM590310HVZDCR08</t>
  </si>
  <si>
    <t>FECHA DE NACIMIENTO</t>
  </si>
  <si>
    <t>SDI</t>
  </si>
  <si>
    <t>TOTAL DEDUCCIONES</t>
  </si>
  <si>
    <t>CODIGO</t>
  </si>
  <si>
    <t>BANCO</t>
  </si>
  <si>
    <t>CUENTA</t>
  </si>
  <si>
    <t>SCOTIABANK</t>
  </si>
  <si>
    <t>BANAMEX</t>
  </si>
  <si>
    <t>BANCOMER</t>
  </si>
  <si>
    <t>IVA</t>
  </si>
  <si>
    <t>DEPOSITO SPROUL BANAMEX</t>
  </si>
  <si>
    <t>TOTAL DEPOSITO SPROUL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</si>
  <si>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</si>
  <si>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</si>
  <si>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</si>
  <si>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</si>
  <si>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</si>
  <si>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</si>
  <si>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</si>
  <si>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</si>
  <si>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RIVERA CAMACHO RAUL</t>
  </si>
  <si>
    <t>RICR620921HPLVML05</t>
  </si>
  <si>
    <t>RICR620921313</t>
  </si>
  <si>
    <t>CRUZ LOPEZ ALFREDO</t>
  </si>
  <si>
    <t>PEREZ SILVA JOSE LUIS</t>
  </si>
  <si>
    <t>CULA571110HVZRPL04</t>
  </si>
  <si>
    <t>CULA571110K74</t>
  </si>
  <si>
    <t>PESL640821HVZRLS05</t>
  </si>
  <si>
    <t>PESL640821K6A</t>
  </si>
  <si>
    <t>MONICA SANCHEZ AZUETA</t>
  </si>
  <si>
    <t xml:space="preserve">012905026952975321       </t>
  </si>
  <si>
    <t>2695398509 SE SACARA CHEQUE</t>
  </si>
  <si>
    <t>TAJIN</t>
  </si>
  <si>
    <t>VERACRUZ</t>
  </si>
  <si>
    <t>TORRALBA SALGADO MIGUEL ANGEL</t>
  </si>
  <si>
    <t>TOSM840825V86</t>
  </si>
  <si>
    <t>TOSM840825HVZRLG06</t>
  </si>
  <si>
    <t>INFONAVIT</t>
  </si>
  <si>
    <t>TOTAL DEPOSITOS DRUPP</t>
  </si>
  <si>
    <t>TOTAL DEPOSITOS SPROUL</t>
  </si>
  <si>
    <t>FACT DRUPP</t>
  </si>
  <si>
    <t>FACT SPROUL</t>
  </si>
  <si>
    <t xml:space="preserve">012905026960307266       </t>
  </si>
  <si>
    <t xml:space="preserve">012905026960305802       </t>
  </si>
  <si>
    <t xml:space="preserve">012835012138730215       </t>
  </si>
  <si>
    <t xml:space="preserve">012905027070665460       </t>
  </si>
  <si>
    <t xml:space="preserve">012905014953464791       </t>
  </si>
  <si>
    <t>012905026960310800</t>
  </si>
  <si>
    <t>NSS</t>
  </si>
  <si>
    <t>65755716191  </t>
  </si>
  <si>
    <t>65745609704</t>
  </si>
  <si>
    <t>65957455580</t>
  </si>
  <si>
    <t>65826407283  </t>
  </si>
  <si>
    <t>62766201065  </t>
  </si>
  <si>
    <t>65795905309</t>
  </si>
  <si>
    <t>65008416979 </t>
  </si>
  <si>
    <t>60866100625</t>
  </si>
  <si>
    <t>65957882676</t>
  </si>
  <si>
    <t>65795501439</t>
  </si>
  <si>
    <t>67856472237</t>
  </si>
  <si>
    <t>65806004209</t>
  </si>
  <si>
    <t>65866615803</t>
  </si>
  <si>
    <t>62856802442</t>
  </si>
  <si>
    <t>65745717804</t>
  </si>
  <si>
    <t>60856000256</t>
  </si>
  <si>
    <t>65866619458</t>
  </si>
  <si>
    <t xml:space="preserve">012905026960310994       </t>
  </si>
  <si>
    <t>GTS</t>
  </si>
  <si>
    <t>Fecha: 23/Dic/2015</t>
  </si>
  <si>
    <t>EIPJ7008119E7</t>
  </si>
  <si>
    <t>EIPJ700811HVZNRS06</t>
  </si>
  <si>
    <t>HEEF6105111L8</t>
  </si>
  <si>
    <t>HEEF610511HVZRSR00</t>
  </si>
  <si>
    <t>UIYL5708183P2</t>
  </si>
  <si>
    <t>UIYL570818HDFRLS02</t>
  </si>
  <si>
    <t>ROOM5903107I8</t>
  </si>
  <si>
    <t>Periodo 01 al 01 MENSUAL del 01/01/2016 al 31/01/2016</t>
  </si>
  <si>
    <t>MATEOS JOSE ANTONIO</t>
  </si>
  <si>
    <t>MAAN660613SV4</t>
  </si>
  <si>
    <t>MAXA660613HVZTXN04</t>
  </si>
  <si>
    <t>6</t>
  </si>
  <si>
    <t>VAZQUEZ ARGOTA ROBERTO</t>
  </si>
  <si>
    <t>VAAR610607TP5</t>
  </si>
  <si>
    <t xml:space="preserve">VAAR610607HVZZRB0 </t>
  </si>
  <si>
    <t>17</t>
  </si>
  <si>
    <t>No.</t>
  </si>
  <si>
    <t>EMPRESA</t>
  </si>
  <si>
    <t>N.S.S.</t>
  </si>
  <si>
    <t>CATEGORIA</t>
  </si>
  <si>
    <t>NOMBRE DEL TRABAJADOR</t>
  </si>
  <si>
    <t>R.F.C.</t>
  </si>
  <si>
    <t>SD</t>
  </si>
  <si>
    <t>SDI 2015</t>
  </si>
  <si>
    <t>FACT. INTEG. ACTUAL</t>
  </si>
  <si>
    <t>PUESTO IMSS</t>
  </si>
  <si>
    <t>PUESTO BASE JURIDICO</t>
  </si>
  <si>
    <t>FECHA DE OPERACIÓN</t>
  </si>
  <si>
    <t>FECHA DE ALTA</t>
  </si>
  <si>
    <t>S.D.I. ANT.</t>
  </si>
  <si>
    <t>SDI (MODIFSAL)</t>
  </si>
  <si>
    <t>FECHA DE MODIFICACION</t>
  </si>
  <si>
    <t>FECHA DE BAJA</t>
  </si>
  <si>
    <t>OBSERVACIONES</t>
  </si>
  <si>
    <t>TMM</t>
  </si>
  <si>
    <t>COCINERO</t>
  </si>
  <si>
    <t>01 de agosto de 2015</t>
  </si>
  <si>
    <t>CONTRAMAESTRE</t>
  </si>
  <si>
    <t>BOMBERO</t>
  </si>
  <si>
    <t>MECANICO MARINEROS</t>
  </si>
  <si>
    <t>TIMONEL</t>
  </si>
  <si>
    <t>NUMERO DE CREDITO:3006152333</t>
  </si>
  <si>
    <t>46.4512 V.S.M.</t>
  </si>
  <si>
    <t>CAMARERO</t>
  </si>
  <si>
    <t>NUMERO DE CREDITO:3002006339</t>
  </si>
  <si>
    <t>35.6896 V.S.M.</t>
  </si>
  <si>
    <t>MOTORISTA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</si>
  <si>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</si>
  <si>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</si>
  <si>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</si>
  <si>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</si>
  <si>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</si>
  <si>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</si>
  <si>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</si>
  <si>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</si>
  <si>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STATUS IMSS</t>
  </si>
  <si>
    <t>BAJA ANTE IMSS POR JUBILACION 15/03/2016</t>
  </si>
  <si>
    <t>VIGENTE</t>
  </si>
  <si>
    <t>ch maec</t>
  </si>
  <si>
    <t>ch bss</t>
  </si>
  <si>
    <t>RICJ670430VD4</t>
  </si>
  <si>
    <t>diario</t>
  </si>
  <si>
    <t>dias</t>
  </si>
  <si>
    <t>BAJA ANTE IMSS POR JUBILACION 16/04/2016</t>
  </si>
  <si>
    <t>REINGRESO EL 01 DE JUN 2016 YA QUE CANCELO SU TRAMITE</t>
  </si>
  <si>
    <t>SDI 2016</t>
  </si>
  <si>
    <t>15 de marzo de 2016</t>
  </si>
  <si>
    <t>16 de abril de 2016</t>
  </si>
  <si>
    <t>01 de junio de 2016</t>
  </si>
  <si>
    <t>LOCA600201633</t>
  </si>
  <si>
    <t>PENSION ALIMENTICIA</t>
  </si>
  <si>
    <t>0449 05 055 0 9262296 8</t>
  </si>
  <si>
    <t>FOND BBVA SIND</t>
  </si>
  <si>
    <t>bss SCOT</t>
  </si>
  <si>
    <t>FOND MAEC</t>
  </si>
  <si>
    <t>BENEFICIOSOCIALPROMOCIOYDIFUSIONSINDICAL</t>
  </si>
  <si>
    <t>0026 3690 2984 0472 80</t>
  </si>
  <si>
    <t>0178392390</t>
  </si>
  <si>
    <t>BAJA 26 DE OCT POR JUBILACION</t>
  </si>
  <si>
    <t>SUELDO</t>
  </si>
  <si>
    <t>BSS</t>
  </si>
  <si>
    <t>SA</t>
  </si>
  <si>
    <t>CLABE</t>
  </si>
  <si>
    <t>VARGAS GIRON EUGENIO</t>
  </si>
  <si>
    <t>VAGE600830P92</t>
  </si>
  <si>
    <t>012905028199919999</t>
  </si>
  <si>
    <t>PENSION ALIM. 55%  MARIA SOLEDAD CHAVEZ QUIJANO</t>
  </si>
  <si>
    <t>PAGAR PENSION</t>
  </si>
  <si>
    <t xml:space="preserve">012905026960308744       </t>
  </si>
  <si>
    <t xml:space="preserve">012905029215730637       </t>
  </si>
  <si>
    <t>0128 88015129294811</t>
  </si>
  <si>
    <t>MURILLO MUÑOZ MANUEL</t>
  </si>
  <si>
    <t>MUMM860526LQ9</t>
  </si>
  <si>
    <t xml:space="preserve">012905028612876218       </t>
  </si>
  <si>
    <t xml:space="preserve">2861287621       </t>
  </si>
  <si>
    <t>0021 80902197794287</t>
  </si>
  <si>
    <t>CITIBANAMEX</t>
  </si>
  <si>
    <t>BANCOPPEL</t>
  </si>
  <si>
    <t>CARBAJAL VELA DAVID JOEL</t>
  </si>
  <si>
    <t>DURANGO</t>
  </si>
  <si>
    <t>CAVD911229CX7</t>
  </si>
  <si>
    <t xml:space="preserve">012905028651457834       </t>
  </si>
  <si>
    <t xml:space="preserve">2865145783       </t>
  </si>
  <si>
    <t>0029 0570 1036 7673 66</t>
  </si>
  <si>
    <t>LOPEZ PORTILLA GERSON EDUARDO</t>
  </si>
  <si>
    <t>VILLANUEVA ESPEJO JORGE ALBERTO</t>
  </si>
  <si>
    <t>LOPG840512MV2</t>
  </si>
  <si>
    <t>VIEJ700423TL4</t>
  </si>
  <si>
    <t>012 626029643267417</t>
  </si>
  <si>
    <t>0029 0590 2896 2902 41</t>
  </si>
  <si>
    <t>JUN</t>
  </si>
  <si>
    <t>MALDONADO BAZAN CARLOS ARNULFO</t>
  </si>
  <si>
    <t>MOLINA FIGUEROA ALFONSO</t>
  </si>
  <si>
    <t>MABC620718E17</t>
  </si>
  <si>
    <t>MOFA7509133A2</t>
  </si>
  <si>
    <t>012905028771797827</t>
  </si>
  <si>
    <t>1378 7710 2216 6219 47</t>
  </si>
  <si>
    <t>10221662194</t>
  </si>
  <si>
    <t>SINDICATO</t>
  </si>
  <si>
    <t>BONIFICACION</t>
  </si>
  <si>
    <t>Cuentas</t>
  </si>
  <si>
    <t>Texto</t>
  </si>
  <si>
    <t>Tajin</t>
  </si>
  <si>
    <t>Tula</t>
  </si>
  <si>
    <t>Durango</t>
  </si>
  <si>
    <t>Veracrruz</t>
  </si>
  <si>
    <t>Total</t>
  </si>
  <si>
    <t>Column1</t>
  </si>
  <si>
    <t>Column12</t>
  </si>
  <si>
    <t>Column2</t>
  </si>
  <si>
    <t>Column3</t>
  </si>
  <si>
    <t>Column4</t>
  </si>
  <si>
    <t>Column5</t>
  </si>
  <si>
    <t>Column6</t>
  </si>
  <si>
    <t>50000201</t>
  </si>
  <si>
    <t>Suedos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</si>
  <si>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</si>
  <si>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</si>
  <si>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</si>
  <si>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</si>
  <si>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</si>
  <si>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</si>
  <si>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</si>
  <si>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</si>
  <si>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</si>
  <si>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</si>
  <si>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Bonificación</t>
  </si>
  <si>
    <t>50000208</t>
  </si>
  <si>
    <t>Bono especial</t>
  </si>
  <si>
    <t>50000225</t>
  </si>
  <si>
    <t>b</t>
  </si>
  <si>
    <t>50000230</t>
  </si>
  <si>
    <t>SAR</t>
  </si>
  <si>
    <t>50000227</t>
  </si>
  <si>
    <t>50000228</t>
  </si>
  <si>
    <t xml:space="preserve">3% SOBRE NOMINA </t>
  </si>
  <si>
    <t>50000262</t>
  </si>
  <si>
    <t>Ayuda Sindical</t>
  </si>
  <si>
    <t>50000259</t>
  </si>
  <si>
    <t>Comisión 4%</t>
  </si>
  <si>
    <t>Sub total</t>
  </si>
  <si>
    <t>Total facturado</t>
  </si>
  <si>
    <t>El concepto de IMSS, SAR, Infonavit, impuesto a la nómina, etc debera enviarse por separado</t>
  </si>
  <si>
    <t>①DESGLOCE POR CUENTA</t>
  </si>
  <si>
    <t>SILVA ZAMUDIO SAUL SAID</t>
  </si>
  <si>
    <t>SIZS9412057E5</t>
  </si>
  <si>
    <t>SANTOS PEREZ SERGIO DE JESUS</t>
  </si>
  <si>
    <t>012744015365327482</t>
  </si>
  <si>
    <t>0129 0502 7001 3181 42</t>
  </si>
  <si>
    <t>D</t>
  </si>
  <si>
    <t>s</t>
  </si>
  <si>
    <t>ANTONIO GAMBOA MANUEL</t>
  </si>
  <si>
    <t>ALVARADO SANTIAGO DANIEL</t>
  </si>
  <si>
    <t>GARCIA ALVAREZ JOSE ANTONIO</t>
  </si>
  <si>
    <t>GIL PIÑA JOSE WENCESLAO</t>
  </si>
  <si>
    <t>GUZMAN CONTRERAS PEDRO RAFAEL</t>
  </si>
  <si>
    <t>ORDOÑEZ MARTINEZ SANTONINO</t>
  </si>
  <si>
    <t>AOGM830128V95</t>
  </si>
  <si>
    <t>SAPS691023IJ0</t>
  </si>
  <si>
    <t>AASD8212276W7</t>
  </si>
  <si>
    <t>GAAA850704AMA</t>
  </si>
  <si>
    <t>GIPW621203AW6</t>
  </si>
  <si>
    <t>GUCP7602036W8</t>
  </si>
  <si>
    <t>OOMS650510FY7</t>
  </si>
  <si>
    <t>LEON UTRERA ELIAS NAHUM</t>
  </si>
  <si>
    <t>0029 05902736901221</t>
  </si>
  <si>
    <t xml:space="preserve">012905001783923907       </t>
  </si>
  <si>
    <t>GUZMAN SANTOS MARTHA</t>
  </si>
  <si>
    <t xml:space="preserve">012905026952958746       </t>
  </si>
  <si>
    <t xml:space="preserve">2695295874          </t>
  </si>
  <si>
    <t>SE SACARA CHEQUE</t>
  </si>
  <si>
    <t>012905029814469833</t>
  </si>
  <si>
    <t xml:space="preserve">012905029325871499       </t>
  </si>
  <si>
    <t>0029 0570 0937 1876 19</t>
  </si>
  <si>
    <t xml:space="preserve">012905029693639473       </t>
  </si>
  <si>
    <t xml:space="preserve">2969363947       </t>
  </si>
  <si>
    <t>256524  </t>
  </si>
  <si>
    <t xml:space="preserve">BERTOLDI MEDINA SERGIO OSWALDO </t>
  </si>
  <si>
    <t>LEON VAZQUEZ UBALDO JOSE</t>
  </si>
  <si>
    <t>MARINES AGUILAR SERGIO</t>
  </si>
  <si>
    <t>LEUE920526I90</t>
  </si>
  <si>
    <t>BEMS940924VD8</t>
  </si>
  <si>
    <t>LEVU931218U82</t>
  </si>
  <si>
    <t>MAAS630328ULA</t>
  </si>
  <si>
    <t>PRESTAMO</t>
  </si>
  <si>
    <t>PRESTAMO SA</t>
  </si>
  <si>
    <t>PRESTAMO COMPLEMENTO</t>
  </si>
  <si>
    <t>137744102906305635</t>
  </si>
  <si>
    <t>BANCOOPEL</t>
  </si>
  <si>
    <t>012905 0  1506445403 9</t>
  </si>
  <si>
    <t>012905014904913495</t>
  </si>
  <si>
    <t>012905029463435548</t>
  </si>
  <si>
    <t xml:space="preserve">012905001879842785       </t>
  </si>
  <si>
    <t>0187984278</t>
  </si>
  <si>
    <t>FOND SIND</t>
  </si>
  <si>
    <t>50% SOBRE MAECCO</t>
  </si>
  <si>
    <t xml:space="preserve">Sra. Osiris Hernández Estévez </t>
  </si>
  <si>
    <t>1378 4910 0071 6861 15</t>
  </si>
  <si>
    <t>ZUÑIGA NAVARRO JOSE RAYMUNDO</t>
  </si>
  <si>
    <t>CORTEZ SUAREZ RAYMUNDO</t>
  </si>
  <si>
    <t>CASTILLO GUTIERREZ MARIO</t>
  </si>
  <si>
    <t>LOPEZ FLORES MIGUEL ANGEL RODOLFO</t>
  </si>
  <si>
    <t>RAMIREZ GUEVARA MARIO</t>
  </si>
  <si>
    <t>FLORES MONTES DANIEL</t>
  </si>
  <si>
    <t>LOPEZ FERMAN MIGUEL  DAVID</t>
  </si>
  <si>
    <t>MARTINEZ TORRES PORFIRIO</t>
  </si>
  <si>
    <t>ZUNR7501234K6</t>
  </si>
  <si>
    <t>COSR790209DS7</t>
  </si>
  <si>
    <t>CAGM890709NA7</t>
  </si>
  <si>
    <t>LOFM590929T78</t>
  </si>
  <si>
    <t>RAGM8311067V2</t>
  </si>
  <si>
    <t>FOMD641204983</t>
  </si>
  <si>
    <t>LOFM8212276V3</t>
  </si>
  <si>
    <t>MATP620915R46</t>
  </si>
  <si>
    <t>TOTAL DEPOSITO DRUPP</t>
  </si>
  <si>
    <t xml:space="preserve">012905029693625416       </t>
  </si>
  <si>
    <t>012905029157020117</t>
  </si>
  <si>
    <t xml:space="preserve">012905026960305488       </t>
  </si>
  <si>
    <t xml:space="preserve">012905001798862309       </t>
  </si>
  <si>
    <t>0179886230</t>
  </si>
  <si>
    <t xml:space="preserve">012052011984417744       </t>
  </si>
  <si>
    <t>012905029644652616</t>
  </si>
  <si>
    <t>0129 0500 1794 4008 91</t>
  </si>
  <si>
    <t>0179440089</t>
  </si>
  <si>
    <t>002877900097995077</t>
  </si>
  <si>
    <t>137040100141497541</t>
  </si>
  <si>
    <t>CAMARERO LARA ANTHONY</t>
  </si>
  <si>
    <t>GONZALEZ RODRIGUEZ JOSE CONCEPCION</t>
  </si>
  <si>
    <t>HERNANDEZ EVANGELISTA TITO JOAQUIN</t>
  </si>
  <si>
    <t>256254</t>
  </si>
  <si>
    <t>RIVAS RODRIGUEZ ERIK</t>
  </si>
  <si>
    <t>CALA941223GU9</t>
  </si>
  <si>
    <t>GORC870917UC8</t>
  </si>
  <si>
    <t>HEET6702064M0</t>
  </si>
  <si>
    <t>RIRE900929IK6</t>
  </si>
  <si>
    <t>FONACOT</t>
  </si>
  <si>
    <t>DEPOSITO DRUPP BAJIO</t>
  </si>
  <si>
    <t>TOTAL GENERAL DEPOSITO DRUPP</t>
  </si>
  <si>
    <t>TOTAL DEPOSITO GENERAL SPROUL</t>
  </si>
  <si>
    <t>012180015487560749</t>
  </si>
  <si>
    <t>1548756074</t>
  </si>
  <si>
    <t>0129 0501 1527137130</t>
  </si>
  <si>
    <t>0029 0570 1019 0554 19</t>
  </si>
  <si>
    <t>012905029359952562</t>
  </si>
  <si>
    <t>d</t>
  </si>
  <si>
    <t>DICIEMBRE</t>
  </si>
  <si>
    <t>AHUMADA NOGUERA MIGUEL ANGEL</t>
  </si>
  <si>
    <t>SANCHEZ VALDES ISAIAS UZIEL</t>
  </si>
  <si>
    <t>MUÑOZ LOPEZ EDGARDO ANTELMO</t>
  </si>
  <si>
    <t>TRUJILLO VARILLA RUBEN</t>
  </si>
  <si>
    <t>VEGA ALDANA GONZALO</t>
  </si>
  <si>
    <t>RODRIGUEZ RODRIGUEZ DIEGO GERARDO</t>
  </si>
  <si>
    <t>AUNM6610267N3</t>
  </si>
  <si>
    <t>SAVI821115493</t>
  </si>
  <si>
    <t>MULE710626LJ5</t>
  </si>
  <si>
    <t>TUVR6207131YA</t>
  </si>
  <si>
    <t>VEAG620110HU8</t>
  </si>
  <si>
    <t>RORD950916BB3</t>
  </si>
  <si>
    <t>COSTO SOCIAL MENS</t>
  </si>
  <si>
    <t>MES</t>
  </si>
  <si>
    <t>012 052 01273882721 7</t>
  </si>
  <si>
    <t xml:space="preserve">012905026954369744       </t>
  </si>
  <si>
    <t xml:space="preserve">012905026234283540       </t>
  </si>
  <si>
    <t xml:space="preserve">012905001852182174       </t>
  </si>
  <si>
    <t>0185218217</t>
  </si>
  <si>
    <t>012905028602926644</t>
  </si>
  <si>
    <t xml:space="preserve">012905027495314163       </t>
  </si>
  <si>
    <t xml:space="preserve">2749531416         </t>
  </si>
  <si>
    <t>012095015500189969</t>
  </si>
  <si>
    <t>1550018996</t>
  </si>
  <si>
    <t>JUAREZ SEGURA PEDRO</t>
  </si>
  <si>
    <t>PERALTA GALVAN JORGE LUIS</t>
  </si>
  <si>
    <t>256264</t>
  </si>
  <si>
    <t>TRINIDAD BORLOY RAUL</t>
  </si>
  <si>
    <t>ALVAREZ AGUILLON TOMAS EDUARDO</t>
  </si>
  <si>
    <t>GARCIA SUSTAITA OSCAR GERMAN</t>
  </si>
  <si>
    <t>HERNANDEZ PEREZ CRESCENCIO</t>
  </si>
  <si>
    <t>MARTINEZ DOMINGUEZ CAMILO</t>
  </si>
  <si>
    <t>MONTERO FLORES JOSE ANTONIO</t>
  </si>
  <si>
    <t>SOSA HERNANDEZ ELOY</t>
  </si>
  <si>
    <t>JUSP561118FA2</t>
  </si>
  <si>
    <t>PEGJ790314R54</t>
  </si>
  <si>
    <t>TIBR630228NG3</t>
  </si>
  <si>
    <t>AAAT700130QRA</t>
  </si>
  <si>
    <t>GASO9509034F7</t>
  </si>
  <si>
    <t>HEPC6805053D3</t>
  </si>
  <si>
    <t>MADC680718259</t>
  </si>
  <si>
    <t>MOFA770613TU2</t>
  </si>
  <si>
    <t>SOHE631201DX9</t>
  </si>
  <si>
    <t xml:space="preserve">012905027001316526       </t>
  </si>
  <si>
    <t xml:space="preserve">012905026960306377       </t>
  </si>
  <si>
    <t>0029 0570 1121 3855 01</t>
  </si>
  <si>
    <t xml:space="preserve">012905001816682694       </t>
  </si>
  <si>
    <t>0181668269</t>
  </si>
  <si>
    <t>0029 0570 1070 1040 66</t>
  </si>
  <si>
    <t>012813015570707809</t>
  </si>
  <si>
    <t>012905029043820803    </t>
  </si>
  <si>
    <t xml:space="preserve">012905026954377846       </t>
  </si>
  <si>
    <t xml:space="preserve">012905029981652706       </t>
  </si>
  <si>
    <t xml:space="preserve">012905001865482298       </t>
  </si>
  <si>
    <t xml:space="preserve">0186548229       </t>
  </si>
  <si>
    <t>RENDON GUEVARA JOSE NORBERTO</t>
  </si>
  <si>
    <t>TRIANA MONTALVO CARLOS ENRIQUE</t>
  </si>
  <si>
    <t>ALEYNIKOFF MENDOZA MANUEL IVAN</t>
  </si>
  <si>
    <t>HERNANDEZ JACOBO SERGIO NASARIO</t>
  </si>
  <si>
    <t>RENDON VALERIO OSCAR JOSE</t>
  </si>
  <si>
    <t>REGN6706064W2</t>
  </si>
  <si>
    <t>TIMC790223EH8</t>
  </si>
  <si>
    <t>AEMM8102203GA</t>
  </si>
  <si>
    <t>HEJS8901172S9</t>
  </si>
  <si>
    <t>REVO9403191N9</t>
  </si>
  <si>
    <t>012905028824515736</t>
  </si>
  <si>
    <t xml:space="preserve">012905001836592162       </t>
  </si>
  <si>
    <t>0183659216</t>
  </si>
  <si>
    <t>0148 4960 5635 2306 93</t>
  </si>
  <si>
    <t>SANTANDER</t>
  </si>
  <si>
    <t>012052029830680808</t>
  </si>
  <si>
    <t>2983068080</t>
  </si>
  <si>
    <t>044905055095068613</t>
  </si>
  <si>
    <t>RODRIGUEZ TIBURCIO GUILLERMO DAVID</t>
  </si>
  <si>
    <t>GONZALEZ RIVERA CARLOS ALBERTO</t>
  </si>
  <si>
    <t>OCHOA GUMERCINDO LINO</t>
  </si>
  <si>
    <t>SANCHEZ TINOCO JARMI</t>
  </si>
  <si>
    <t>ROTG790614UP5</t>
  </si>
  <si>
    <t>GORC751230RS6</t>
  </si>
  <si>
    <t>OOGL860923VD2</t>
  </si>
  <si>
    <t>SATJ790409750</t>
  </si>
  <si>
    <t>014849605568374066</t>
  </si>
  <si>
    <t>012905015177665485</t>
  </si>
  <si>
    <t>1517766548</t>
  </si>
  <si>
    <t xml:space="preserve">012905029966434936       </t>
  </si>
  <si>
    <t>012905001841058934</t>
  </si>
  <si>
    <t>0184105893</t>
  </si>
  <si>
    <t>0029 05902896290241</t>
  </si>
  <si>
    <t>1554068130</t>
  </si>
  <si>
    <t>012180015540681303</t>
  </si>
  <si>
    <t>DIFERENCIA BIMESTRE ANTERIOR INFONAVIT</t>
  </si>
  <si>
    <t>0449 0505 5092 6229 68</t>
  </si>
  <si>
    <t>0129 0502 7001 318142</t>
  </si>
  <si>
    <t>02905701121385501</t>
  </si>
  <si>
    <t>FIN DE ARCHIVO</t>
  </si>
  <si>
    <t>CLABE INTERBANCARIA</t>
  </si>
  <si>
    <t>Periodo 07  al 07 MENSUAL del 01/07/2018 al 31/07/2018</t>
  </si>
  <si>
    <t>01-31 JUNIO 2018</t>
  </si>
  <si>
    <t>MAECCO JULIO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</si>
</sst>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[$-C0A]d\-mmm\-yy;@"/>
    <numFmt numFmtId="168" formatCode="_-* #,##0.0000_-;\-* #,##0.0000_-;_-* &quot;-&quot;??_-;_-@_-"/>
  </numFmts>
  <fonts count="50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FF"/>
      <name val="Century Gothic"/>
      <family val="2"/>
    </font>
    <font>
      <b/>
      <sz val="10"/>
      <color rgb="FF000099"/>
      <name val="Century Gothic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11"/>
      <color rgb="FFFF0000"/>
      <name val="Calibri"/>
      <family val="2"/>
      <scheme val="minor"/>
    </font>
    <font>
      <b/>
      <sz val="10"/>
      <color rgb="FF0000FF"/>
      <name val="Century Gothic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0"/>
      <color rgb="FFFF0000"/>
      <name val="Century Gothic"/>
      <family val="2"/>
    </font>
    <font>
      <b/>
      <sz val="12"/>
      <color rgb="FF0000FF"/>
      <name val="Calibri"/>
      <family val="2"/>
      <scheme val="minor"/>
    </font>
    <font>
      <sz val="8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0" fontId="36" fillId="0" borderId="14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wrapText="1"/>
    </xf>
    <xf numFmtId="0" fontId="49" fillId="0" borderId="0" applyNumberFormat="0" applyFill="0" applyBorder="0" applyAlignment="0" applyProtection="0">
      <alignment wrapText="1"/>
    </xf>
  </cellStyleXfs>
  <cellXfs count="295">
    <xf numFmtId="0" fontId="0" fillId="0" borderId="0" xfId="0"/>
    <xf numFmtId="43" fontId="0" fillId="0" borderId="0" xfId="0" applyNumberFormat="1"/>
    <xf numFmtId="0" fontId="0" fillId="0" borderId="0" xfId="0" applyFill="1"/>
    <xf numFmtId="0" fontId="0" fillId="0" borderId="0" xfId="0" applyAlignmen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0" fillId="4" borderId="0" xfId="0" applyNumberFormat="1" applyFill="1"/>
    <xf numFmtId="43" fontId="0" fillId="0" borderId="2" xfId="0" applyNumberFormat="1" applyBorder="1"/>
    <xf numFmtId="43" fontId="5" fillId="0" borderId="0" xfId="0" applyNumberFormat="1" applyFont="1"/>
    <xf numFmtId="0" fontId="0" fillId="0" borderId="0" xfId="0" applyAlignment="1"/>
    <xf numFmtId="0" fontId="5" fillId="0" borderId="0" xfId="0" applyFont="1" applyFill="1"/>
    <xf numFmtId="0" fontId="3" fillId="0" borderId="0" xfId="0" applyFont="1" applyAlignment="1">
      <alignment horizontal="right"/>
    </xf>
    <xf numFmtId="0" fontId="0" fillId="0" borderId="0" xfId="0" applyFont="1"/>
    <xf numFmtId="1" fontId="3" fillId="0" borderId="0" xfId="1" applyNumberFormat="1" applyFont="1" applyAlignment="1">
      <alignment horizontal="center" vertical="center"/>
    </xf>
    <xf numFmtId="43" fontId="0" fillId="0" borderId="0" xfId="0" applyNumberFormat="1" applyFont="1"/>
    <xf numFmtId="43" fontId="4" fillId="0" borderId="0" xfId="1" applyFont="1"/>
    <xf numFmtId="0" fontId="0" fillId="0" borderId="0" xfId="0" applyAlignment="1"/>
    <xf numFmtId="0" fontId="2" fillId="0" borderId="0" xfId="0" applyFont="1" applyFill="1" applyAlignment="1">
      <alignment horizontal="center" vertical="center" wrapText="1"/>
    </xf>
    <xf numFmtId="43" fontId="5" fillId="0" borderId="0" xfId="0" applyNumberFormat="1" applyFont="1" applyFill="1"/>
    <xf numFmtId="0" fontId="19" fillId="0" borderId="0" xfId="0" applyFont="1" applyAlignment="1">
      <alignment horizontal="right"/>
    </xf>
    <xf numFmtId="0" fontId="19" fillId="0" borderId="0" xfId="0" applyFont="1"/>
    <xf numFmtId="43" fontId="19" fillId="0" borderId="0" xfId="0" applyNumberFormat="1" applyFont="1" applyFill="1"/>
    <xf numFmtId="0" fontId="19" fillId="0" borderId="0" xfId="1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9" fillId="8" borderId="0" xfId="0" applyFont="1" applyFill="1"/>
    <xf numFmtId="0" fontId="22" fillId="0" borderId="0" xfId="0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49" fontId="8" fillId="11" borderId="0" xfId="3" applyNumberFormat="1" applyFont="1" applyFill="1"/>
    <xf numFmtId="14" fontId="8" fillId="11" borderId="0" xfId="0" applyNumberFormat="1" applyFont="1" applyFill="1"/>
    <xf numFmtId="166" fontId="8" fillId="11" borderId="0" xfId="1" applyNumberFormat="1" applyFont="1" applyFill="1" applyAlignment="1">
      <alignment horizontal="center" vertical="center"/>
    </xf>
    <xf numFmtId="43" fontId="8" fillId="11" borderId="0" xfId="1" applyFont="1" applyFill="1"/>
    <xf numFmtId="0" fontId="0" fillId="11" borderId="0" xfId="0" applyFont="1" applyFill="1"/>
    <xf numFmtId="49" fontId="18" fillId="11" borderId="0" xfId="3" applyNumberFormat="1" applyFont="1" applyFill="1"/>
    <xf numFmtId="14" fontId="18" fillId="11" borderId="0" xfId="0" applyNumberFormat="1" applyFont="1" applyFill="1"/>
    <xf numFmtId="166" fontId="18" fillId="11" borderId="0" xfId="1" applyNumberFormat="1" applyFont="1" applyFill="1" applyAlignment="1">
      <alignment horizontal="center" vertical="center"/>
    </xf>
    <xf numFmtId="43" fontId="18" fillId="11" borderId="0" xfId="1" applyFont="1" applyFill="1"/>
    <xf numFmtId="0" fontId="5" fillId="11" borderId="0" xfId="0" applyFont="1" applyFill="1"/>
    <xf numFmtId="49" fontId="8" fillId="12" borderId="0" xfId="3" applyNumberFormat="1" applyFont="1" applyFill="1"/>
    <xf numFmtId="14" fontId="8" fillId="12" borderId="0" xfId="0" applyNumberFormat="1" applyFont="1" applyFill="1"/>
    <xf numFmtId="166" fontId="8" fillId="12" borderId="0" xfId="1" applyNumberFormat="1" applyFont="1" applyFill="1" applyAlignment="1">
      <alignment horizontal="center" vertical="center"/>
    </xf>
    <xf numFmtId="43" fontId="8" fillId="12" borderId="0" xfId="1" applyFont="1" applyFill="1"/>
    <xf numFmtId="0" fontId="0" fillId="12" borderId="0" xfId="0" applyFont="1" applyFill="1"/>
    <xf numFmtId="49" fontId="18" fillId="12" borderId="0" xfId="3" applyNumberFormat="1" applyFont="1" applyFill="1"/>
    <xf numFmtId="14" fontId="18" fillId="12" borderId="0" xfId="0" applyNumberFormat="1" applyFont="1" applyFill="1"/>
    <xf numFmtId="166" fontId="18" fillId="12" borderId="0" xfId="1" applyNumberFormat="1" applyFont="1" applyFill="1" applyAlignment="1">
      <alignment horizontal="center" vertical="center"/>
    </xf>
    <xf numFmtId="43" fontId="18" fillId="12" borderId="0" xfId="1" applyFont="1" applyFill="1"/>
    <xf numFmtId="0" fontId="5" fillId="12" borderId="0" xfId="0" applyFont="1" applyFill="1"/>
    <xf numFmtId="14" fontId="8" fillId="12" borderId="0" xfId="0" applyNumberFormat="1" applyFont="1" applyFill="1" applyAlignment="1">
      <alignment wrapText="1"/>
    </xf>
    <xf numFmtId="165" fontId="8" fillId="12" borderId="0" xfId="1" applyNumberFormat="1" applyFont="1" applyFill="1"/>
    <xf numFmtId="43" fontId="0" fillId="12" borderId="0" xfId="0" applyNumberFormat="1" applyFont="1" applyFill="1"/>
    <xf numFmtId="0" fontId="23" fillId="10" borderId="3" xfId="0" applyNumberFormat="1" applyFont="1" applyFill="1" applyBorder="1" applyAlignment="1">
      <alignment horizontal="center" vertical="center"/>
    </xf>
    <xf numFmtId="0" fontId="23" fillId="10" borderId="3" xfId="0" applyNumberFormat="1" applyFont="1" applyFill="1" applyBorder="1" applyAlignment="1">
      <alignment horizontal="center" vertical="center" wrapText="1"/>
    </xf>
    <xf numFmtId="43" fontId="18" fillId="10" borderId="3" xfId="1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167" fontId="24" fillId="10" borderId="3" xfId="0" applyNumberFormat="1" applyFont="1" applyFill="1" applyBorder="1" applyAlignment="1">
      <alignment horizontal="center" vertical="center" wrapText="1"/>
    </xf>
    <xf numFmtId="0" fontId="23" fillId="10" borderId="3" xfId="0" applyNumberFormat="1" applyFont="1" applyFill="1" applyBorder="1" applyAlignment="1">
      <alignment horizontal="center" vertical="center" wrapText="1" shrinkToFit="1"/>
    </xf>
    <xf numFmtId="167" fontId="24" fillId="10" borderId="4" xfId="0" applyNumberFormat="1" applyFont="1" applyFill="1" applyBorder="1" applyAlignment="1">
      <alignment horizontal="center" vertical="center" wrapText="1"/>
    </xf>
    <xf numFmtId="0" fontId="23" fillId="1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7" xfId="0" applyFont="1" applyFill="1" applyBorder="1"/>
    <xf numFmtId="0" fontId="26" fillId="0" borderId="7" xfId="0" applyFont="1" applyFill="1" applyBorder="1" applyAlignment="1">
      <alignment horizontal="center"/>
    </xf>
    <xf numFmtId="0" fontId="25" fillId="9" borderId="7" xfId="0" applyFont="1" applyFill="1" applyBorder="1"/>
    <xf numFmtId="0" fontId="25" fillId="4" borderId="7" xfId="0" applyFont="1" applyFill="1" applyBorder="1"/>
    <xf numFmtId="0" fontId="25" fillId="4" borderId="7" xfId="0" applyFont="1" applyFill="1" applyBorder="1" applyAlignment="1">
      <alignment horizontal="center"/>
    </xf>
    <xf numFmtId="43" fontId="25" fillId="0" borderId="7" xfId="1" applyFont="1" applyFill="1" applyBorder="1" applyAlignment="1">
      <alignment horizontal="center"/>
    </xf>
    <xf numFmtId="168" fontId="25" fillId="0" borderId="7" xfId="1" applyNumberFormat="1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167" fontId="25" fillId="0" borderId="7" xfId="0" applyNumberFormat="1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5" fillId="0" borderId="0" xfId="0" applyFont="1" applyFill="1" applyBorder="1"/>
    <xf numFmtId="0" fontId="25" fillId="13" borderId="7" xfId="0" applyFont="1" applyFill="1" applyBorder="1" applyAlignment="1">
      <alignment horizontal="center"/>
    </xf>
    <xf numFmtId="43" fontId="25" fillId="13" borderId="7" xfId="1" applyFont="1" applyFill="1" applyBorder="1" applyAlignment="1">
      <alignment horizontal="center"/>
    </xf>
    <xf numFmtId="0" fontId="27" fillId="0" borderId="0" xfId="0" applyFont="1"/>
    <xf numFmtId="14" fontId="25" fillId="0" borderId="7" xfId="0" applyNumberFormat="1" applyFont="1" applyFill="1" applyBorder="1" applyAlignment="1">
      <alignment horizontal="center"/>
    </xf>
    <xf numFmtId="49" fontId="8" fillId="14" borderId="0" xfId="3" applyNumberFormat="1" applyFont="1" applyFill="1"/>
    <xf numFmtId="0" fontId="23" fillId="10" borderId="5" xfId="0" applyNumberFormat="1" applyFont="1" applyFill="1" applyBorder="1" applyAlignment="1">
      <alignment horizontal="center" vertical="center" wrapText="1"/>
    </xf>
    <xf numFmtId="0" fontId="23" fillId="10" borderId="6" xfId="0" applyNumberFormat="1" applyFont="1" applyFill="1" applyBorder="1" applyAlignment="1">
      <alignment horizontal="center" vertical="center" wrapText="1"/>
    </xf>
    <xf numFmtId="0" fontId="26" fillId="0" borderId="7" xfId="0" applyNumberFormat="1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9" xfId="0" applyFont="1" applyFill="1" applyBorder="1" applyAlignment="1">
      <alignment horizontal="center"/>
    </xf>
    <xf numFmtId="0" fontId="30" fillId="15" borderId="10" xfId="0" applyFont="1" applyFill="1" applyBorder="1" applyAlignment="1">
      <alignment horizontal="center" vertical="center" wrapText="1"/>
    </xf>
    <xf numFmtId="0" fontId="30" fillId="15" borderId="11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43" fontId="4" fillId="0" borderId="0" xfId="1" applyFont="1" applyFill="1"/>
    <xf numFmtId="0" fontId="30" fillId="15" borderId="13" xfId="0" applyFont="1" applyFill="1" applyBorder="1" applyAlignment="1">
      <alignment horizontal="center"/>
    </xf>
    <xf numFmtId="14" fontId="0" fillId="0" borderId="0" xfId="0" applyNumberFormat="1"/>
    <xf numFmtId="0" fontId="14" fillId="0" borderId="0" xfId="0" applyFont="1" applyAlignment="1">
      <alignment horizontal="center"/>
    </xf>
    <xf numFmtId="49" fontId="31" fillId="0" borderId="0" xfId="3" applyNumberFormat="1" applyFont="1" applyFill="1"/>
    <xf numFmtId="49" fontId="8" fillId="0" borderId="0" xfId="3" applyNumberFormat="1" applyFont="1" applyFill="1"/>
    <xf numFmtId="0" fontId="0" fillId="0" borderId="0" xfId="0" applyFont="1" applyFill="1"/>
    <xf numFmtId="0" fontId="0" fillId="4" borderId="0" xfId="0" applyFill="1"/>
    <xf numFmtId="0" fontId="26" fillId="2" borderId="7" xfId="0" applyFont="1" applyFill="1" applyBorder="1" applyAlignment="1">
      <alignment horizontal="center"/>
    </xf>
    <xf numFmtId="0" fontId="25" fillId="0" borderId="0" xfId="0" applyFont="1" applyBorder="1"/>
    <xf numFmtId="0" fontId="25" fillId="16" borderId="7" xfId="0" applyFont="1" applyFill="1" applyBorder="1"/>
    <xf numFmtId="0" fontId="25" fillId="17" borderId="7" xfId="0" applyFont="1" applyFill="1" applyBorder="1"/>
    <xf numFmtId="1" fontId="26" fillId="0" borderId="7" xfId="0" quotePrefix="1" applyNumberFormat="1" applyFont="1" applyFill="1" applyBorder="1" applyAlignment="1">
      <alignment horizontal="center"/>
    </xf>
    <xf numFmtId="0" fontId="0" fillId="9" borderId="0" xfId="0" applyFill="1"/>
    <xf numFmtId="43" fontId="25" fillId="4" borderId="7" xfId="1" applyFont="1" applyFill="1" applyBorder="1" applyAlignment="1">
      <alignment horizontal="center"/>
    </xf>
    <xf numFmtId="0" fontId="32" fillId="0" borderId="0" xfId="0" applyFont="1" applyFill="1"/>
    <xf numFmtId="0" fontId="8" fillId="0" borderId="0" xfId="0" applyFont="1"/>
    <xf numFmtId="2" fontId="5" fillId="0" borderId="0" xfId="0" applyNumberFormat="1" applyFont="1"/>
    <xf numFmtId="2" fontId="0" fillId="0" borderId="0" xfId="0" applyNumberFormat="1" applyFill="1"/>
    <xf numFmtId="2" fontId="5" fillId="0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5" fillId="0" borderId="0" xfId="1" applyFont="1"/>
    <xf numFmtId="0" fontId="5" fillId="0" borderId="0" xfId="0" applyFont="1"/>
    <xf numFmtId="43" fontId="0" fillId="0" borderId="0" xfId="0" applyNumberForma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 applyFill="1"/>
    <xf numFmtId="0" fontId="1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 wrapText="1"/>
    </xf>
    <xf numFmtId="43" fontId="1" fillId="0" borderId="0" xfId="0" applyNumberFormat="1" applyFont="1" applyFill="1"/>
    <xf numFmtId="0" fontId="0" fillId="0" borderId="0" xfId="0" quotePrefix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8" fillId="0" borderId="0" xfId="0" applyFont="1" applyFill="1"/>
    <xf numFmtId="43" fontId="0" fillId="0" borderId="0" xfId="1" applyFont="1" applyFill="1"/>
    <xf numFmtId="0" fontId="1" fillId="0" borderId="0" xfId="0" applyFont="1"/>
    <xf numFmtId="0" fontId="17" fillId="18" borderId="0" xfId="0" applyFont="1" applyFill="1" applyBorder="1" applyAlignment="1">
      <alignment horizontal="center" wrapText="1"/>
    </xf>
    <xf numFmtId="0" fontId="5" fillId="4" borderId="0" xfId="0" applyFont="1" applyFill="1"/>
    <xf numFmtId="43" fontId="5" fillId="4" borderId="0" xfId="1" applyFont="1" applyFill="1"/>
    <xf numFmtId="4" fontId="5" fillId="0" borderId="2" xfId="0" applyNumberFormat="1" applyFont="1" applyFill="1" applyBorder="1"/>
    <xf numFmtId="43" fontId="36" fillId="0" borderId="15" xfId="6" applyNumberFormat="1" applyFill="1" applyBorder="1" applyAlignment="1">
      <alignment horizontal="center"/>
    </xf>
    <xf numFmtId="43" fontId="36" fillId="0" borderId="16" xfId="6" applyNumberFormat="1" applyFill="1" applyBorder="1" applyAlignment="1">
      <alignment horizontal="center"/>
    </xf>
    <xf numFmtId="43" fontId="0" fillId="0" borderId="0" xfId="1" quotePrefix="1" applyFont="1" applyAlignment="1">
      <alignment horizontal="left"/>
    </xf>
    <xf numFmtId="43" fontId="0" fillId="0" borderId="0" xfId="1" applyFont="1" applyAlignment="1">
      <alignment horizontal="left"/>
    </xf>
    <xf numFmtId="43" fontId="0" fillId="19" borderId="17" xfId="1" applyNumberFormat="1" applyFont="1" applyFill="1" applyBorder="1" applyAlignment="1">
      <alignment horizontal="left"/>
    </xf>
    <xf numFmtId="43" fontId="0" fillId="19" borderId="17" xfId="1" applyNumberFormat="1" applyFont="1" applyFill="1" applyBorder="1"/>
    <xf numFmtId="0" fontId="37" fillId="0" borderId="0" xfId="0" applyFont="1"/>
    <xf numFmtId="43" fontId="0" fillId="20" borderId="17" xfId="1" applyNumberFormat="1" applyFont="1" applyFill="1" applyBorder="1" applyAlignment="1">
      <alignment horizontal="left"/>
    </xf>
    <xf numFmtId="43" fontId="0" fillId="20" borderId="17" xfId="1" applyNumberFormat="1" applyFont="1" applyFill="1" applyBorder="1"/>
    <xf numFmtId="43" fontId="0" fillId="0" borderId="18" xfId="1" applyFont="1" applyBorder="1"/>
    <xf numFmtId="43" fontId="5" fillId="0" borderId="2" xfId="1" applyFont="1" applyBorder="1"/>
    <xf numFmtId="0" fontId="37" fillId="0" borderId="0" xfId="0" applyFont="1" applyAlignment="1">
      <alignment horizontal="center"/>
    </xf>
    <xf numFmtId="0" fontId="38" fillId="0" borderId="0" xfId="0" applyFont="1"/>
    <xf numFmtId="43" fontId="39" fillId="0" borderId="17" xfId="1" applyNumberFormat="1" applyFont="1" applyFill="1" applyBorder="1" applyAlignment="1">
      <alignment horizontal="center"/>
    </xf>
    <xf numFmtId="0" fontId="31" fillId="0" borderId="0" xfId="0" applyFont="1"/>
    <xf numFmtId="0" fontId="22" fillId="0" borderId="0" xfId="1" quotePrefix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43" fontId="5" fillId="0" borderId="0" xfId="0" applyNumberFormat="1" applyFont="1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5" fillId="0" borderId="0" xfId="0" quotePrefix="1" applyFont="1" applyFill="1" applyBorder="1"/>
    <xf numFmtId="0" fontId="20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43" fontId="5" fillId="0" borderId="0" xfId="0" applyNumberFormat="1" applyFont="1" applyFill="1" applyBorder="1" applyAlignment="1">
      <alignment horizontal="center"/>
    </xf>
    <xf numFmtId="2" fontId="34" fillId="0" borderId="0" xfId="0" applyNumberFormat="1" applyFont="1" applyFill="1"/>
    <xf numFmtId="43" fontId="4" fillId="0" borderId="0" xfId="1" quotePrefix="1" applyFont="1" applyFill="1"/>
    <xf numFmtId="0" fontId="31" fillId="0" borderId="0" xfId="0" applyFont="1" applyFill="1"/>
    <xf numFmtId="0" fontId="35" fillId="0" borderId="3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right"/>
    </xf>
    <xf numFmtId="0" fontId="35" fillId="0" borderId="3" xfId="0" quotePrefix="1" applyFont="1" applyFill="1" applyBorder="1"/>
    <xf numFmtId="0" fontId="35" fillId="0" borderId="3" xfId="0" applyFont="1" applyFill="1" applyBorder="1"/>
    <xf numFmtId="0" fontId="35" fillId="0" borderId="0" xfId="0" applyFont="1" applyFill="1" applyBorder="1"/>
    <xf numFmtId="43" fontId="33" fillId="0" borderId="0" xfId="1" quotePrefix="1" applyFont="1" applyFill="1"/>
    <xf numFmtId="0" fontId="19" fillId="0" borderId="0" xfId="0" quotePrefix="1" applyFont="1" applyFill="1"/>
    <xf numFmtId="2" fontId="5" fillId="0" borderId="0" xfId="0" applyNumberFormat="1" applyFont="1" applyFill="1" applyBorder="1"/>
    <xf numFmtId="0" fontId="21" fillId="0" borderId="0" xfId="1" applyNumberFormat="1" applyFont="1" applyFill="1" applyAlignment="1">
      <alignment horizontal="center"/>
    </xf>
    <xf numFmtId="0" fontId="40" fillId="0" borderId="0" xfId="0" applyFont="1" applyFill="1"/>
    <xf numFmtId="0" fontId="33" fillId="0" borderId="0" xfId="0" applyFont="1" applyFill="1"/>
    <xf numFmtId="0" fontId="4" fillId="0" borderId="0" xfId="1" applyNumberFormat="1" applyFont="1" applyFill="1"/>
    <xf numFmtId="0" fontId="4" fillId="0" borderId="0" xfId="1" quotePrefix="1" applyNumberFormat="1" applyFont="1" applyFill="1"/>
    <xf numFmtId="0" fontId="20" fillId="4" borderId="0" xfId="0" applyFont="1" applyFill="1"/>
    <xf numFmtId="0" fontId="21" fillId="4" borderId="0" xfId="1" applyNumberFormat="1" applyFont="1" applyFill="1" applyAlignment="1">
      <alignment horizontal="center"/>
    </xf>
    <xf numFmtId="49" fontId="41" fillId="0" borderId="0" xfId="0" applyNumberFormat="1" applyFont="1" applyFill="1"/>
    <xf numFmtId="0" fontId="19" fillId="12" borderId="0" xfId="0" applyFont="1" applyFill="1"/>
    <xf numFmtId="43" fontId="0" fillId="9" borderId="0" xfId="0" applyNumberFormat="1" applyFill="1"/>
    <xf numFmtId="0" fontId="4" fillId="0" borderId="0" xfId="1" applyNumberFormat="1" applyFont="1" applyFill="1" applyAlignment="1">
      <alignment horizontal="center" vertical="center"/>
    </xf>
    <xf numFmtId="43" fontId="4" fillId="11" borderId="0" xfId="1" quotePrefix="1" applyFont="1" applyFill="1"/>
    <xf numFmtId="0" fontId="4" fillId="11" borderId="0" xfId="1" applyNumberFormat="1" applyFont="1" applyFill="1" applyAlignment="1">
      <alignment horizontal="center"/>
    </xf>
    <xf numFmtId="0" fontId="4" fillId="0" borderId="0" xfId="1" applyNumberFormat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4" fillId="0" borderId="0" xfId="1" applyNumberFormat="1" applyFont="1"/>
    <xf numFmtId="0" fontId="15" fillId="0" borderId="0" xfId="0" applyFont="1"/>
    <xf numFmtId="0" fontId="19" fillId="9" borderId="0" xfId="0" applyFont="1" applyFill="1"/>
    <xf numFmtId="0" fontId="0" fillId="9" borderId="0" xfId="0" applyFont="1" applyFill="1"/>
    <xf numFmtId="49" fontId="1" fillId="0" borderId="0" xfId="0" applyNumberFormat="1" applyFont="1" applyFill="1"/>
    <xf numFmtId="43" fontId="19" fillId="9" borderId="0" xfId="0" applyNumberFormat="1" applyFont="1" applyFill="1"/>
    <xf numFmtId="0" fontId="42" fillId="0" borderId="0" xfId="2" applyFont="1" applyFill="1" applyAlignment="1">
      <alignment horizontal="left" vertical="top" wrapText="1"/>
    </xf>
    <xf numFmtId="0" fontId="42" fillId="0" borderId="0" xfId="2" applyFont="1" applyFill="1" applyAlignment="1">
      <alignment horizontal="left" vertical="top"/>
    </xf>
    <xf numFmtId="0" fontId="2" fillId="7" borderId="0" xfId="0" applyFont="1" applyFill="1" applyAlignment="1">
      <alignment horizontal="center" vertical="center" wrapText="1"/>
    </xf>
    <xf numFmtId="0" fontId="19" fillId="17" borderId="0" xfId="0" applyFont="1" applyFill="1"/>
    <xf numFmtId="0" fontId="0" fillId="8" borderId="0" xfId="0" applyFill="1"/>
    <xf numFmtId="0" fontId="1" fillId="17" borderId="0" xfId="0" applyFont="1" applyFill="1" applyAlignment="1">
      <alignment horizontal="right" vertical="center" wrapText="1"/>
    </xf>
    <xf numFmtId="43" fontId="19" fillId="17" borderId="0" xfId="0" applyNumberFormat="1" applyFont="1" applyFill="1"/>
    <xf numFmtId="0" fontId="0" fillId="17" borderId="0" xfId="0" applyFill="1"/>
    <xf numFmtId="0" fontId="19" fillId="17" borderId="0" xfId="1" applyNumberFormat="1" applyFont="1" applyFill="1" applyAlignment="1">
      <alignment horizontal="center"/>
    </xf>
    <xf numFmtId="0" fontId="5" fillId="17" borderId="0" xfId="0" applyFont="1" applyFill="1"/>
    <xf numFmtId="0" fontId="0" fillId="17" borderId="0" xfId="0" applyFont="1" applyFill="1"/>
    <xf numFmtId="43" fontId="4" fillId="17" borderId="0" xfId="1" applyFont="1" applyFill="1"/>
    <xf numFmtId="0" fontId="20" fillId="17" borderId="0" xfId="0" applyFont="1" applyFill="1" applyAlignment="1">
      <alignment horizontal="right"/>
    </xf>
    <xf numFmtId="43" fontId="0" fillId="17" borderId="0" xfId="0" applyNumberFormat="1" applyFill="1"/>
    <xf numFmtId="1" fontId="0" fillId="0" borderId="0" xfId="0" applyNumberFormat="1"/>
    <xf numFmtId="1" fontId="0" fillId="0" borderId="0" xfId="0" applyNumberFormat="1" applyFill="1"/>
    <xf numFmtId="1" fontId="5" fillId="0" borderId="0" xfId="0" applyNumberFormat="1" applyFont="1" applyFill="1"/>
    <xf numFmtId="1" fontId="4" fillId="0" borderId="0" xfId="1" applyNumberFormat="1" applyFont="1" applyFill="1"/>
    <xf numFmtId="0" fontId="19" fillId="17" borderId="0" xfId="0" applyFont="1" applyFill="1" applyAlignment="1">
      <alignment horizontal="right"/>
    </xf>
    <xf numFmtId="43" fontId="0" fillId="17" borderId="0" xfId="1" applyFont="1" applyFill="1"/>
    <xf numFmtId="0" fontId="32" fillId="0" borderId="0" xfId="0" quotePrefix="1" applyFont="1" applyFill="1"/>
    <xf numFmtId="0" fontId="19" fillId="0" borderId="0" xfId="0" applyFont="1" applyFill="1" applyBorder="1"/>
    <xf numFmtId="49" fontId="0" fillId="0" borderId="0" xfId="0" applyNumberFormat="1" applyFill="1"/>
    <xf numFmtId="49" fontId="0" fillId="0" borderId="0" xfId="1" applyNumberFormat="1" applyFont="1" applyFill="1"/>
    <xf numFmtId="0" fontId="15" fillId="0" borderId="0" xfId="0" applyFont="1" applyFill="1"/>
    <xf numFmtId="49" fontId="0" fillId="0" borderId="0" xfId="1" applyNumberFormat="1" applyFont="1" applyFill="1" applyAlignment="1">
      <alignment horizontal="center" vertical="center"/>
    </xf>
    <xf numFmtId="0" fontId="20" fillId="8" borderId="0" xfId="0" applyFont="1" applyFill="1"/>
    <xf numFmtId="0" fontId="21" fillId="8" borderId="0" xfId="1" applyNumberFormat="1" applyFont="1" applyFill="1" applyAlignment="1">
      <alignment horizontal="center"/>
    </xf>
    <xf numFmtId="43" fontId="19" fillId="8" borderId="0" xfId="0" applyNumberFormat="1" applyFont="1" applyFill="1"/>
    <xf numFmtId="43" fontId="41" fillId="17" borderId="0" xfId="0" applyNumberFormat="1" applyFont="1" applyFill="1"/>
    <xf numFmtId="0" fontId="41" fillId="17" borderId="0" xfId="0" applyFont="1" applyFill="1"/>
    <xf numFmtId="0" fontId="20" fillId="0" borderId="0" xfId="0" applyFont="1" applyFill="1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43" fontId="44" fillId="0" borderId="0" xfId="0" applyNumberFormat="1" applyFont="1" applyFill="1"/>
    <xf numFmtId="0" fontId="44" fillId="0" borderId="0" xfId="0" applyFont="1" applyFill="1"/>
    <xf numFmtId="0" fontId="45" fillId="3" borderId="0" xfId="0" applyFont="1" applyFill="1" applyAlignment="1"/>
    <xf numFmtId="0" fontId="45" fillId="3" borderId="0" xfId="0" applyFont="1" applyFill="1"/>
    <xf numFmtId="0" fontId="45" fillId="3" borderId="0" xfId="0" applyFont="1" applyFill="1" applyAlignment="1">
      <alignment horizontal="center"/>
    </xf>
    <xf numFmtId="0" fontId="44" fillId="0" borderId="0" xfId="0" applyFont="1"/>
    <xf numFmtId="0" fontId="43" fillId="2" borderId="0" xfId="0" applyFont="1" applyFill="1"/>
    <xf numFmtId="0" fontId="43" fillId="2" borderId="0" xfId="0" applyFont="1" applyFill="1" applyAlignment="1">
      <alignment horizontal="center"/>
    </xf>
    <xf numFmtId="43" fontId="43" fillId="2" borderId="0" xfId="0" applyNumberFormat="1" applyFont="1" applyFill="1"/>
    <xf numFmtId="0" fontId="46" fillId="2" borderId="0" xfId="0" applyFont="1" applyFill="1"/>
    <xf numFmtId="0" fontId="45" fillId="7" borderId="0" xfId="0" applyFont="1" applyFill="1" applyAlignment="1">
      <alignment horizontal="center" wrapText="1"/>
    </xf>
    <xf numFmtId="0" fontId="45" fillId="7" borderId="0" xfId="0" applyFont="1" applyFill="1" applyAlignment="1">
      <alignment horizontal="center" vertical="center" wrapText="1"/>
    </xf>
    <xf numFmtId="0" fontId="45" fillId="7" borderId="0" xfId="0" applyFont="1" applyFill="1" applyAlignment="1">
      <alignment horizontal="center"/>
    </xf>
    <xf numFmtId="43" fontId="44" fillId="0" borderId="0" xfId="0" applyNumberFormat="1" applyFont="1"/>
    <xf numFmtId="43" fontId="44" fillId="0" borderId="0" xfId="1" applyFont="1"/>
    <xf numFmtId="0" fontId="47" fillId="0" borderId="0" xfId="0" applyFont="1"/>
    <xf numFmtId="43" fontId="47" fillId="0" borderId="0" xfId="0" applyNumberFormat="1" applyFont="1"/>
    <xf numFmtId="0" fontId="47" fillId="6" borderId="0" xfId="0" applyFont="1" applyFill="1"/>
    <xf numFmtId="43" fontId="47" fillId="6" borderId="0" xfId="1" applyFont="1" applyFill="1"/>
    <xf numFmtId="43" fontId="47" fillId="6" borderId="0" xfId="0" applyNumberFormat="1" applyFont="1" applyFill="1"/>
    <xf numFmtId="0" fontId="44" fillId="6" borderId="0" xfId="0" applyFont="1" applyFill="1"/>
    <xf numFmtId="0" fontId="46" fillId="14" borderId="0" xfId="0" applyFont="1" applyFill="1"/>
    <xf numFmtId="0" fontId="43" fillId="14" borderId="0" xfId="0" applyFont="1" applyFill="1"/>
    <xf numFmtId="43" fontId="47" fillId="14" borderId="0" xfId="1" applyFont="1" applyFill="1"/>
    <xf numFmtId="0" fontId="44" fillId="14" borderId="0" xfId="0" applyFont="1" applyFill="1"/>
    <xf numFmtId="43" fontId="44" fillId="4" borderId="0" xfId="0" applyNumberFormat="1" applyFont="1" applyFill="1"/>
    <xf numFmtId="0" fontId="46" fillId="0" borderId="0" xfId="0" applyFont="1" applyFill="1"/>
    <xf numFmtId="43" fontId="46" fillId="0" borderId="0" xfId="1" applyFont="1" applyFill="1"/>
    <xf numFmtId="0" fontId="43" fillId="0" borderId="0" xfId="0" applyFont="1" applyFill="1"/>
    <xf numFmtId="43" fontId="46" fillId="0" borderId="0" xfId="0" applyNumberFormat="1" applyFont="1" applyFill="1"/>
    <xf numFmtId="0" fontId="0" fillId="0" borderId="0" xfId="0" applyAlignment="1">
      <alignment horizontal="center" vertical="center"/>
    </xf>
    <xf numFmtId="0" fontId="44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wrapText="1"/>
    </xf>
    <xf numFmtId="0" fontId="44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wrapText="1"/>
    </xf>
    <xf numFmtId="0" fontId="44" fillId="0" borderId="0" xfId="0" applyFont="1" applyFill="1" applyBorder="1" applyAlignment="1"/>
    <xf numFmtId="0" fontId="44" fillId="0" borderId="0" xfId="0" applyFont="1" applyFill="1" applyAlignment="1">
      <alignment vertical="center" wrapText="1"/>
    </xf>
    <xf numFmtId="0" fontId="44" fillId="0" borderId="0" xfId="0" applyFont="1" applyFill="1" applyAlignment="1">
      <alignment wrapText="1"/>
    </xf>
    <xf numFmtId="0" fontId="44" fillId="0" borderId="0" xfId="0" applyFont="1" applyFill="1" applyAlignment="1"/>
    <xf numFmtId="0" fontId="45" fillId="7" borderId="0" xfId="0" applyFont="1" applyFill="1" applyAlignment="1">
      <alignment horizontal="center" vertical="center" wrapText="1"/>
    </xf>
    <xf numFmtId="0" fontId="45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8" fillId="21" borderId="19" xfId="0" applyFont="1" applyFill="1" applyBorder="1" applyAlignment="1">
      <alignment horizontal="center" vertical="center"/>
    </xf>
    <xf numFmtId="0" fontId="48" fillId="21" borderId="13" xfId="0" applyFont="1" applyFill="1" applyBorder="1" applyAlignment="1">
      <alignment horizontal="center" vertical="center"/>
    </xf>
    <xf numFmtId="0" fontId="48" fillId="21" borderId="20" xfId="0" applyFont="1" applyFill="1" applyBorder="1" applyAlignment="1">
      <alignment horizontal="center" vertical="center"/>
    </xf>
    <xf numFmtId="0" fontId="48" fillId="21" borderId="3" xfId="0" applyFont="1" applyFill="1" applyBorder="1" applyAlignment="1">
      <alignment horizontal="center" vertical="center" wrapText="1"/>
    </xf>
    <xf numFmtId="0" fontId="48" fillId="21" borderId="24" xfId="0" applyFont="1" applyFill="1" applyBorder="1" applyAlignment="1">
      <alignment horizontal="center" vertical="center" wrapText="1"/>
    </xf>
    <xf numFmtId="0" fontId="48" fillId="21" borderId="22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21" xfId="0" applyFont="1" applyFill="1" applyBorder="1" applyAlignment="1">
      <alignment horizontal="center" vertical="center" wrapText="1"/>
    </xf>
    <xf numFmtId="0" fontId="48" fillId="21" borderId="2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3" fillId="10" borderId="5" xfId="0" applyNumberFormat="1" applyFont="1" applyFill="1" applyBorder="1" applyAlignment="1">
      <alignment horizontal="center" vertical="center" wrapText="1"/>
    </xf>
    <xf numFmtId="0" fontId="23" fillId="10" borderId="6" xfId="0" applyNumberFormat="1" applyFont="1" applyFill="1" applyBorder="1" applyAlignment="1">
      <alignment horizontal="center" vertical="center" wrapText="1"/>
    </xf>
  </cellXfs>
  <cellStyles count="11">
    <cellStyle name="Comma_2 SALARIOS" xfId="8"/>
    <cellStyle name="Hipervínculo 2" xfId="10"/>
    <cellStyle name="Millares" xfId="1" builtinId="3"/>
    <cellStyle name="Millares 2 2" xfId="4"/>
    <cellStyle name="Millares 2 2 2" xfId="7"/>
    <cellStyle name="Normal" xfId="0" builtinId="0"/>
    <cellStyle name="Normal 2" xfId="9"/>
    <cellStyle name="Normal 3" xfId="5"/>
    <cellStyle name="Normal 4" xfId="3"/>
    <cellStyle name="Normal 7" xfId="2"/>
    <cellStyle name="Título 2" xfId="6" builtinId="17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112182</xdr:colOff>
      <xdr:row>1</xdr:row>
      <xdr:rowOff>179916</xdr:rowOff>
    </xdr:from>
    <xdr:to>
      <xdr:col>2</xdr:col>
      <xdr:colOff>2307166</xdr:colOff>
      <xdr:row>6</xdr:row>
      <xdr:rowOff>141816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370416"/>
          <a:ext cx="284056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0</xdr:row>
      <xdr:rowOff>85725</xdr:rowOff>
    </xdr:from>
    <xdr:to>
      <xdr:col>3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36</xdr:row>
      <xdr:rowOff>10584</xdr:rowOff>
    </xdr:from>
    <xdr:to>
      <xdr:col>2</xdr:col>
      <xdr:colOff>889000</xdr:colOff>
      <xdr:row>39</xdr:row>
      <xdr:rowOff>158750</xdr:rowOff>
    </xdr:to>
    <xdr:sp macro="" textlink="">
      <xdr:nvSpPr>
        <xdr:cNvPr id="2" name="Right Brace 1"/>
        <xdr:cNvSpPr/>
      </xdr:nvSpPr>
      <xdr:spPr>
        <a:xfrm>
          <a:off x="1101725" y="72019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635000</xdr:colOff>
      <xdr:row>23</xdr:row>
      <xdr:rowOff>10584</xdr:rowOff>
    </xdr:from>
    <xdr:to>
      <xdr:col>2</xdr:col>
      <xdr:colOff>889000</xdr:colOff>
      <xdr:row>26</xdr:row>
      <xdr:rowOff>158750</xdr:rowOff>
    </xdr:to>
    <xdr:sp macro="" textlink="">
      <xdr:nvSpPr>
        <xdr:cNvPr id="3" name="Right Brace 1"/>
        <xdr:cNvSpPr/>
      </xdr:nvSpPr>
      <xdr:spPr>
        <a:xfrm>
          <a:off x="1101725" y="470640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4\Users\Usuario\AppData\Local\Microsoft\Windows\Temporary%20Internet%20Files\Content.Outlook\Q6L3G3GZ\nom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trabajadores"/>
      <sheetName val="trabajadores (2)"/>
      <sheetName val="nomina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4345678" displayName="Table4345678" ref="C12:I33" totalsRowCount="1" headerRowDxfId="16" dataDxfId="15" tableBorderDxfId="14">
  <autoFilter ref="C12:I32"/>
  <tableColumns count="7">
    <tableColumn id="1" name="Column1" dataDxfId="13" totalsRowDxfId="12"/>
    <tableColumn id="7" name="Column12" dataDxfId="11" totalsRowDxfId="10"/>
    <tableColumn id="2" name="Column2" totalsRowFunction="custom" dataDxfId="9" totalsRowDxfId="8">
      <totalsRowFormula>E32-TMM!#REF!</totalsRowFormula>
    </tableColumn>
    <tableColumn id="3" name="Column3" totalsRowFunction="custom" dataDxfId="7" totalsRowDxfId="6">
      <totalsRowFormula>F32-TMM!#REF!</totalsRowFormula>
    </tableColumn>
    <tableColumn id="4" name="Column4" totalsRowFunction="custom" dataDxfId="5" totalsRowDxfId="4">
      <totalsRowFormula>G32-TMM!#REF!</totalsRowFormula>
    </tableColumn>
    <tableColumn id="5" name="Column5" totalsRowFunction="custom" dataDxfId="3" totalsRowDxfId="2">
      <totalsRowFormula>H32-TMM!#REF!</totalsRowFormula>
    </tableColumn>
    <tableColumn id="6" name="Column6" totalsRowFunction="custom" dataDxfId="1" totalsRowDxfId="0">
      <totalsRowFormula>V8-I32</totalsRow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E101"/>
  <sheetViews>
    <sheetView tabSelected="1" zoomScale="80" zoomScaleNormal="80" workbookViewId="0">
      <pane xSplit="6" ySplit="10" topLeftCell="G51" activePane="bottomRight" state="frozen"/>
      <selection pane="topRight" activeCell="G1" sqref="G1"/>
      <selection pane="bottomLeft" activeCell="A11" sqref="A11"/>
      <selection pane="bottomRight" activeCell="C56" sqref="C56"/>
    </sheetView>
  </sheetViews>
  <sheetFormatPr baseColWidth="10" defaultColWidth="11.5703125" defaultRowHeight="14.25" x14ac:dyDescent="0.3"/>
  <cols>
    <col min="1" max="1" width="13.140625" style="240" customWidth="1"/>
    <col min="2" max="2" width="9.7109375" style="240" customWidth="1"/>
    <col min="3" max="3" width="36.7109375" style="240" customWidth="1"/>
    <col min="4" max="4" width="16.7109375" style="240" customWidth="1"/>
    <col min="5" max="5" width="11.42578125" style="240" customWidth="1"/>
    <col min="6" max="6" width="20.5703125" style="240" customWidth="1"/>
    <col min="7" max="7" width="13.7109375" style="240" customWidth="1"/>
    <col min="8" max="8" width="17.7109375" style="240" customWidth="1"/>
    <col min="9" max="9" width="15" style="240" customWidth="1"/>
    <col min="10" max="11" width="14.5703125" style="240" customWidth="1"/>
    <col min="12" max="13" width="15.140625" style="240" customWidth="1"/>
    <col min="14" max="14" width="15.5703125" style="240" customWidth="1"/>
    <col min="15" max="15" width="16.5703125" style="240" customWidth="1"/>
    <col min="16" max="16" width="5.28515625" style="240" customWidth="1"/>
    <col min="17" max="17" width="15.7109375" style="240" customWidth="1"/>
    <col min="18" max="19" width="15.5703125" style="240" customWidth="1"/>
    <col min="20" max="20" width="5.42578125" style="240" customWidth="1"/>
    <col min="21" max="21" width="13.140625" style="240" customWidth="1"/>
    <col min="22" max="22" width="13.42578125" style="240" customWidth="1"/>
    <col min="23" max="23" width="15.5703125" style="240" customWidth="1"/>
    <col min="24" max="24" width="3.42578125" style="240" customWidth="1"/>
    <col min="25" max="25" width="17.5703125" style="240" customWidth="1"/>
    <col min="26" max="26" width="17.28515625" style="240" customWidth="1"/>
    <col min="27" max="27" width="15.28515625" style="240" customWidth="1"/>
    <col min="28" max="28" width="18.7109375" style="240" customWidth="1"/>
    <col min="29" max="29" width="11.5703125" style="240"/>
    <col min="30" max="30" width="13.85546875" style="240" customWidth="1"/>
    <col min="31" max="16384" width="11.5703125" style="240"/>
  </cols>
  <sheetData>
    <row r="1" spans="1:31" x14ac:dyDescent="0.3">
      <c r="A1" s="237" t="s">
        <v>45</v>
      </c>
      <c r="B1" s="237"/>
      <c r="C1" s="238"/>
      <c r="D1" s="239"/>
      <c r="E1" s="238"/>
      <c r="F1" s="239"/>
      <c r="G1" s="239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</row>
    <row r="2" spans="1:31" x14ac:dyDescent="0.3">
      <c r="A2" s="241"/>
      <c r="B2" s="241"/>
      <c r="C2" s="241"/>
      <c r="D2" s="242"/>
      <c r="E2" s="241"/>
      <c r="F2" s="242"/>
      <c r="G2" s="242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3" spans="1:31" x14ac:dyDescent="0.3">
      <c r="A3" s="241"/>
      <c r="B3" s="241"/>
      <c r="C3" s="241"/>
      <c r="D3" s="242"/>
      <c r="E3" s="241"/>
      <c r="F3" s="242"/>
      <c r="G3" s="242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</row>
    <row r="4" spans="1:31" x14ac:dyDescent="0.3">
      <c r="A4" s="241"/>
      <c r="B4" s="241"/>
      <c r="C4" s="241"/>
      <c r="D4" s="242"/>
      <c r="E4" s="241"/>
      <c r="F4" s="242"/>
      <c r="G4" s="242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</row>
    <row r="5" spans="1:31" x14ac:dyDescent="0.3">
      <c r="A5" s="241"/>
      <c r="B5" s="241"/>
      <c r="C5" s="241"/>
      <c r="D5" s="242"/>
      <c r="E5" s="241"/>
      <c r="F5" s="242"/>
      <c r="G5" s="242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</row>
    <row r="6" spans="1:31" x14ac:dyDescent="0.3">
      <c r="A6" s="241"/>
      <c r="B6" s="241"/>
      <c r="C6" s="241"/>
      <c r="D6" s="242"/>
      <c r="E6" s="241"/>
      <c r="F6" s="242"/>
      <c r="G6" s="242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</row>
    <row r="7" spans="1:31" x14ac:dyDescent="0.3">
      <c r="A7" s="241"/>
      <c r="B7" s="241"/>
      <c r="C7" s="241"/>
      <c r="D7" s="242"/>
      <c r="E7" s="241"/>
      <c r="F7" s="242"/>
      <c r="G7" s="242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3"/>
      <c r="Z7" s="241"/>
      <c r="AA7" s="241"/>
      <c r="AB7" s="241"/>
    </row>
    <row r="8" spans="1:31" x14ac:dyDescent="0.3">
      <c r="A8" s="244" t="s">
        <v>536</v>
      </c>
      <c r="B8" s="244"/>
      <c r="C8" s="241"/>
      <c r="D8" s="242"/>
      <c r="E8" s="241"/>
      <c r="F8" s="242"/>
      <c r="G8" s="242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</row>
    <row r="9" spans="1:31" ht="18.75" customHeight="1" x14ac:dyDescent="0.3">
      <c r="A9" s="275" t="s">
        <v>20</v>
      </c>
      <c r="B9" s="275" t="s">
        <v>42</v>
      </c>
      <c r="C9" s="275" t="s">
        <v>0</v>
      </c>
      <c r="D9" s="275" t="s">
        <v>19</v>
      </c>
      <c r="E9" s="275" t="s">
        <v>21</v>
      </c>
      <c r="F9" s="275" t="s">
        <v>22</v>
      </c>
      <c r="G9" s="275" t="s">
        <v>23</v>
      </c>
      <c r="H9" s="276" t="s">
        <v>117</v>
      </c>
      <c r="I9" s="275" t="s">
        <v>41</v>
      </c>
      <c r="J9" s="275" t="s">
        <v>141</v>
      </c>
      <c r="K9" s="275" t="s">
        <v>428</v>
      </c>
      <c r="L9" s="275" t="s">
        <v>243</v>
      </c>
      <c r="M9" s="275" t="s">
        <v>378</v>
      </c>
      <c r="N9" s="275" t="s">
        <v>379</v>
      </c>
      <c r="O9" s="276" t="s">
        <v>118</v>
      </c>
      <c r="P9" s="245"/>
      <c r="Q9" s="275" t="s">
        <v>37</v>
      </c>
      <c r="R9" s="275" t="s">
        <v>38</v>
      </c>
      <c r="S9" s="275" t="s">
        <v>121</v>
      </c>
      <c r="T9" s="275"/>
      <c r="U9" s="275" t="s">
        <v>116</v>
      </c>
      <c r="V9" s="275" t="s">
        <v>119</v>
      </c>
      <c r="W9" s="275" t="s">
        <v>120</v>
      </c>
      <c r="X9" s="246"/>
      <c r="Y9" s="275" t="s">
        <v>1</v>
      </c>
      <c r="Z9" s="247"/>
      <c r="AA9" s="247"/>
      <c r="AB9" s="275" t="s">
        <v>25</v>
      </c>
      <c r="AD9" s="275" t="s">
        <v>451</v>
      </c>
      <c r="AE9" s="275" t="s">
        <v>452</v>
      </c>
    </row>
    <row r="10" spans="1:31" ht="18.75" customHeight="1" x14ac:dyDescent="0.3">
      <c r="A10" s="275"/>
      <c r="B10" s="275"/>
      <c r="C10" s="275"/>
      <c r="D10" s="275"/>
      <c r="E10" s="275"/>
      <c r="F10" s="275"/>
      <c r="G10" s="275"/>
      <c r="H10" s="276"/>
      <c r="I10" s="275"/>
      <c r="J10" s="275"/>
      <c r="K10" s="275"/>
      <c r="L10" s="275"/>
      <c r="M10" s="275"/>
      <c r="N10" s="275"/>
      <c r="O10" s="276"/>
      <c r="P10" s="245"/>
      <c r="Q10" s="275"/>
      <c r="R10" s="275"/>
      <c r="S10" s="275"/>
      <c r="T10" s="275"/>
      <c r="U10" s="275"/>
      <c r="V10" s="275"/>
      <c r="W10" s="275"/>
      <c r="X10" s="246"/>
      <c r="Y10" s="275"/>
      <c r="Z10" s="246" t="s">
        <v>2</v>
      </c>
      <c r="AA10" s="246" t="s">
        <v>24</v>
      </c>
      <c r="AB10" s="275"/>
      <c r="AD10" s="275"/>
      <c r="AE10" s="275"/>
    </row>
    <row r="11" spans="1:31" s="268" customFormat="1" ht="18.75" customHeight="1" x14ac:dyDescent="0.3">
      <c r="A11" s="266"/>
      <c r="B11" s="266"/>
      <c r="C11" s="266"/>
      <c r="D11" s="266"/>
      <c r="E11" s="266"/>
      <c r="F11" s="266"/>
      <c r="G11" s="266"/>
      <c r="H11" s="267"/>
      <c r="I11" s="266"/>
      <c r="J11" s="266"/>
      <c r="K11" s="266"/>
      <c r="L11" s="266"/>
      <c r="M11" s="266"/>
      <c r="N11" s="266"/>
      <c r="O11" s="267"/>
      <c r="P11" s="267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D11" s="266"/>
      <c r="AE11" s="266"/>
    </row>
    <row r="12" spans="1:31" s="268" customFormat="1" ht="18.75" customHeight="1" x14ac:dyDescent="0.3">
      <c r="A12" s="266"/>
      <c r="B12" s="266"/>
      <c r="C12" s="266"/>
      <c r="D12" s="266"/>
      <c r="E12" s="266"/>
      <c r="F12" s="266"/>
      <c r="G12" s="266"/>
      <c r="H12" s="267"/>
      <c r="I12" s="266"/>
      <c r="J12" s="266"/>
      <c r="K12" s="266"/>
      <c r="L12" s="266"/>
      <c r="M12" s="266"/>
      <c r="N12" s="266"/>
      <c r="O12" s="267"/>
      <c r="P12" s="267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D12" s="266"/>
      <c r="AE12" s="266"/>
    </row>
    <row r="13" spans="1:31" s="268" customFormat="1" ht="18.75" customHeight="1" x14ac:dyDescent="0.3">
      <c r="A13" s="266"/>
      <c r="B13" s="266"/>
      <c r="C13" s="266"/>
      <c r="D13" s="266"/>
      <c r="E13" s="266"/>
      <c r="F13" s="266"/>
      <c r="G13" s="266"/>
      <c r="H13" s="267"/>
      <c r="I13" s="266"/>
      <c r="J13" s="266"/>
      <c r="K13" s="266"/>
      <c r="L13" s="266"/>
      <c r="M13" s="266"/>
      <c r="N13" s="266"/>
      <c r="O13" s="267"/>
      <c r="P13" s="267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D13" s="266"/>
      <c r="AE13" s="266"/>
    </row>
    <row r="14" spans="1:31" s="268" customFormat="1" ht="18.75" customHeight="1" x14ac:dyDescent="0.3">
      <c r="A14" s="266"/>
      <c r="B14" s="266"/>
      <c r="C14" s="266"/>
      <c r="D14" s="266"/>
      <c r="E14" s="266"/>
      <c r="F14" s="266"/>
      <c r="G14" s="266"/>
      <c r="H14" s="267"/>
      <c r="I14" s="266"/>
      <c r="J14" s="266"/>
      <c r="K14" s="266"/>
      <c r="L14" s="266"/>
      <c r="M14" s="266"/>
      <c r="N14" s="266"/>
      <c r="O14" s="267"/>
      <c r="P14" s="267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D14" s="266"/>
      <c r="AE14" s="266"/>
    </row>
    <row r="15" spans="1:31" s="268" customFormat="1" ht="18.75" customHeight="1" x14ac:dyDescent="0.3">
      <c r="A15" s="266"/>
      <c r="B15" s="266"/>
      <c r="C15" s="266"/>
      <c r="D15" s="266"/>
      <c r="E15" s="266"/>
      <c r="F15" s="266"/>
      <c r="G15" s="266"/>
      <c r="H15" s="267"/>
      <c r="I15" s="266"/>
      <c r="J15" s="266"/>
      <c r="K15" s="266"/>
      <c r="L15" s="266"/>
      <c r="M15" s="266"/>
      <c r="N15" s="266"/>
      <c r="O15" s="267"/>
      <c r="P15" s="267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D15" s="266"/>
      <c r="AE15" s="266"/>
    </row>
    <row r="16" spans="1:31" s="268" customFormat="1" ht="18.75" customHeight="1" x14ac:dyDescent="0.3">
      <c r="A16" s="266"/>
      <c r="B16" s="266"/>
      <c r="C16" s="266"/>
      <c r="D16" s="266"/>
      <c r="E16" s="266"/>
      <c r="F16" s="266"/>
      <c r="G16" s="266"/>
      <c r="H16" s="267"/>
      <c r="I16" s="266"/>
      <c r="J16" s="266"/>
      <c r="K16" s="266"/>
      <c r="L16" s="266"/>
      <c r="M16" s="266"/>
      <c r="N16" s="266"/>
      <c r="O16" s="267"/>
      <c r="P16" s="267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D16" s="266"/>
      <c r="AE16" s="266"/>
    </row>
    <row r="17" spans="1:31" s="268" customFormat="1" ht="18.75" customHeight="1" x14ac:dyDescent="0.3">
      <c r="A17" s="266"/>
      <c r="B17" s="266"/>
      <c r="C17" s="266"/>
      <c r="D17" s="266"/>
      <c r="E17" s="266"/>
      <c r="F17" s="266"/>
      <c r="G17" s="266"/>
      <c r="H17" s="267"/>
      <c r="I17" s="266"/>
      <c r="J17" s="266"/>
      <c r="K17" s="266"/>
      <c r="L17" s="266"/>
      <c r="M17" s="266"/>
      <c r="N17" s="266"/>
      <c r="O17" s="267"/>
      <c r="P17" s="267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D17" s="266"/>
      <c r="AE17" s="266"/>
    </row>
    <row r="18" spans="1:31" s="268" customFormat="1" ht="18.75" customHeight="1" x14ac:dyDescent="0.3">
      <c r="A18" s="266"/>
      <c r="B18" s="266"/>
      <c r="C18" s="266"/>
      <c r="D18" s="266"/>
      <c r="E18" s="266"/>
      <c r="F18" s="266"/>
      <c r="G18" s="266"/>
      <c r="H18" s="267"/>
      <c r="I18" s="266"/>
      <c r="J18" s="266"/>
      <c r="K18" s="266"/>
      <c r="L18" s="266"/>
      <c r="M18" s="266"/>
      <c r="N18" s="266"/>
      <c r="O18" s="267"/>
      <c r="P18" s="267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D18" s="266"/>
      <c r="AE18" s="266"/>
    </row>
    <row r="19" spans="1:31" s="268" customFormat="1" ht="18.75" customHeight="1" x14ac:dyDescent="0.3">
      <c r="A19" s="266"/>
      <c r="B19" s="266"/>
      <c r="C19" s="266"/>
      <c r="D19" s="266"/>
      <c r="E19" s="266"/>
      <c r="F19" s="266"/>
      <c r="G19" s="266"/>
      <c r="H19" s="267"/>
      <c r="I19" s="266"/>
      <c r="J19" s="266"/>
      <c r="K19" s="266"/>
      <c r="L19" s="266"/>
      <c r="M19" s="266"/>
      <c r="N19" s="266"/>
      <c r="O19" s="267"/>
      <c r="P19" s="267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D19" s="266"/>
      <c r="AE19" s="266"/>
    </row>
    <row r="20" spans="1:31" s="268" customFormat="1" ht="18.75" customHeight="1" x14ac:dyDescent="0.3">
      <c r="A20" s="266"/>
      <c r="B20" s="266"/>
      <c r="C20" s="266"/>
      <c r="D20" s="266"/>
      <c r="E20" s="266"/>
      <c r="F20" s="266"/>
      <c r="G20" s="266"/>
      <c r="H20" s="267"/>
      <c r="I20" s="266"/>
      <c r="J20" s="266"/>
      <c r="K20" s="266"/>
      <c r="L20" s="266"/>
      <c r="M20" s="266"/>
      <c r="N20" s="266"/>
      <c r="O20" s="267"/>
      <c r="P20" s="267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D20" s="266"/>
      <c r="AE20" s="266"/>
    </row>
    <row r="21" spans="1:31" s="268" customFormat="1" ht="18.75" customHeight="1" x14ac:dyDescent="0.3">
      <c r="A21" s="266"/>
      <c r="B21" s="266"/>
      <c r="C21" s="266"/>
      <c r="D21" s="266"/>
      <c r="E21" s="266"/>
      <c r="F21" s="266"/>
      <c r="G21" s="266"/>
      <c r="H21" s="267"/>
      <c r="I21" s="266"/>
      <c r="J21" s="266"/>
      <c r="K21" s="266"/>
      <c r="L21" s="266"/>
      <c r="M21" s="266"/>
      <c r="N21" s="266"/>
      <c r="O21" s="267"/>
      <c r="P21" s="267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D21" s="266"/>
      <c r="AE21" s="266"/>
    </row>
    <row r="22" spans="1:31" s="268" customFormat="1" ht="18.75" customHeight="1" x14ac:dyDescent="0.3">
      <c r="A22" s="266"/>
      <c r="B22" s="266"/>
      <c r="C22" s="266"/>
      <c r="D22" s="266"/>
      <c r="E22" s="266"/>
      <c r="F22" s="266"/>
      <c r="G22" s="266"/>
      <c r="H22" s="267"/>
      <c r="I22" s="266"/>
      <c r="J22" s="266"/>
      <c r="K22" s="266"/>
      <c r="L22" s="266"/>
      <c r="M22" s="266"/>
      <c r="N22" s="266"/>
      <c r="O22" s="267"/>
      <c r="P22" s="267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D22" s="266"/>
      <c r="AE22" s="266"/>
    </row>
    <row r="23" spans="1:31" s="268" customFormat="1" ht="18.75" customHeight="1" x14ac:dyDescent="0.3">
      <c r="A23" s="266"/>
      <c r="B23" s="266"/>
      <c r="C23" s="266"/>
      <c r="D23" s="266"/>
      <c r="E23" s="266"/>
      <c r="F23" s="266"/>
      <c r="G23" s="266"/>
      <c r="H23" s="267"/>
      <c r="I23" s="266"/>
      <c r="J23" s="266"/>
      <c r="K23" s="266"/>
      <c r="L23" s="266"/>
      <c r="M23" s="266"/>
      <c r="N23" s="266"/>
      <c r="O23" s="267"/>
      <c r="P23" s="267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D23" s="266"/>
      <c r="AE23" s="266"/>
    </row>
    <row r="24" spans="1:31" s="268" customFormat="1" ht="18.75" customHeight="1" x14ac:dyDescent="0.3">
      <c r="A24" s="266"/>
      <c r="B24" s="266"/>
      <c r="C24" s="266"/>
      <c r="D24" s="266"/>
      <c r="E24" s="266"/>
      <c r="F24" s="266"/>
      <c r="G24" s="266"/>
      <c r="H24" s="267"/>
      <c r="I24" s="266"/>
      <c r="J24" s="266"/>
      <c r="K24" s="266"/>
      <c r="L24" s="266"/>
      <c r="M24" s="266"/>
      <c r="N24" s="266"/>
      <c r="O24" s="267"/>
      <c r="P24" s="267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D24" s="266"/>
      <c r="AE24" s="266"/>
    </row>
    <row r="25" spans="1:31" s="268" customFormat="1" ht="18.75" customHeight="1" x14ac:dyDescent="0.3">
      <c r="A25" s="266"/>
      <c r="B25" s="266"/>
      <c r="C25" s="266"/>
      <c r="D25" s="266"/>
      <c r="E25" s="266"/>
      <c r="F25" s="266"/>
      <c r="G25" s="266"/>
      <c r="H25" s="267"/>
      <c r="I25" s="266"/>
      <c r="J25" s="266"/>
      <c r="K25" s="266"/>
      <c r="L25" s="266"/>
      <c r="M25" s="266"/>
      <c r="N25" s="266"/>
      <c r="O25" s="267"/>
      <c r="P25" s="267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D25" s="266"/>
      <c r="AE25" s="266"/>
    </row>
    <row r="26" spans="1:31" s="268" customFormat="1" ht="18.75" customHeight="1" x14ac:dyDescent="0.3">
      <c r="A26" s="266"/>
      <c r="B26" s="266"/>
      <c r="C26" s="266"/>
      <c r="D26" s="266"/>
      <c r="E26" s="266"/>
      <c r="F26" s="266"/>
      <c r="G26" s="266"/>
      <c r="H26" s="267"/>
      <c r="I26" s="266"/>
      <c r="J26" s="266"/>
      <c r="K26" s="266"/>
      <c r="L26" s="266"/>
      <c r="M26" s="266"/>
      <c r="N26" s="266"/>
      <c r="O26" s="267"/>
      <c r="P26" s="267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D26" s="266"/>
      <c r="AE26" s="266"/>
    </row>
    <row r="27" spans="1:31" s="268" customFormat="1" ht="18.75" customHeight="1" x14ac:dyDescent="0.3">
      <c r="A27" s="266"/>
      <c r="B27" s="266"/>
      <c r="C27" s="266"/>
      <c r="D27" s="266"/>
      <c r="E27" s="266"/>
      <c r="F27" s="266"/>
      <c r="G27" s="266"/>
      <c r="H27" s="267"/>
      <c r="I27" s="266"/>
      <c r="J27" s="266"/>
      <c r="K27" s="266"/>
      <c r="L27" s="266"/>
      <c r="M27" s="266"/>
      <c r="N27" s="266"/>
      <c r="O27" s="267"/>
      <c r="P27" s="267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D27" s="266"/>
      <c r="AE27" s="266"/>
    </row>
    <row r="28" spans="1:31" s="268" customFormat="1" ht="18.75" customHeight="1" x14ac:dyDescent="0.3">
      <c r="A28" s="266"/>
      <c r="B28" s="266"/>
      <c r="C28" s="266"/>
      <c r="D28" s="266"/>
      <c r="E28" s="266"/>
      <c r="F28" s="266"/>
      <c r="G28" s="266"/>
      <c r="H28" s="267"/>
      <c r="I28" s="266"/>
      <c r="J28" s="266"/>
      <c r="K28" s="266"/>
      <c r="L28" s="266"/>
      <c r="M28" s="266"/>
      <c r="N28" s="266"/>
      <c r="O28" s="267"/>
      <c r="P28" s="267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D28" s="266"/>
      <c r="AE28" s="266"/>
    </row>
    <row r="29" spans="1:31" s="268" customFormat="1" ht="18.75" customHeight="1" x14ac:dyDescent="0.3">
      <c r="A29" s="266"/>
      <c r="B29" s="266"/>
      <c r="C29" s="266"/>
      <c r="D29" s="266"/>
      <c r="E29" s="266"/>
      <c r="F29" s="266"/>
      <c r="G29" s="266"/>
      <c r="H29" s="267"/>
      <c r="I29" s="266"/>
      <c r="J29" s="266"/>
      <c r="K29" s="266"/>
      <c r="L29" s="266"/>
      <c r="M29" s="266"/>
      <c r="N29" s="266"/>
      <c r="O29" s="267"/>
      <c r="P29" s="267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D29" s="266"/>
      <c r="AE29" s="266"/>
    </row>
    <row r="30" spans="1:31" s="268" customFormat="1" ht="18.75" customHeight="1" x14ac:dyDescent="0.3">
      <c r="A30" s="266"/>
      <c r="B30" s="266"/>
      <c r="C30" s="266"/>
      <c r="D30" s="266"/>
      <c r="E30" s="266"/>
      <c r="F30" s="266"/>
      <c r="G30" s="266"/>
      <c r="H30" s="267"/>
      <c r="I30" s="266"/>
      <c r="J30" s="266"/>
      <c r="K30" s="266"/>
      <c r="L30" s="266"/>
      <c r="M30" s="266"/>
      <c r="N30" s="266"/>
      <c r="O30" s="267"/>
      <c r="P30" s="267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D30" s="266"/>
      <c r="AE30" s="266"/>
    </row>
    <row r="31" spans="1:31" s="268" customFormat="1" ht="18.75" customHeight="1" x14ac:dyDescent="0.3">
      <c r="A31" s="266"/>
      <c r="B31" s="266"/>
      <c r="C31" s="266"/>
      <c r="D31" s="266"/>
      <c r="E31" s="266"/>
      <c r="F31" s="266"/>
      <c r="G31" s="266"/>
      <c r="H31" s="267"/>
      <c r="I31" s="266"/>
      <c r="J31" s="266"/>
      <c r="K31" s="266"/>
      <c r="L31" s="266"/>
      <c r="M31" s="266"/>
      <c r="N31" s="266"/>
      <c r="O31" s="267"/>
      <c r="P31" s="267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D31" s="266"/>
      <c r="AE31" s="266"/>
    </row>
    <row r="32" spans="1:31" s="271" customFormat="1" ht="18.75" customHeight="1" x14ac:dyDescent="0.3">
      <c r="A32" s="269"/>
      <c r="B32" s="269"/>
      <c r="C32" s="269"/>
      <c r="D32" s="269"/>
      <c r="E32" s="269"/>
      <c r="F32" s="269"/>
      <c r="G32" s="269"/>
      <c r="H32" s="270"/>
      <c r="I32" s="269"/>
      <c r="J32" s="269"/>
      <c r="K32" s="269"/>
      <c r="L32" s="269"/>
      <c r="M32" s="269"/>
      <c r="N32" s="269"/>
      <c r="O32" s="270"/>
      <c r="P32" s="270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D32" s="269"/>
      <c r="AE32" s="269"/>
    </row>
    <row r="33" spans="1:31" s="274" customFormat="1" ht="18.75" customHeight="1" x14ac:dyDescent="0.3">
      <c r="A33" s="272"/>
      <c r="B33" s="272"/>
      <c r="C33" s="272"/>
      <c r="D33" s="272"/>
      <c r="E33" s="272"/>
      <c r="F33" s="272"/>
      <c r="G33" s="272"/>
      <c r="H33" s="273"/>
      <c r="I33" s="272"/>
      <c r="J33" s="272"/>
      <c r="K33" s="272"/>
      <c r="L33" s="272"/>
      <c r="M33" s="272"/>
      <c r="N33" s="272"/>
      <c r="O33" s="273"/>
      <c r="P33" s="273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D33" s="272"/>
      <c r="AE33" s="272"/>
    </row>
    <row r="34" spans="1:31" s="274" customFormat="1" ht="18.75" customHeight="1" x14ac:dyDescent="0.3">
      <c r="A34" s="272"/>
      <c r="B34" s="272"/>
      <c r="C34" s="272"/>
      <c r="D34" s="272"/>
      <c r="E34" s="272"/>
      <c r="F34" s="272"/>
      <c r="G34" s="272"/>
      <c r="H34" s="273"/>
      <c r="I34" s="272"/>
      <c r="J34" s="272"/>
      <c r="K34" s="272"/>
      <c r="L34" s="272"/>
      <c r="M34" s="272"/>
      <c r="N34" s="272"/>
      <c r="O34" s="273"/>
      <c r="P34" s="273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D34" s="272"/>
      <c r="AE34" s="272"/>
    </row>
    <row r="35" spans="1:31" s="274" customFormat="1" ht="18.75" customHeight="1" x14ac:dyDescent="0.3">
      <c r="A35" s="272"/>
      <c r="B35" s="272"/>
      <c r="C35" s="272"/>
      <c r="D35" s="272"/>
      <c r="E35" s="272"/>
      <c r="F35" s="272"/>
      <c r="G35" s="272"/>
      <c r="H35" s="273"/>
      <c r="I35" s="272"/>
      <c r="J35" s="272"/>
      <c r="K35" s="272"/>
      <c r="L35" s="272"/>
      <c r="M35" s="272"/>
      <c r="N35" s="272"/>
      <c r="O35" s="273"/>
      <c r="P35" s="273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D35" s="272"/>
      <c r="AE35" s="272"/>
    </row>
    <row r="36" spans="1:31" s="274" customFormat="1" ht="18.75" customHeight="1" x14ac:dyDescent="0.3">
      <c r="A36" s="272"/>
      <c r="B36" s="272"/>
      <c r="C36" s="272"/>
      <c r="D36" s="272"/>
      <c r="E36" s="272"/>
      <c r="F36" s="272"/>
      <c r="G36" s="272"/>
      <c r="H36" s="273"/>
      <c r="I36" s="272"/>
      <c r="J36" s="272"/>
      <c r="K36" s="272"/>
      <c r="L36" s="272"/>
      <c r="M36" s="272"/>
      <c r="N36" s="272"/>
      <c r="O36" s="273"/>
      <c r="P36" s="273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D36" s="272"/>
      <c r="AE36" s="272"/>
    </row>
    <row r="37" spans="1:31" s="274" customFormat="1" ht="18.75" customHeight="1" x14ac:dyDescent="0.3">
      <c r="A37" s="272"/>
      <c r="B37" s="272"/>
      <c r="C37" s="272"/>
      <c r="D37" s="272"/>
      <c r="E37" s="272"/>
      <c r="F37" s="272"/>
      <c r="G37" s="272"/>
      <c r="H37" s="273"/>
      <c r="I37" s="272"/>
      <c r="J37" s="272"/>
      <c r="K37" s="272"/>
      <c r="L37" s="272"/>
      <c r="M37" s="272"/>
      <c r="N37" s="272"/>
      <c r="O37" s="273"/>
      <c r="P37" s="273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D37" s="272"/>
      <c r="AE37" s="272"/>
    </row>
    <row r="38" spans="1:31" s="274" customFormat="1" ht="18.75" customHeight="1" x14ac:dyDescent="0.3">
      <c r="A38" s="272"/>
      <c r="B38" s="272"/>
      <c r="C38" s="272"/>
      <c r="D38" s="272"/>
      <c r="E38" s="272"/>
      <c r="F38" s="272"/>
      <c r="G38" s="272"/>
      <c r="H38" s="273"/>
      <c r="I38" s="272"/>
      <c r="J38" s="272"/>
      <c r="K38" s="272"/>
      <c r="L38" s="272"/>
      <c r="M38" s="272"/>
      <c r="N38" s="272"/>
      <c r="O38" s="273"/>
      <c r="P38" s="273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D38" s="272"/>
      <c r="AE38" s="272"/>
    </row>
    <row r="39" spans="1:31" s="274" customFormat="1" ht="18.75" customHeight="1" x14ac:dyDescent="0.3">
      <c r="A39" s="272"/>
      <c r="B39" s="272"/>
      <c r="C39" s="272"/>
      <c r="D39" s="272"/>
      <c r="E39" s="272"/>
      <c r="F39" s="272"/>
      <c r="G39" s="272"/>
      <c r="H39" s="273"/>
      <c r="I39" s="272"/>
      <c r="J39" s="272"/>
      <c r="K39" s="272"/>
      <c r="L39" s="272"/>
      <c r="M39" s="272"/>
      <c r="N39" s="272"/>
      <c r="O39" s="273"/>
      <c r="P39" s="273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D39" s="272"/>
      <c r="AE39" s="272"/>
    </row>
    <row r="40" spans="1:31" s="274" customFormat="1" ht="18.75" customHeight="1" x14ac:dyDescent="0.3">
      <c r="A40" s="272"/>
      <c r="B40" s="272"/>
      <c r="C40" s="272"/>
      <c r="D40" s="272"/>
      <c r="E40" s="272"/>
      <c r="F40" s="272"/>
      <c r="G40" s="272"/>
      <c r="H40" s="273"/>
      <c r="I40" s="272"/>
      <c r="J40" s="272"/>
      <c r="K40" s="272"/>
      <c r="L40" s="272"/>
      <c r="M40" s="272"/>
      <c r="N40" s="272"/>
      <c r="O40" s="273"/>
      <c r="P40" s="273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D40" s="272"/>
      <c r="AE40" s="272"/>
    </row>
    <row r="41" spans="1:31" s="274" customFormat="1" ht="18.75" customHeight="1" x14ac:dyDescent="0.3">
      <c r="A41" s="272"/>
      <c r="B41" s="272"/>
      <c r="C41" s="272"/>
      <c r="D41" s="272"/>
      <c r="E41" s="272"/>
      <c r="F41" s="272"/>
      <c r="G41" s="272"/>
      <c r="H41" s="273"/>
      <c r="I41" s="272"/>
      <c r="J41" s="272"/>
      <c r="K41" s="272"/>
      <c r="L41" s="272"/>
      <c r="M41" s="272"/>
      <c r="N41" s="272"/>
      <c r="O41" s="273"/>
      <c r="P41" s="273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D41" s="272"/>
      <c r="AE41" s="272"/>
    </row>
    <row r="42" spans="1:31" s="274" customFormat="1" ht="18.75" customHeight="1" x14ac:dyDescent="0.3">
      <c r="A42" s="272"/>
      <c r="B42" s="272"/>
      <c r="C42" s="272"/>
      <c r="D42" s="272"/>
      <c r="E42" s="272"/>
      <c r="F42" s="272"/>
      <c r="G42" s="272"/>
      <c r="H42" s="273"/>
      <c r="I42" s="272"/>
      <c r="J42" s="272"/>
      <c r="K42" s="272"/>
      <c r="L42" s="272"/>
      <c r="M42" s="272"/>
      <c r="N42" s="272"/>
      <c r="O42" s="273"/>
      <c r="P42" s="273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D42" s="272"/>
      <c r="AE42" s="272"/>
    </row>
    <row r="43" spans="1:31" s="274" customFormat="1" ht="18.75" customHeight="1" x14ac:dyDescent="0.3">
      <c r="A43" s="272"/>
      <c r="B43" s="272"/>
      <c r="C43" s="272"/>
      <c r="D43" s="272"/>
      <c r="E43" s="272"/>
      <c r="F43" s="272"/>
      <c r="G43" s="272"/>
      <c r="H43" s="273"/>
      <c r="I43" s="272"/>
      <c r="J43" s="272"/>
      <c r="K43" s="272"/>
      <c r="L43" s="272"/>
      <c r="M43" s="272"/>
      <c r="N43" s="272"/>
      <c r="O43" s="273"/>
      <c r="P43" s="273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D43" s="272"/>
      <c r="AE43" s="272"/>
    </row>
    <row r="44" spans="1:31" s="274" customFormat="1" ht="18.75" customHeight="1" x14ac:dyDescent="0.3">
      <c r="A44" s="272"/>
      <c r="B44" s="272"/>
      <c r="C44" s="272"/>
      <c r="D44" s="272"/>
      <c r="E44" s="272"/>
      <c r="F44" s="272"/>
      <c r="G44" s="272"/>
      <c r="H44" s="273"/>
      <c r="I44" s="272"/>
      <c r="J44" s="272"/>
      <c r="K44" s="272"/>
      <c r="L44" s="272"/>
      <c r="M44" s="272"/>
      <c r="N44" s="272"/>
      <c r="O44" s="273"/>
      <c r="P44" s="273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D44" s="272"/>
      <c r="AE44" s="272"/>
    </row>
    <row r="45" spans="1:31" s="274" customFormat="1" ht="18.75" customHeight="1" x14ac:dyDescent="0.3">
      <c r="A45" s="272"/>
      <c r="B45" s="272"/>
      <c r="C45" s="272"/>
      <c r="D45" s="272"/>
      <c r="E45" s="272"/>
      <c r="F45" s="272"/>
      <c r="G45" s="272"/>
      <c r="H45" s="273"/>
      <c r="I45" s="272"/>
      <c r="J45" s="272"/>
      <c r="K45" s="272"/>
      <c r="L45" s="272"/>
      <c r="M45" s="272"/>
      <c r="N45" s="272"/>
      <c r="O45" s="273"/>
      <c r="P45" s="273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D45" s="272"/>
      <c r="AE45" s="272"/>
    </row>
    <row r="46" spans="1:31" s="274" customFormat="1" ht="18.75" customHeight="1" x14ac:dyDescent="0.3">
      <c r="A46" s="272"/>
      <c r="B46" s="272"/>
      <c r="C46" s="272"/>
      <c r="D46" s="272"/>
      <c r="E46" s="272"/>
      <c r="F46" s="272"/>
      <c r="G46" s="272"/>
      <c r="H46" s="273"/>
      <c r="I46" s="272"/>
      <c r="J46" s="272"/>
      <c r="K46" s="272"/>
      <c r="L46" s="272"/>
      <c r="M46" s="272"/>
      <c r="N46" s="272"/>
      <c r="O46" s="273"/>
      <c r="P46" s="273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D46" s="272"/>
      <c r="AE46" s="272"/>
    </row>
    <row r="47" spans="1:31" s="274" customFormat="1" ht="18.75" customHeight="1" x14ac:dyDescent="0.3">
      <c r="A47" s="272"/>
      <c r="B47" s="272"/>
      <c r="C47" s="272"/>
      <c r="D47" s="272"/>
      <c r="E47" s="272"/>
      <c r="F47" s="272"/>
      <c r="G47" s="272"/>
      <c r="H47" s="273"/>
      <c r="I47" s="272"/>
      <c r="J47" s="272"/>
      <c r="K47" s="272"/>
      <c r="L47" s="272"/>
      <c r="M47" s="272"/>
      <c r="N47" s="272"/>
      <c r="O47" s="273"/>
      <c r="P47" s="273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D47" s="272"/>
      <c r="AE47" s="272"/>
    </row>
    <row r="48" spans="1:31" s="274" customFormat="1" ht="18.75" customHeight="1" x14ac:dyDescent="0.3">
      <c r="A48" s="272"/>
      <c r="B48" s="272"/>
      <c r="C48" s="272"/>
      <c r="D48" s="272"/>
      <c r="E48" s="272"/>
      <c r="F48" s="272"/>
      <c r="G48" s="272"/>
      <c r="H48" s="273"/>
      <c r="I48" s="272"/>
      <c r="J48" s="272"/>
      <c r="K48" s="272"/>
      <c r="L48" s="272"/>
      <c r="M48" s="272"/>
      <c r="N48" s="272"/>
      <c r="O48" s="273"/>
      <c r="P48" s="273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D48" s="272"/>
      <c r="AE48" s="272"/>
    </row>
    <row r="49" spans="1:31" s="274" customFormat="1" ht="18.75" customHeight="1" x14ac:dyDescent="0.3">
      <c r="A49" s="272"/>
      <c r="B49" s="272"/>
      <c r="C49" s="272"/>
      <c r="D49" s="272"/>
      <c r="E49" s="272"/>
      <c r="F49" s="272"/>
      <c r="G49" s="272"/>
      <c r="H49" s="273"/>
      <c r="I49" s="272"/>
      <c r="J49" s="272"/>
      <c r="K49" s="272"/>
      <c r="L49" s="272"/>
      <c r="M49" s="272"/>
      <c r="N49" s="272"/>
      <c r="O49" s="273"/>
      <c r="P49" s="273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D49" s="272"/>
      <c r="AE49" s="272"/>
    </row>
    <row r="50" spans="1:31" s="274" customFormat="1" ht="18.75" customHeight="1" x14ac:dyDescent="0.3">
      <c r="A50" s="272"/>
      <c r="B50" s="272"/>
      <c r="C50" s="272"/>
      <c r="D50" s="272"/>
      <c r="E50" s="272"/>
      <c r="F50" s="272"/>
      <c r="G50" s="272"/>
      <c r="H50" s="273"/>
      <c r="I50" s="272"/>
      <c r="J50" s="272"/>
      <c r="K50" s="272"/>
      <c r="L50" s="272"/>
      <c r="M50" s="272"/>
      <c r="N50" s="272"/>
      <c r="O50" s="273"/>
      <c r="P50" s="273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D50" s="272"/>
      <c r="AE50" s="272"/>
    </row>
    <row r="51" spans="1:31" s="274" customFormat="1" ht="18.75" customHeight="1" x14ac:dyDescent="0.3">
      <c r="A51" s="272"/>
      <c r="B51" s="272"/>
      <c r="C51" s="272"/>
      <c r="D51" s="272"/>
      <c r="E51" s="272"/>
      <c r="F51" s="272"/>
      <c r="G51" s="272"/>
      <c r="H51" s="273"/>
      <c r="I51" s="272"/>
      <c r="J51" s="272"/>
      <c r="K51" s="272"/>
      <c r="L51" s="272"/>
      <c r="M51" s="272"/>
      <c r="N51" s="272"/>
      <c r="O51" s="273"/>
      <c r="P51" s="273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D51" s="272"/>
      <c r="AE51" s="272"/>
    </row>
    <row r="52" spans="1:31" s="274" customFormat="1" ht="18.75" customHeight="1" x14ac:dyDescent="0.3">
      <c r="A52" s="272"/>
      <c r="B52" s="272"/>
      <c r="C52" s="272"/>
      <c r="D52" s="272"/>
      <c r="E52" s="272"/>
      <c r="F52" s="272"/>
      <c r="G52" s="272"/>
      <c r="H52" s="273"/>
      <c r="I52" s="272"/>
      <c r="J52" s="272"/>
      <c r="K52" s="272"/>
      <c r="L52" s="272"/>
      <c r="M52" s="272"/>
      <c r="N52" s="272"/>
      <c r="O52" s="273"/>
      <c r="P52" s="273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D52" s="272"/>
      <c r="AE52" s="272"/>
    </row>
    <row r="53" spans="1:31" s="274" customFormat="1" ht="18.75" customHeight="1" x14ac:dyDescent="0.3">
      <c r="A53" s="272"/>
      <c r="B53" s="272"/>
      <c r="C53" s="272"/>
      <c r="D53" s="272"/>
      <c r="E53" s="272"/>
      <c r="F53" s="272"/>
      <c r="G53" s="272"/>
      <c r="H53" s="273"/>
      <c r="I53" s="272"/>
      <c r="J53" s="272"/>
      <c r="K53" s="272"/>
      <c r="L53" s="272"/>
      <c r="M53" s="272"/>
      <c r="N53" s="272"/>
      <c r="O53" s="273"/>
      <c r="P53" s="273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D53" s="272"/>
      <c r="AE53" s="272"/>
    </row>
    <row r="54" spans="1:31" s="274" customFormat="1" ht="18.75" customHeight="1" x14ac:dyDescent="0.3">
      <c r="A54" s="272"/>
      <c r="B54" s="272"/>
      <c r="C54" s="272"/>
      <c r="D54" s="272"/>
      <c r="E54" s="272"/>
      <c r="F54" s="272"/>
      <c r="G54" s="272"/>
      <c r="H54" s="273"/>
      <c r="I54" s="272"/>
      <c r="J54" s="272"/>
      <c r="K54" s="272"/>
      <c r="L54" s="272"/>
      <c r="M54" s="272"/>
      <c r="N54" s="272"/>
      <c r="O54" s="273"/>
      <c r="P54" s="273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D54" s="272"/>
      <c r="AE54" s="272"/>
    </row>
    <row r="55" spans="1:31" s="274" customFormat="1" ht="18.75" customHeight="1" x14ac:dyDescent="0.3">
      <c r="A55" s="272"/>
      <c r="B55" s="272"/>
      <c r="C55" s="272"/>
      <c r="D55" s="272"/>
      <c r="E55" s="272"/>
      <c r="F55" s="272"/>
      <c r="G55" s="272"/>
      <c r="H55" s="273"/>
      <c r="I55" s="272"/>
      <c r="J55" s="272"/>
      <c r="K55" s="272"/>
      <c r="L55" s="272"/>
      <c r="M55" s="272"/>
      <c r="N55" s="272"/>
      <c r="O55" s="273"/>
      <c r="P55" s="273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D55" s="272"/>
      <c r="AE55" s="272"/>
    </row>
    <row r="56" spans="1:31" s="274" customFormat="1" ht="18.75" customHeight="1" x14ac:dyDescent="0.3">
      <c r="A56" s="272"/>
      <c r="B56" s="272"/>
      <c r="C56" s="272"/>
      <c r="D56" s="272"/>
      <c r="E56" s="272"/>
      <c r="F56" s="272"/>
      <c r="G56" s="272"/>
      <c r="H56" s="273"/>
      <c r="I56" s="272"/>
      <c r="J56" s="272"/>
      <c r="K56" s="272"/>
      <c r="L56" s="272"/>
      <c r="M56" s="272"/>
      <c r="N56" s="272"/>
      <c r="O56" s="273"/>
      <c r="P56" s="273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D56" s="272"/>
      <c r="AE56" s="272"/>
    </row>
    <row r="57" spans="1:31" s="274" customFormat="1" ht="18.75" customHeight="1" x14ac:dyDescent="0.3">
      <c r="A57" s="272"/>
      <c r="B57" s="272"/>
      <c r="C57" s="272"/>
      <c r="D57" s="272"/>
      <c r="E57" s="272"/>
      <c r="F57" s="272"/>
      <c r="G57" s="272"/>
      <c r="H57" s="273"/>
      <c r="I57" s="272"/>
      <c r="J57" s="272"/>
      <c r="K57" s="272"/>
      <c r="L57" s="272"/>
      <c r="M57" s="272"/>
      <c r="N57" s="272"/>
      <c r="O57" s="273"/>
      <c r="P57" s="273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D57" s="272"/>
      <c r="AE57" s="272"/>
    </row>
    <row r="58" spans="1:31" s="274" customFormat="1" ht="18.75" customHeight="1" x14ac:dyDescent="0.3">
      <c r="A58" s="272"/>
      <c r="B58" s="272"/>
      <c r="C58" s="272"/>
      <c r="D58" s="272"/>
      <c r="E58" s="272"/>
      <c r="F58" s="272"/>
      <c r="G58" s="272"/>
      <c r="H58" s="273"/>
      <c r="I58" s="272"/>
      <c r="J58" s="272"/>
      <c r="K58" s="272"/>
      <c r="L58" s="272"/>
      <c r="M58" s="272"/>
      <c r="N58" s="272"/>
      <c r="O58" s="273"/>
      <c r="P58" s="273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D58" s="272"/>
      <c r="AE58" s="272"/>
    </row>
    <row r="59" spans="1:31" s="274" customFormat="1" ht="18.75" customHeight="1" x14ac:dyDescent="0.3">
      <c r="A59" s="272"/>
      <c r="B59" s="272"/>
      <c r="C59" s="272"/>
      <c r="D59" s="272"/>
      <c r="E59" s="272"/>
      <c r="F59" s="272"/>
      <c r="G59" s="272"/>
      <c r="H59" s="273"/>
      <c r="I59" s="272"/>
      <c r="J59" s="272"/>
      <c r="K59" s="272"/>
      <c r="L59" s="272"/>
      <c r="M59" s="272"/>
      <c r="N59" s="272"/>
      <c r="O59" s="273"/>
      <c r="P59" s="273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D59" s="272"/>
      <c r="AE59" s="272"/>
    </row>
    <row r="60" spans="1:31" s="274" customFormat="1" ht="18.75" customHeight="1" x14ac:dyDescent="0.3">
      <c r="A60" s="272"/>
      <c r="B60" s="272"/>
      <c r="C60" s="272"/>
      <c r="D60" s="272"/>
      <c r="E60" s="272"/>
      <c r="F60" s="272"/>
      <c r="G60" s="272"/>
      <c r="H60" s="273"/>
      <c r="I60" s="272"/>
      <c r="J60" s="272"/>
      <c r="K60" s="272"/>
      <c r="L60" s="272"/>
      <c r="M60" s="272"/>
      <c r="N60" s="272"/>
      <c r="O60" s="273"/>
      <c r="P60" s="273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D60" s="272"/>
      <c r="AE60" s="272"/>
    </row>
    <row r="61" spans="1:31" s="274" customFormat="1" ht="18.75" customHeight="1" x14ac:dyDescent="0.3">
      <c r="A61" s="272"/>
      <c r="B61" s="272"/>
      <c r="C61" s="272"/>
      <c r="D61" s="272"/>
      <c r="E61" s="272"/>
      <c r="F61" s="272"/>
      <c r="G61" s="272"/>
      <c r="H61" s="273"/>
      <c r="I61" s="272"/>
      <c r="J61" s="272"/>
      <c r="K61" s="272"/>
      <c r="L61" s="272"/>
      <c r="M61" s="272"/>
      <c r="N61" s="272"/>
      <c r="O61" s="273"/>
      <c r="P61" s="273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D61" s="272"/>
      <c r="AE61" s="272"/>
    </row>
    <row r="62" spans="1:31" s="274" customFormat="1" ht="18.75" customHeight="1" x14ac:dyDescent="0.3">
      <c r="A62" s="272"/>
      <c r="B62" s="272"/>
      <c r="C62" s="272"/>
      <c r="D62" s="272"/>
      <c r="E62" s="272"/>
      <c r="F62" s="272"/>
      <c r="G62" s="272"/>
      <c r="H62" s="273"/>
      <c r="I62" s="272"/>
      <c r="J62" s="272"/>
      <c r="K62" s="272"/>
      <c r="L62" s="272"/>
      <c r="M62" s="272"/>
      <c r="N62" s="272"/>
      <c r="O62" s="273"/>
      <c r="P62" s="273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D62" s="272"/>
      <c r="AE62" s="272"/>
    </row>
    <row r="63" spans="1:31" s="274" customFormat="1" ht="18.75" customHeight="1" x14ac:dyDescent="0.3">
      <c r="A63" s="272"/>
      <c r="B63" s="272"/>
      <c r="C63" s="272"/>
      <c r="D63" s="272"/>
      <c r="E63" s="272"/>
      <c r="F63" s="272"/>
      <c r="G63" s="272"/>
      <c r="H63" s="273"/>
      <c r="I63" s="272"/>
      <c r="J63" s="272"/>
      <c r="K63" s="272"/>
      <c r="L63" s="272"/>
      <c r="M63" s="272"/>
      <c r="N63" s="272"/>
      <c r="O63" s="273"/>
      <c r="P63" s="273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D63" s="272"/>
      <c r="AE63" s="272"/>
    </row>
    <row r="64" spans="1:31" s="274" customFormat="1" ht="18.75" customHeight="1" x14ac:dyDescent="0.3">
      <c r="A64" s="272"/>
      <c r="B64" s="272"/>
      <c r="C64" s="272"/>
      <c r="D64" s="272"/>
      <c r="E64" s="272"/>
      <c r="F64" s="272"/>
      <c r="G64" s="272"/>
      <c r="H64" s="273"/>
      <c r="I64" s="272"/>
      <c r="J64" s="272"/>
      <c r="K64" s="272"/>
      <c r="L64" s="272"/>
      <c r="M64" s="272"/>
      <c r="N64" s="272"/>
      <c r="O64" s="273"/>
      <c r="P64" s="273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D64" s="272"/>
      <c r="AE64" s="272"/>
    </row>
    <row r="65" spans="1:31" s="274" customFormat="1" ht="18.75" customHeight="1" x14ac:dyDescent="0.3">
      <c r="A65" s="272"/>
      <c r="B65" s="272"/>
      <c r="C65" s="272"/>
      <c r="D65" s="272"/>
      <c r="E65" s="272"/>
      <c r="F65" s="272"/>
      <c r="G65" s="272"/>
      <c r="H65" s="273"/>
      <c r="I65" s="272"/>
      <c r="J65" s="272"/>
      <c r="K65" s="272"/>
      <c r="L65" s="272"/>
      <c r="M65" s="272"/>
      <c r="N65" s="272"/>
      <c r="O65" s="273"/>
      <c r="P65" s="273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D65" s="272"/>
      <c r="AE65" s="272"/>
    </row>
    <row r="66" spans="1:31" s="274" customFormat="1" ht="18.75" customHeight="1" x14ac:dyDescent="0.3">
      <c r="A66" s="272"/>
      <c r="B66" s="272"/>
      <c r="C66" s="272"/>
      <c r="D66" s="272"/>
      <c r="E66" s="272"/>
      <c r="F66" s="272"/>
      <c r="G66" s="272"/>
      <c r="H66" s="273"/>
      <c r="I66" s="272"/>
      <c r="J66" s="272"/>
      <c r="K66" s="272"/>
      <c r="L66" s="272"/>
      <c r="M66" s="272"/>
      <c r="N66" s="272"/>
      <c r="O66" s="273"/>
      <c r="P66" s="273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D66" s="272"/>
      <c r="AE66" s="272"/>
    </row>
    <row r="67" spans="1:31" s="274" customFormat="1" ht="18.75" customHeight="1" x14ac:dyDescent="0.3">
      <c r="A67" s="272"/>
      <c r="B67" s="272"/>
      <c r="C67" s="272"/>
      <c r="D67" s="272"/>
      <c r="E67" s="272"/>
      <c r="F67" s="272"/>
      <c r="G67" s="272"/>
      <c r="H67" s="273"/>
      <c r="I67" s="272"/>
      <c r="J67" s="272"/>
      <c r="K67" s="272"/>
      <c r="L67" s="272"/>
      <c r="M67" s="272"/>
      <c r="N67" s="272"/>
      <c r="O67" s="273"/>
      <c r="P67" s="273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D67" s="272"/>
      <c r="AE67" s="272"/>
    </row>
    <row r="68" spans="1:31" s="274" customFormat="1" ht="18.75" customHeight="1" x14ac:dyDescent="0.3">
      <c r="A68" s="272"/>
      <c r="B68" s="272"/>
      <c r="C68" s="272"/>
      <c r="D68" s="272"/>
      <c r="E68" s="272"/>
      <c r="F68" s="272"/>
      <c r="G68" s="272"/>
      <c r="H68" s="273"/>
      <c r="I68" s="272"/>
      <c r="J68" s="272"/>
      <c r="K68" s="272"/>
      <c r="L68" s="272"/>
      <c r="M68" s="272"/>
      <c r="N68" s="272"/>
      <c r="O68" s="273"/>
      <c r="P68" s="273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D68" s="272"/>
      <c r="AE68" s="272"/>
    </row>
    <row r="69" spans="1:31" s="274" customFormat="1" ht="18.75" customHeight="1" x14ac:dyDescent="0.3">
      <c r="A69" s="272"/>
      <c r="B69" s="272"/>
      <c r="C69" s="272"/>
      <c r="D69" s="272"/>
      <c r="E69" s="272"/>
      <c r="F69" s="272"/>
      <c r="G69" s="272"/>
      <c r="H69" s="273"/>
      <c r="I69" s="272"/>
      <c r="J69" s="272"/>
      <c r="K69" s="272"/>
      <c r="L69" s="272"/>
      <c r="M69" s="272"/>
      <c r="N69" s="272"/>
      <c r="O69" s="273"/>
      <c r="P69" s="273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D69" s="272"/>
      <c r="AE69" s="272"/>
    </row>
    <row r="70" spans="1:31" x14ac:dyDescent="0.3">
      <c r="C70" s="250" t="s">
        <v>136</v>
      </c>
      <c r="F70" s="250" t="s">
        <v>26</v>
      </c>
      <c r="J70" s="250" t="s">
        <v>272</v>
      </c>
      <c r="K70" s="250"/>
      <c r="N70" s="250" t="s">
        <v>137</v>
      </c>
      <c r="Q70" s="250"/>
    </row>
    <row r="72" spans="1:31" x14ac:dyDescent="0.3">
      <c r="C72" s="240" t="s">
        <v>429</v>
      </c>
      <c r="D72" s="249" t="e">
        <f>#REF!+#REF!+#REF!+#REF!</f>
        <v>#REF!</v>
      </c>
      <c r="F72" s="240" t="s">
        <v>429</v>
      </c>
      <c r="G72" s="248"/>
      <c r="H72" s="248" t="e">
        <f>#REF!+#REF!+#REF!+#REF!</f>
        <v>#REF!</v>
      </c>
      <c r="J72" s="240" t="s">
        <v>429</v>
      </c>
      <c r="K72" s="249"/>
      <c r="L72" s="248" t="e">
        <f>#REF!+#REF!+#REF!+#REF!</f>
        <v>#REF!</v>
      </c>
      <c r="N72" s="240" t="s">
        <v>429</v>
      </c>
      <c r="O72" s="249"/>
      <c r="Q72" s="248" t="e">
        <f>#REF!+#REF!+#REF!+#REF!</f>
        <v>#REF!</v>
      </c>
      <c r="U72" s="249" t="s">
        <v>429</v>
      </c>
      <c r="Y72" s="251" t="e">
        <f>D72+H72+L72+Q72</f>
        <v>#REF!</v>
      </c>
    </row>
    <row r="73" spans="1:31" x14ac:dyDescent="0.3">
      <c r="C73" s="240" t="s">
        <v>113</v>
      </c>
      <c r="D73" s="249" t="e">
        <f>D72*16%</f>
        <v>#REF!</v>
      </c>
      <c r="F73" s="249" t="s">
        <v>113</v>
      </c>
      <c r="G73" s="248"/>
      <c r="H73" s="248" t="e">
        <f>H72*16%</f>
        <v>#REF!</v>
      </c>
      <c r="J73" s="249" t="s">
        <v>113</v>
      </c>
      <c r="K73" s="249"/>
      <c r="L73" s="248" t="e">
        <f>L72*16%</f>
        <v>#REF!</v>
      </c>
      <c r="N73" s="249" t="s">
        <v>113</v>
      </c>
      <c r="O73" s="249"/>
      <c r="Q73" s="248" t="e">
        <f>Q72*16%</f>
        <v>#REF!</v>
      </c>
      <c r="U73" s="249" t="s">
        <v>113</v>
      </c>
      <c r="X73" s="249"/>
      <c r="Y73" s="251" t="e">
        <f>D73+H73+L73+Q73</f>
        <v>#REF!</v>
      </c>
    </row>
    <row r="74" spans="1:31" x14ac:dyDescent="0.3">
      <c r="C74" s="252" t="s">
        <v>407</v>
      </c>
      <c r="D74" s="253" t="e">
        <f>D72+D73</f>
        <v>#REF!</v>
      </c>
      <c r="F74" s="252" t="s">
        <v>407</v>
      </c>
      <c r="G74" s="254"/>
      <c r="H74" s="254" t="e">
        <f>H72+H73</f>
        <v>#REF!</v>
      </c>
      <c r="J74" s="252" t="s">
        <v>407</v>
      </c>
      <c r="K74" s="252"/>
      <c r="L74" s="254" t="e">
        <f>L72+L73</f>
        <v>#REF!</v>
      </c>
      <c r="N74" s="252" t="s">
        <v>407</v>
      </c>
      <c r="O74" s="253"/>
      <c r="P74" s="255"/>
      <c r="Q74" s="254" t="e">
        <f>Q72+Q73</f>
        <v>#REF!</v>
      </c>
      <c r="U74" s="256" t="s">
        <v>430</v>
      </c>
      <c r="V74" s="257"/>
      <c r="W74" s="257"/>
      <c r="Y74" s="251" t="e">
        <f>D74+H74+L74+Q74</f>
        <v>#REF!</v>
      </c>
      <c r="AB74" s="249" t="e">
        <f>#REF!-Y74-Y78</f>
        <v>#REF!</v>
      </c>
    </row>
    <row r="75" spans="1:31" x14ac:dyDescent="0.3">
      <c r="F75" s="249"/>
      <c r="G75" s="248"/>
      <c r="J75" s="249"/>
      <c r="K75" s="249"/>
      <c r="N75" s="249"/>
      <c r="O75" s="249"/>
    </row>
    <row r="76" spans="1:31" x14ac:dyDescent="0.3">
      <c r="C76" s="240" t="s">
        <v>114</v>
      </c>
      <c r="D76" s="249" t="e">
        <f>#REF!+#REF!+#REF!</f>
        <v>#REF!</v>
      </c>
      <c r="F76" s="249" t="s">
        <v>114</v>
      </c>
      <c r="G76" s="248"/>
      <c r="H76" s="248" t="e">
        <f>+#REF!+#REF!+#REF!</f>
        <v>#REF!</v>
      </c>
      <c r="J76" s="249" t="s">
        <v>114</v>
      </c>
      <c r="K76" s="249"/>
      <c r="L76" s="248" t="e">
        <f>+#REF!+#REF!+#REF!</f>
        <v>#REF!</v>
      </c>
      <c r="N76" s="249" t="s">
        <v>114</v>
      </c>
      <c r="O76" s="249"/>
      <c r="Q76" s="235" t="e">
        <f>+#REF!+#REF!+#REF!</f>
        <v>#REF!</v>
      </c>
      <c r="U76" s="249" t="s">
        <v>114</v>
      </c>
      <c r="Y76" s="251" t="e">
        <f>D76+H76+L76+Q76</f>
        <v>#REF!</v>
      </c>
    </row>
    <row r="77" spans="1:31" x14ac:dyDescent="0.3">
      <c r="C77" s="240" t="s">
        <v>113</v>
      </c>
      <c r="D77" s="249" t="e">
        <f>D76*16%</f>
        <v>#REF!</v>
      </c>
      <c r="F77" s="249" t="s">
        <v>113</v>
      </c>
      <c r="G77" s="248"/>
      <c r="H77" s="248" t="e">
        <f>H76*16%</f>
        <v>#REF!</v>
      </c>
      <c r="J77" s="249" t="s">
        <v>113</v>
      </c>
      <c r="K77" s="249"/>
      <c r="L77" s="248" t="e">
        <f>L76*16%</f>
        <v>#REF!</v>
      </c>
      <c r="N77" s="249" t="s">
        <v>113</v>
      </c>
      <c r="O77" s="249"/>
      <c r="Q77" s="248" t="e">
        <f>Q76*16%</f>
        <v>#REF!</v>
      </c>
      <c r="U77" s="249" t="s">
        <v>113</v>
      </c>
      <c r="Y77" s="251" t="e">
        <f>D77+H77+L77+Q77</f>
        <v>#REF!</v>
      </c>
    </row>
    <row r="78" spans="1:31" x14ac:dyDescent="0.3">
      <c r="C78" s="252" t="s">
        <v>115</v>
      </c>
      <c r="D78" s="253" t="e">
        <f>D76+D77</f>
        <v>#REF!</v>
      </c>
      <c r="F78" s="253" t="s">
        <v>115</v>
      </c>
      <c r="G78" s="254"/>
      <c r="H78" s="254" t="e">
        <f>H76+H77</f>
        <v>#REF!</v>
      </c>
      <c r="J78" s="253" t="s">
        <v>115</v>
      </c>
      <c r="K78" s="253"/>
      <c r="L78" s="254" t="e">
        <f>L76+L77</f>
        <v>#REF!</v>
      </c>
      <c r="N78" s="253" t="s">
        <v>115</v>
      </c>
      <c r="O78" s="253"/>
      <c r="P78" s="255"/>
      <c r="Q78" s="254" t="e">
        <f>Q76+Q77</f>
        <v>#REF!</v>
      </c>
      <c r="U78" s="258" t="s">
        <v>431</v>
      </c>
      <c r="V78" s="259"/>
      <c r="W78" s="259"/>
      <c r="Y78" s="251" t="e">
        <f>D78+H78+L78+Q78</f>
        <v>#REF!</v>
      </c>
    </row>
    <row r="79" spans="1:31" x14ac:dyDescent="0.3">
      <c r="F79" s="249"/>
      <c r="G79" s="248"/>
    </row>
    <row r="80" spans="1:31" x14ac:dyDescent="0.3">
      <c r="D80" s="260"/>
      <c r="F80" s="249"/>
      <c r="G80" s="248"/>
    </row>
    <row r="81" spans="3:15" x14ac:dyDescent="0.3">
      <c r="D81" s="248"/>
      <c r="J81" s="261"/>
      <c r="K81" s="261"/>
      <c r="L81" s="261"/>
      <c r="M81" s="261"/>
      <c r="O81" s="262"/>
    </row>
    <row r="83" spans="3:15" x14ac:dyDescent="0.3">
      <c r="F83" s="248" t="e">
        <f>D74+D78+H74+H78+L74+L78+Q74+Q78</f>
        <v>#REF!</v>
      </c>
      <c r="O83" s="249"/>
    </row>
    <row r="84" spans="3:15" x14ac:dyDescent="0.3">
      <c r="F84" s="248" t="e">
        <f>F83-#REF!</f>
        <v>#REF!</v>
      </c>
      <c r="O84" s="249"/>
    </row>
    <row r="85" spans="3:15" x14ac:dyDescent="0.3">
      <c r="O85" s="249"/>
    </row>
    <row r="86" spans="3:15" x14ac:dyDescent="0.3">
      <c r="O86" s="249"/>
    </row>
    <row r="87" spans="3:15" x14ac:dyDescent="0.3">
      <c r="F87" s="249"/>
      <c r="O87" s="249"/>
    </row>
    <row r="88" spans="3:15" x14ac:dyDescent="0.3">
      <c r="F88" s="248"/>
      <c r="O88" s="249"/>
    </row>
    <row r="89" spans="3:15" hidden="1" x14ac:dyDescent="0.3">
      <c r="C89" s="240" t="s">
        <v>142</v>
      </c>
      <c r="D89" s="249" t="e">
        <f>D74+H74+Q74</f>
        <v>#REF!</v>
      </c>
    </row>
    <row r="90" spans="3:15" hidden="1" x14ac:dyDescent="0.3">
      <c r="C90" s="240" t="s">
        <v>143</v>
      </c>
      <c r="D90" s="248" t="e">
        <f>D78+H78+Q78</f>
        <v>#REF!</v>
      </c>
    </row>
    <row r="91" spans="3:15" hidden="1" x14ac:dyDescent="0.3">
      <c r="C91" s="240" t="s">
        <v>144</v>
      </c>
      <c r="D91" s="248" t="e">
        <f>D74</f>
        <v>#REF!</v>
      </c>
    </row>
    <row r="92" spans="3:15" hidden="1" x14ac:dyDescent="0.3">
      <c r="C92" s="240" t="s">
        <v>144</v>
      </c>
      <c r="D92" s="248" t="e">
        <f>H74</f>
        <v>#REF!</v>
      </c>
    </row>
    <row r="93" spans="3:15" hidden="1" x14ac:dyDescent="0.3">
      <c r="C93" s="240" t="s">
        <v>144</v>
      </c>
      <c r="D93" s="248" t="e">
        <f>Q74</f>
        <v>#REF!</v>
      </c>
    </row>
    <row r="94" spans="3:15" hidden="1" x14ac:dyDescent="0.3">
      <c r="C94" s="240" t="s">
        <v>145</v>
      </c>
      <c r="D94" s="248" t="e">
        <f>D78</f>
        <v>#REF!</v>
      </c>
    </row>
    <row r="95" spans="3:15" hidden="1" x14ac:dyDescent="0.3">
      <c r="C95" s="240" t="s">
        <v>145</v>
      </c>
      <c r="D95" s="248" t="e">
        <f>H78</f>
        <v>#REF!</v>
      </c>
    </row>
    <row r="96" spans="3:15" hidden="1" x14ac:dyDescent="0.3">
      <c r="C96" s="240" t="s">
        <v>145</v>
      </c>
      <c r="D96" s="248" t="e">
        <f>Q78</f>
        <v>#REF!</v>
      </c>
    </row>
    <row r="97" spans="12:15" hidden="1" x14ac:dyDescent="0.3"/>
    <row r="98" spans="12:15" x14ac:dyDescent="0.3">
      <c r="O98" s="248"/>
    </row>
    <row r="100" spans="12:15" x14ac:dyDescent="0.3">
      <c r="L100" s="263"/>
      <c r="M100" s="263"/>
      <c r="O100" s="264"/>
    </row>
    <row r="101" spans="12:15" x14ac:dyDescent="0.3">
      <c r="L101" s="236"/>
      <c r="M101" s="236"/>
      <c r="O101" s="236"/>
    </row>
  </sheetData>
  <sortState ref="A11:AF23">
    <sortCondition ref="C11:C23"/>
  </sortState>
  <mergeCells count="26">
    <mergeCell ref="AD9:AD10"/>
    <mergeCell ref="AE9:AE10"/>
    <mergeCell ref="F9:F10"/>
    <mergeCell ref="Q9:Q10"/>
    <mergeCell ref="B9:B10"/>
    <mergeCell ref="O9:O10"/>
    <mergeCell ref="J9:J10"/>
    <mergeCell ref="K9:K10"/>
    <mergeCell ref="AB9:AB10"/>
    <mergeCell ref="R9:R10"/>
    <mergeCell ref="Y9:Y10"/>
    <mergeCell ref="V9:V10"/>
    <mergeCell ref="U9:U10"/>
    <mergeCell ref="S9:S10"/>
    <mergeCell ref="T9:T10"/>
    <mergeCell ref="W9:W10"/>
    <mergeCell ref="L9:L10"/>
    <mergeCell ref="M9:M10"/>
    <mergeCell ref="N9:N10"/>
    <mergeCell ref="A9:A10"/>
    <mergeCell ref="C9:C10"/>
    <mergeCell ref="D9:D10"/>
    <mergeCell ref="E9:E10"/>
    <mergeCell ref="I9:I10"/>
    <mergeCell ref="G9:G10"/>
    <mergeCell ref="H9:H10"/>
  </mergeCells>
  <pageMargins left="0.7" right="0.7" top="0.75" bottom="0.75" header="0.3" footer="0.3"/>
  <pageSetup paperSize="9" scale="30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4:S88"/>
  <sheetViews>
    <sheetView topLeftCell="A19" workbookViewId="0">
      <selection activeCell="O22" sqref="O22:O36"/>
    </sheetView>
  </sheetViews>
  <sheetFormatPr baseColWidth="10" defaultColWidth="11.42578125" defaultRowHeight="15" x14ac:dyDescent="0.25"/>
  <cols>
    <col min="1" max="3" width="11.42578125" style="121"/>
    <col min="4" max="4" width="42" style="121" bestFit="1" customWidth="1"/>
    <col min="5" max="7" width="11.42578125" style="121"/>
    <col min="8" max="8" width="0" style="121" hidden="1" customWidth="1"/>
    <col min="9" max="9" width="10.5703125" style="121" hidden="1" customWidth="1"/>
    <col min="10" max="10" width="18.42578125" style="121" hidden="1" customWidth="1"/>
    <col min="11" max="14" width="11.42578125" style="121" hidden="1" customWidth="1"/>
    <col min="15" max="16384" width="11.42578125" style="121"/>
  </cols>
  <sheetData>
    <row r="4" spans="2:19" x14ac:dyDescent="0.25">
      <c r="B4" s="292" t="s">
        <v>107</v>
      </c>
      <c r="C4" s="292" t="s">
        <v>123</v>
      </c>
      <c r="D4" s="292" t="s">
        <v>0</v>
      </c>
      <c r="E4" s="292"/>
      <c r="F4" s="292" t="s">
        <v>253</v>
      </c>
      <c r="G4" s="292"/>
      <c r="H4" s="292"/>
    </row>
    <row r="5" spans="2:19" x14ac:dyDescent="0.25">
      <c r="B5" s="292"/>
      <c r="C5" s="292"/>
      <c r="D5" s="292"/>
      <c r="E5" s="292"/>
      <c r="F5" s="292"/>
      <c r="G5" s="292"/>
      <c r="H5" s="292"/>
    </row>
    <row r="6" spans="2:19" x14ac:dyDescent="0.25">
      <c r="B6" s="121" t="e">
        <f>SINDICATO!#REF!</f>
        <v>#REF!</v>
      </c>
      <c r="C6" s="121" t="e">
        <f>SINDICATO!#REF!</f>
        <v>#REF!</v>
      </c>
      <c r="D6" s="121" t="e">
        <f>SINDICATO!#REF!</f>
        <v>#REF!</v>
      </c>
      <c r="F6" s="122" t="e">
        <f>SINDICATO!#REF!</f>
        <v>#REF!</v>
      </c>
      <c r="I6" s="133" t="e">
        <f t="shared" ref="I6" si="0">MID(D6,1,FIND(" ",D6)-1)</f>
        <v>#REF!</v>
      </c>
      <c r="J6" s="133" t="e">
        <f t="shared" ref="J6" si="1">MID(D6,FIND(" ",D6)+1,300)</f>
        <v>#REF!</v>
      </c>
      <c r="K6" s="133" t="e">
        <f t="shared" ref="K6" si="2">MID(J6,1,FIND(" ",J6)-1)</f>
        <v>#REF!</v>
      </c>
      <c r="L6" s="129" t="e">
        <f t="shared" ref="L6" si="3">MID(J6,FIND(" ",J6)+1,300)</f>
        <v>#REF!</v>
      </c>
      <c r="M6" s="129" t="s">
        <v>253</v>
      </c>
      <c r="N6" s="129" t="s">
        <v>283</v>
      </c>
      <c r="O6" s="129" t="e">
        <f t="shared" ref="O6" si="4">CONCATENATE(L6," ",I6," ",M6," ",N6)</f>
        <v>#REF!</v>
      </c>
      <c r="P6" s="117"/>
      <c r="Q6" s="117"/>
      <c r="R6" s="117"/>
      <c r="S6" s="117"/>
    </row>
    <row r="7" spans="2:19" x14ac:dyDescent="0.25">
      <c r="B7" s="121" t="e">
        <f>SINDICATO!#REF!</f>
        <v>#REF!</v>
      </c>
      <c r="C7" s="121" t="e">
        <f>SINDICATO!#REF!</f>
        <v>#REF!</v>
      </c>
      <c r="D7" s="121" t="e">
        <f>SINDICATO!#REF!</f>
        <v>#REF!</v>
      </c>
      <c r="F7" s="122" t="e">
        <f>SINDICATO!#REF!</f>
        <v>#REF!</v>
      </c>
      <c r="I7" s="133" t="e">
        <f t="shared" ref="I7:I70" si="5">MID(D7,1,FIND(" ",D7)-1)</f>
        <v>#REF!</v>
      </c>
      <c r="J7" s="133" t="e">
        <f t="shared" ref="J7:J70" si="6">MID(D7,FIND(" ",D7)+1,300)</f>
        <v>#REF!</v>
      </c>
      <c r="K7" s="133" t="e">
        <f t="shared" ref="K7:K70" si="7">MID(J7,1,FIND(" ",J7)-1)</f>
        <v>#REF!</v>
      </c>
      <c r="L7" s="129" t="e">
        <f t="shared" ref="L7:L70" si="8">MID(J7,FIND(" ",J7)+1,300)</f>
        <v>#REF!</v>
      </c>
      <c r="M7" s="129" t="s">
        <v>253</v>
      </c>
      <c r="N7" s="129" t="s">
        <v>283</v>
      </c>
      <c r="O7" s="129" t="e">
        <f t="shared" ref="O7:O70" si="9">CONCATENATE(L7," ",I7," ",M7," ",N7)</f>
        <v>#REF!</v>
      </c>
      <c r="P7" s="117"/>
      <c r="Q7" s="117"/>
      <c r="R7" s="117"/>
      <c r="S7" s="117"/>
    </row>
    <row r="8" spans="2:19" x14ac:dyDescent="0.25">
      <c r="B8" s="121" t="e">
        <f>SINDICATO!#REF!</f>
        <v>#REF!</v>
      </c>
      <c r="C8" s="121" t="e">
        <f>SINDICATO!#REF!</f>
        <v>#REF!</v>
      </c>
      <c r="D8" s="121" t="e">
        <f>SINDICATO!#REF!</f>
        <v>#REF!</v>
      </c>
      <c r="F8" s="122" t="e">
        <f>SINDICATO!#REF!</f>
        <v>#REF!</v>
      </c>
      <c r="I8" s="133" t="e">
        <f t="shared" si="5"/>
        <v>#REF!</v>
      </c>
      <c r="J8" s="133" t="e">
        <f t="shared" si="6"/>
        <v>#REF!</v>
      </c>
      <c r="K8" s="133" t="e">
        <f t="shared" si="7"/>
        <v>#REF!</v>
      </c>
      <c r="L8" s="129" t="e">
        <f t="shared" si="8"/>
        <v>#REF!</v>
      </c>
      <c r="M8" s="129" t="s">
        <v>253</v>
      </c>
      <c r="N8" s="129" t="s">
        <v>283</v>
      </c>
      <c r="O8" s="129" t="e">
        <f t="shared" si="9"/>
        <v>#REF!</v>
      </c>
      <c r="P8" s="117"/>
      <c r="Q8" s="117"/>
      <c r="R8" s="117"/>
      <c r="S8" s="117"/>
    </row>
    <row r="9" spans="2:19" x14ac:dyDescent="0.25">
      <c r="B9" s="121" t="e">
        <f>SINDICATO!#REF!</f>
        <v>#REF!</v>
      </c>
      <c r="C9" s="121" t="e">
        <f>SINDICATO!#REF!</f>
        <v>#REF!</v>
      </c>
      <c r="D9" s="121" t="e">
        <f>SINDICATO!#REF!</f>
        <v>#REF!</v>
      </c>
      <c r="F9" s="122" t="e">
        <f>SINDICATO!#REF!</f>
        <v>#REF!</v>
      </c>
      <c r="I9" s="133" t="e">
        <f t="shared" si="5"/>
        <v>#REF!</v>
      </c>
      <c r="J9" s="133" t="e">
        <f t="shared" si="6"/>
        <v>#REF!</v>
      </c>
      <c r="K9" s="133" t="e">
        <f t="shared" si="7"/>
        <v>#REF!</v>
      </c>
      <c r="L9" s="129" t="e">
        <f t="shared" si="8"/>
        <v>#REF!</v>
      </c>
      <c r="M9" s="129" t="s">
        <v>253</v>
      </c>
      <c r="N9" s="129" t="s">
        <v>283</v>
      </c>
      <c r="O9" s="129" t="e">
        <f t="shared" si="9"/>
        <v>#REF!</v>
      </c>
      <c r="P9" s="117"/>
      <c r="Q9" s="117"/>
      <c r="R9" s="117"/>
      <c r="S9" s="117"/>
    </row>
    <row r="10" spans="2:19" x14ac:dyDescent="0.25">
      <c r="B10" s="121" t="e">
        <f>SINDICATO!#REF!</f>
        <v>#REF!</v>
      </c>
      <c r="C10" s="121" t="e">
        <f>SINDICATO!#REF!</f>
        <v>#REF!</v>
      </c>
      <c r="D10" s="121" t="e">
        <f>SINDICATO!#REF!</f>
        <v>#REF!</v>
      </c>
      <c r="F10" s="122" t="e">
        <f>SINDICATO!#REF!</f>
        <v>#REF!</v>
      </c>
      <c r="I10" s="133" t="e">
        <f t="shared" si="5"/>
        <v>#REF!</v>
      </c>
      <c r="J10" s="133" t="e">
        <f t="shared" si="6"/>
        <v>#REF!</v>
      </c>
      <c r="K10" s="133" t="e">
        <f t="shared" si="7"/>
        <v>#REF!</v>
      </c>
      <c r="L10" s="129" t="e">
        <f t="shared" si="8"/>
        <v>#REF!</v>
      </c>
      <c r="M10" s="129" t="s">
        <v>253</v>
      </c>
      <c r="N10" s="129" t="s">
        <v>283</v>
      </c>
      <c r="O10" s="129" t="e">
        <f t="shared" si="9"/>
        <v>#REF!</v>
      </c>
      <c r="P10" s="117"/>
      <c r="Q10" s="117"/>
      <c r="R10" s="117"/>
      <c r="S10" s="117"/>
    </row>
    <row r="11" spans="2:19" x14ac:dyDescent="0.25">
      <c r="B11" s="121" t="e">
        <f>SINDICATO!#REF!</f>
        <v>#REF!</v>
      </c>
      <c r="C11" s="121" t="e">
        <f>SINDICATO!#REF!</f>
        <v>#REF!</v>
      </c>
      <c r="D11" s="121" t="e">
        <f>SINDICATO!#REF!</f>
        <v>#REF!</v>
      </c>
      <c r="F11" s="122" t="e">
        <f>SINDICATO!#REF!</f>
        <v>#REF!</v>
      </c>
      <c r="I11" s="133" t="e">
        <f t="shared" si="5"/>
        <v>#REF!</v>
      </c>
      <c r="J11" s="133" t="e">
        <f t="shared" si="6"/>
        <v>#REF!</v>
      </c>
      <c r="K11" s="133" t="e">
        <f t="shared" si="7"/>
        <v>#REF!</v>
      </c>
      <c r="L11" s="129" t="e">
        <f t="shared" si="8"/>
        <v>#REF!</v>
      </c>
      <c r="M11" s="129" t="s">
        <v>253</v>
      </c>
      <c r="N11" s="129" t="s">
        <v>283</v>
      </c>
      <c r="O11" s="129" t="e">
        <f t="shared" si="9"/>
        <v>#REF!</v>
      </c>
      <c r="P11" s="117"/>
      <c r="Q11" s="117"/>
      <c r="R11" s="117"/>
      <c r="S11" s="117"/>
    </row>
    <row r="12" spans="2:19" x14ac:dyDescent="0.25">
      <c r="B12" s="121" t="e">
        <f>SINDICATO!#REF!</f>
        <v>#REF!</v>
      </c>
      <c r="C12" s="121" t="e">
        <f>SINDICATO!#REF!</f>
        <v>#REF!</v>
      </c>
      <c r="D12" s="121" t="e">
        <f>SINDICATO!#REF!</f>
        <v>#REF!</v>
      </c>
      <c r="F12" s="122" t="e">
        <f>SINDICATO!#REF!</f>
        <v>#REF!</v>
      </c>
      <c r="I12" s="133" t="e">
        <f t="shared" si="5"/>
        <v>#REF!</v>
      </c>
      <c r="J12" s="133" t="e">
        <f t="shared" si="6"/>
        <v>#REF!</v>
      </c>
      <c r="K12" s="133" t="e">
        <f t="shared" si="7"/>
        <v>#REF!</v>
      </c>
      <c r="L12" s="129" t="e">
        <f t="shared" si="8"/>
        <v>#REF!</v>
      </c>
      <c r="M12" s="129" t="s">
        <v>253</v>
      </c>
      <c r="N12" s="129" t="s">
        <v>283</v>
      </c>
      <c r="O12" s="129" t="e">
        <f t="shared" si="9"/>
        <v>#REF!</v>
      </c>
      <c r="P12" s="117"/>
      <c r="Q12" s="117"/>
      <c r="R12" s="117"/>
      <c r="S12" s="117"/>
    </row>
    <row r="13" spans="2:19" x14ac:dyDescent="0.25">
      <c r="B13" s="121" t="e">
        <f>SINDICATO!#REF!</f>
        <v>#REF!</v>
      </c>
      <c r="C13" s="121" t="e">
        <f>SINDICATO!#REF!</f>
        <v>#REF!</v>
      </c>
      <c r="D13" s="121" t="e">
        <f>SINDICATO!#REF!</f>
        <v>#REF!</v>
      </c>
      <c r="F13" s="122" t="e">
        <f>SINDICATO!#REF!</f>
        <v>#REF!</v>
      </c>
      <c r="I13" s="133" t="e">
        <f t="shared" si="5"/>
        <v>#REF!</v>
      </c>
      <c r="J13" s="133" t="e">
        <f t="shared" si="6"/>
        <v>#REF!</v>
      </c>
      <c r="K13" s="133" t="e">
        <f t="shared" si="7"/>
        <v>#REF!</v>
      </c>
      <c r="L13" s="129" t="e">
        <f t="shared" si="8"/>
        <v>#REF!</v>
      </c>
      <c r="M13" s="129" t="s">
        <v>253</v>
      </c>
      <c r="N13" s="129" t="s">
        <v>283</v>
      </c>
      <c r="O13" s="129" t="e">
        <f t="shared" si="9"/>
        <v>#REF!</v>
      </c>
      <c r="P13" s="117"/>
      <c r="Q13" s="117"/>
      <c r="R13" s="117"/>
      <c r="S13" s="117"/>
    </row>
    <row r="14" spans="2:19" x14ac:dyDescent="0.25">
      <c r="B14" s="121" t="e">
        <f>SINDICATO!#REF!</f>
        <v>#REF!</v>
      </c>
      <c r="C14" s="121" t="e">
        <f>SINDICATO!#REF!</f>
        <v>#REF!</v>
      </c>
      <c r="D14" s="121" t="e">
        <f>SINDICATO!#REF!</f>
        <v>#REF!</v>
      </c>
      <c r="F14" s="122" t="e">
        <f>SINDICATO!#REF!</f>
        <v>#REF!</v>
      </c>
      <c r="I14" s="133" t="e">
        <f t="shared" si="5"/>
        <v>#REF!</v>
      </c>
      <c r="J14" s="133" t="e">
        <f t="shared" si="6"/>
        <v>#REF!</v>
      </c>
      <c r="K14" s="133" t="e">
        <f t="shared" si="7"/>
        <v>#REF!</v>
      </c>
      <c r="L14" s="129" t="e">
        <f t="shared" si="8"/>
        <v>#REF!</v>
      </c>
      <c r="M14" s="129" t="s">
        <v>253</v>
      </c>
      <c r="N14" s="129" t="s">
        <v>283</v>
      </c>
      <c r="O14" s="129" t="e">
        <f t="shared" si="9"/>
        <v>#REF!</v>
      </c>
      <c r="P14" s="117"/>
      <c r="Q14" s="117"/>
      <c r="R14" s="117"/>
      <c r="S14" s="117"/>
    </row>
    <row r="15" spans="2:19" x14ac:dyDescent="0.25">
      <c r="B15" s="121" t="e">
        <f>SINDICATO!#REF!</f>
        <v>#REF!</v>
      </c>
      <c r="C15" s="121" t="e">
        <f>SINDICATO!#REF!</f>
        <v>#REF!</v>
      </c>
      <c r="D15" s="121" t="e">
        <f>SINDICATO!#REF!</f>
        <v>#REF!</v>
      </c>
      <c r="F15" s="122" t="e">
        <f>SINDICATO!#REF!</f>
        <v>#REF!</v>
      </c>
      <c r="I15" s="133" t="e">
        <f t="shared" si="5"/>
        <v>#REF!</v>
      </c>
      <c r="J15" s="133" t="e">
        <f t="shared" si="6"/>
        <v>#REF!</v>
      </c>
      <c r="K15" s="133" t="e">
        <f t="shared" si="7"/>
        <v>#REF!</v>
      </c>
      <c r="L15" s="129" t="e">
        <f t="shared" si="8"/>
        <v>#REF!</v>
      </c>
      <c r="M15" s="129" t="s">
        <v>253</v>
      </c>
      <c r="N15" s="129" t="s">
        <v>283</v>
      </c>
      <c r="O15" s="129" t="e">
        <f t="shared" si="9"/>
        <v>#REF!</v>
      </c>
      <c r="P15" s="117"/>
      <c r="Q15" s="117"/>
      <c r="R15" s="117"/>
      <c r="S15" s="117"/>
    </row>
    <row r="16" spans="2:19" x14ac:dyDescent="0.25">
      <c r="B16" s="121" t="e">
        <f>SINDICATO!#REF!</f>
        <v>#REF!</v>
      </c>
      <c r="C16" s="121" t="e">
        <f>SINDICATO!#REF!</f>
        <v>#REF!</v>
      </c>
      <c r="D16" s="121" t="e">
        <f>SINDICATO!#REF!</f>
        <v>#REF!</v>
      </c>
      <c r="F16" s="122" t="e">
        <f>SINDICATO!#REF!</f>
        <v>#REF!</v>
      </c>
      <c r="I16" s="133" t="e">
        <f t="shared" si="5"/>
        <v>#REF!</v>
      </c>
      <c r="J16" s="133" t="e">
        <f t="shared" si="6"/>
        <v>#REF!</v>
      </c>
      <c r="K16" s="133" t="e">
        <f t="shared" si="7"/>
        <v>#REF!</v>
      </c>
      <c r="L16" s="129" t="e">
        <f t="shared" si="8"/>
        <v>#REF!</v>
      </c>
      <c r="M16" s="129" t="s">
        <v>253</v>
      </c>
      <c r="N16" s="129" t="s">
        <v>283</v>
      </c>
      <c r="O16" s="129" t="e">
        <f t="shared" si="9"/>
        <v>#REF!</v>
      </c>
      <c r="P16" s="117"/>
      <c r="Q16" s="117"/>
      <c r="R16" s="117"/>
      <c r="S16" s="117"/>
    </row>
    <row r="17" spans="2:19" x14ac:dyDescent="0.25">
      <c r="B17" s="121" t="e">
        <f>SINDICATO!#REF!</f>
        <v>#REF!</v>
      </c>
      <c r="C17" s="121" t="e">
        <f>SINDICATO!#REF!</f>
        <v>#REF!</v>
      </c>
      <c r="D17" s="121" t="e">
        <f>SINDICATO!#REF!</f>
        <v>#REF!</v>
      </c>
      <c r="F17" s="122" t="e">
        <f>SINDICATO!#REF!</f>
        <v>#REF!</v>
      </c>
      <c r="I17" s="133" t="e">
        <f t="shared" si="5"/>
        <v>#REF!</v>
      </c>
      <c r="J17" s="133" t="e">
        <f t="shared" si="6"/>
        <v>#REF!</v>
      </c>
      <c r="K17" s="133" t="e">
        <f t="shared" si="7"/>
        <v>#REF!</v>
      </c>
      <c r="L17" s="129" t="e">
        <f t="shared" si="8"/>
        <v>#REF!</v>
      </c>
      <c r="M17" s="129" t="s">
        <v>253</v>
      </c>
      <c r="N17" s="129" t="s">
        <v>283</v>
      </c>
      <c r="O17" s="129" t="e">
        <f t="shared" si="9"/>
        <v>#REF!</v>
      </c>
      <c r="P17" s="117"/>
      <c r="Q17" s="117"/>
      <c r="R17" s="117"/>
      <c r="S17" s="117"/>
    </row>
    <row r="18" spans="2:19" x14ac:dyDescent="0.25">
      <c r="B18" s="121" t="e">
        <f>SINDICATO!#REF!</f>
        <v>#REF!</v>
      </c>
      <c r="C18" s="121" t="e">
        <f>SINDICATO!#REF!</f>
        <v>#REF!</v>
      </c>
      <c r="D18" s="121" t="e">
        <f>SINDICATO!#REF!</f>
        <v>#REF!</v>
      </c>
      <c r="F18" s="122" t="e">
        <f>SINDICATO!#REF!</f>
        <v>#REF!</v>
      </c>
      <c r="I18" s="133" t="e">
        <f t="shared" si="5"/>
        <v>#REF!</v>
      </c>
      <c r="J18" s="133" t="e">
        <f t="shared" si="6"/>
        <v>#REF!</v>
      </c>
      <c r="K18" s="133" t="e">
        <f t="shared" si="7"/>
        <v>#REF!</v>
      </c>
      <c r="L18" s="129" t="e">
        <f t="shared" si="8"/>
        <v>#REF!</v>
      </c>
      <c r="M18" s="129" t="s">
        <v>253</v>
      </c>
      <c r="N18" s="129" t="s">
        <v>283</v>
      </c>
      <c r="O18" s="129" t="e">
        <f t="shared" si="9"/>
        <v>#REF!</v>
      </c>
      <c r="P18" s="117"/>
      <c r="Q18" s="117"/>
      <c r="R18" s="117"/>
      <c r="S18" s="117"/>
    </row>
    <row r="19" spans="2:19" x14ac:dyDescent="0.25">
      <c r="B19" s="121" t="e">
        <f>SINDICATO!#REF!</f>
        <v>#REF!</v>
      </c>
      <c r="C19" s="121" t="e">
        <f>SINDICATO!#REF!</f>
        <v>#REF!</v>
      </c>
      <c r="D19" s="121" t="e">
        <f>SINDICATO!#REF!</f>
        <v>#REF!</v>
      </c>
      <c r="F19" s="122" t="e">
        <f>SINDICATO!#REF!</f>
        <v>#REF!</v>
      </c>
      <c r="I19" s="133" t="e">
        <f t="shared" si="5"/>
        <v>#REF!</v>
      </c>
      <c r="J19" s="133" t="e">
        <f t="shared" si="6"/>
        <v>#REF!</v>
      </c>
      <c r="K19" s="133" t="e">
        <f t="shared" si="7"/>
        <v>#REF!</v>
      </c>
      <c r="L19" s="129" t="e">
        <f t="shared" si="8"/>
        <v>#REF!</v>
      </c>
      <c r="M19" s="129" t="s">
        <v>253</v>
      </c>
      <c r="N19" s="129" t="s">
        <v>283</v>
      </c>
      <c r="O19" s="129" t="e">
        <f t="shared" si="9"/>
        <v>#REF!</v>
      </c>
      <c r="P19" s="117"/>
      <c r="Q19" s="117"/>
      <c r="R19" s="117"/>
      <c r="S19" s="117"/>
    </row>
    <row r="20" spans="2:19" x14ac:dyDescent="0.25">
      <c r="B20" s="121" t="e">
        <f>SINDICATO!#REF!</f>
        <v>#REF!</v>
      </c>
      <c r="C20" s="121" t="e">
        <f>SINDICATO!#REF!</f>
        <v>#REF!</v>
      </c>
      <c r="D20" s="121" t="e">
        <f>SINDICATO!#REF!</f>
        <v>#REF!</v>
      </c>
      <c r="F20" s="122" t="e">
        <f>SINDICATO!#REF!</f>
        <v>#REF!</v>
      </c>
      <c r="I20" s="133" t="e">
        <f t="shared" si="5"/>
        <v>#REF!</v>
      </c>
      <c r="J20" s="133" t="e">
        <f t="shared" si="6"/>
        <v>#REF!</v>
      </c>
      <c r="K20" s="133" t="e">
        <f t="shared" si="7"/>
        <v>#REF!</v>
      </c>
      <c r="L20" s="129" t="e">
        <f t="shared" si="8"/>
        <v>#REF!</v>
      </c>
      <c r="M20" s="129" t="s">
        <v>253</v>
      </c>
      <c r="N20" s="129" t="s">
        <v>283</v>
      </c>
      <c r="O20" s="129" t="e">
        <f t="shared" si="9"/>
        <v>#REF!</v>
      </c>
      <c r="P20" s="117"/>
      <c r="Q20" s="117"/>
      <c r="R20" s="117"/>
      <c r="S20" s="117"/>
    </row>
    <row r="21" spans="2:19" x14ac:dyDescent="0.25">
      <c r="B21" s="121" t="e">
        <f>SINDICATO!#REF!</f>
        <v>#REF!</v>
      </c>
      <c r="C21" s="121" t="e">
        <f>SINDICATO!#REF!</f>
        <v>#REF!</v>
      </c>
      <c r="D21" s="121" t="e">
        <f>SINDICATO!#REF!</f>
        <v>#REF!</v>
      </c>
      <c r="F21" s="122" t="e">
        <f>SINDICATO!#REF!</f>
        <v>#REF!</v>
      </c>
      <c r="I21" s="133" t="e">
        <f t="shared" si="5"/>
        <v>#REF!</v>
      </c>
      <c r="J21" s="133" t="e">
        <f t="shared" si="6"/>
        <v>#REF!</v>
      </c>
      <c r="K21" s="133" t="e">
        <f t="shared" si="7"/>
        <v>#REF!</v>
      </c>
      <c r="L21" s="129" t="e">
        <f t="shared" si="8"/>
        <v>#REF!</v>
      </c>
      <c r="M21" s="129" t="s">
        <v>253</v>
      </c>
      <c r="N21" s="129" t="s">
        <v>283</v>
      </c>
      <c r="O21" s="129" t="e">
        <f t="shared" si="9"/>
        <v>#REF!</v>
      </c>
      <c r="P21" s="117"/>
      <c r="Q21" s="117"/>
      <c r="R21" s="117"/>
      <c r="S21" s="117"/>
    </row>
    <row r="22" spans="2:19" x14ac:dyDescent="0.25">
      <c r="B22" s="121" t="e">
        <f>SINDICATO!#REF!</f>
        <v>#REF!</v>
      </c>
      <c r="C22" s="121" t="e">
        <f>SINDICATO!#REF!</f>
        <v>#REF!</v>
      </c>
      <c r="D22" s="121" t="e">
        <f>SINDICATO!#REF!</f>
        <v>#REF!</v>
      </c>
      <c r="F22" s="122" t="e">
        <f>SINDICATO!#REF!</f>
        <v>#REF!</v>
      </c>
      <c r="I22" s="133" t="e">
        <f t="shared" si="5"/>
        <v>#REF!</v>
      </c>
      <c r="J22" s="133" t="e">
        <f t="shared" si="6"/>
        <v>#REF!</v>
      </c>
      <c r="K22" s="133" t="e">
        <f t="shared" si="7"/>
        <v>#REF!</v>
      </c>
      <c r="L22" s="129" t="e">
        <f t="shared" si="8"/>
        <v>#REF!</v>
      </c>
      <c r="M22" s="129" t="s">
        <v>253</v>
      </c>
      <c r="N22" s="129" t="s">
        <v>283</v>
      </c>
      <c r="O22" s="129" t="e">
        <f t="shared" si="9"/>
        <v>#REF!</v>
      </c>
      <c r="P22" s="117"/>
      <c r="Q22" s="117"/>
      <c r="R22" s="117"/>
      <c r="S22" s="117"/>
    </row>
    <row r="23" spans="2:19" x14ac:dyDescent="0.25">
      <c r="B23" s="121" t="e">
        <f>SINDICATO!#REF!</f>
        <v>#REF!</v>
      </c>
      <c r="C23" s="121" t="e">
        <f>SINDICATO!#REF!</f>
        <v>#REF!</v>
      </c>
      <c r="D23" s="121" t="e">
        <f>SINDICATO!#REF!</f>
        <v>#REF!</v>
      </c>
      <c r="F23" s="122" t="e">
        <f>SINDICATO!#REF!</f>
        <v>#REF!</v>
      </c>
      <c r="I23" s="133" t="e">
        <f t="shared" si="5"/>
        <v>#REF!</v>
      </c>
      <c r="J23" s="133" t="e">
        <f t="shared" si="6"/>
        <v>#REF!</v>
      </c>
      <c r="K23" s="133" t="e">
        <f t="shared" si="7"/>
        <v>#REF!</v>
      </c>
      <c r="L23" s="129" t="e">
        <f t="shared" si="8"/>
        <v>#REF!</v>
      </c>
      <c r="M23" s="129" t="s">
        <v>253</v>
      </c>
      <c r="N23" s="129" t="s">
        <v>283</v>
      </c>
      <c r="O23" s="129" t="e">
        <f t="shared" si="9"/>
        <v>#REF!</v>
      </c>
      <c r="P23" s="117"/>
      <c r="Q23" s="117"/>
      <c r="R23" s="117"/>
      <c r="S23" s="117"/>
    </row>
    <row r="24" spans="2:19" x14ac:dyDescent="0.25">
      <c r="B24" s="121" t="e">
        <f>SINDICATO!#REF!</f>
        <v>#REF!</v>
      </c>
      <c r="C24" s="121" t="e">
        <f>SINDICATO!#REF!</f>
        <v>#REF!</v>
      </c>
      <c r="D24" s="121" t="e">
        <f>SINDICATO!#REF!</f>
        <v>#REF!</v>
      </c>
      <c r="F24" s="122" t="e">
        <f>SINDICATO!#REF!</f>
        <v>#REF!</v>
      </c>
      <c r="I24" s="133" t="e">
        <f t="shared" si="5"/>
        <v>#REF!</v>
      </c>
      <c r="J24" s="133" t="e">
        <f t="shared" si="6"/>
        <v>#REF!</v>
      </c>
      <c r="K24" s="133" t="e">
        <f t="shared" si="7"/>
        <v>#REF!</v>
      </c>
      <c r="L24" s="129" t="e">
        <f t="shared" si="8"/>
        <v>#REF!</v>
      </c>
      <c r="M24" s="129" t="s">
        <v>253</v>
      </c>
      <c r="N24" s="129" t="s">
        <v>283</v>
      </c>
      <c r="O24" s="129" t="e">
        <f t="shared" si="9"/>
        <v>#REF!</v>
      </c>
      <c r="P24" s="117"/>
      <c r="Q24" s="117"/>
      <c r="R24" s="117"/>
      <c r="S24" s="117"/>
    </row>
    <row r="25" spans="2:19" x14ac:dyDescent="0.25">
      <c r="B25" s="121" t="e">
        <f>SINDICATO!#REF!</f>
        <v>#REF!</v>
      </c>
      <c r="C25" s="121" t="e">
        <f>SINDICATO!#REF!</f>
        <v>#REF!</v>
      </c>
      <c r="D25" s="121" t="e">
        <f>SINDICATO!#REF!</f>
        <v>#REF!</v>
      </c>
      <c r="F25" s="122" t="e">
        <f>SINDICATO!#REF!</f>
        <v>#REF!</v>
      </c>
      <c r="I25" s="133" t="e">
        <f t="shared" si="5"/>
        <v>#REF!</v>
      </c>
      <c r="J25" s="133" t="e">
        <f t="shared" si="6"/>
        <v>#REF!</v>
      </c>
      <c r="K25" s="133" t="e">
        <f t="shared" si="7"/>
        <v>#REF!</v>
      </c>
      <c r="L25" s="129" t="e">
        <f t="shared" si="8"/>
        <v>#REF!</v>
      </c>
      <c r="M25" s="129" t="s">
        <v>253</v>
      </c>
      <c r="N25" s="129" t="s">
        <v>283</v>
      </c>
      <c r="O25" s="129" t="e">
        <f t="shared" si="9"/>
        <v>#REF!</v>
      </c>
      <c r="P25" s="117"/>
      <c r="Q25" s="117"/>
      <c r="R25" s="117"/>
      <c r="S25" s="117"/>
    </row>
    <row r="26" spans="2:19" x14ac:dyDescent="0.25">
      <c r="B26" s="121" t="e">
        <f>SINDICATO!#REF!</f>
        <v>#REF!</v>
      </c>
      <c r="C26" s="121" t="e">
        <f>SINDICATO!#REF!</f>
        <v>#REF!</v>
      </c>
      <c r="D26" s="121" t="e">
        <f>SINDICATO!#REF!</f>
        <v>#REF!</v>
      </c>
      <c r="F26" s="122" t="e">
        <f>SINDICATO!#REF!</f>
        <v>#REF!</v>
      </c>
      <c r="I26" s="133" t="e">
        <f t="shared" si="5"/>
        <v>#REF!</v>
      </c>
      <c r="J26" s="133" t="e">
        <f t="shared" si="6"/>
        <v>#REF!</v>
      </c>
      <c r="K26" s="133" t="e">
        <f t="shared" si="7"/>
        <v>#REF!</v>
      </c>
      <c r="L26" s="129" t="e">
        <f t="shared" si="8"/>
        <v>#REF!</v>
      </c>
      <c r="M26" s="129" t="s">
        <v>253</v>
      </c>
      <c r="N26" s="129" t="s">
        <v>283</v>
      </c>
      <c r="O26" s="129" t="e">
        <f t="shared" si="9"/>
        <v>#REF!</v>
      </c>
      <c r="P26" s="117"/>
      <c r="Q26" s="117"/>
      <c r="R26" s="117"/>
      <c r="S26" s="117"/>
    </row>
    <row r="27" spans="2:19" x14ac:dyDescent="0.25">
      <c r="B27" s="121" t="e">
        <f>SINDICATO!#REF!</f>
        <v>#REF!</v>
      </c>
      <c r="C27" s="121" t="e">
        <f>SINDICATO!#REF!</f>
        <v>#REF!</v>
      </c>
      <c r="D27" s="121" t="e">
        <f>SINDICATO!#REF!</f>
        <v>#REF!</v>
      </c>
      <c r="F27" s="122" t="e">
        <f>SINDICATO!#REF!</f>
        <v>#REF!</v>
      </c>
      <c r="I27" s="133" t="e">
        <f t="shared" si="5"/>
        <v>#REF!</v>
      </c>
      <c r="J27" s="133" t="e">
        <f t="shared" si="6"/>
        <v>#REF!</v>
      </c>
      <c r="K27" s="133" t="e">
        <f t="shared" si="7"/>
        <v>#REF!</v>
      </c>
      <c r="L27" s="129" t="e">
        <f t="shared" si="8"/>
        <v>#REF!</v>
      </c>
      <c r="M27" s="129" t="s">
        <v>253</v>
      </c>
      <c r="N27" s="129" t="s">
        <v>283</v>
      </c>
      <c r="O27" s="129" t="e">
        <f t="shared" si="9"/>
        <v>#REF!</v>
      </c>
      <c r="P27" s="117"/>
      <c r="Q27" s="117"/>
      <c r="R27" s="117"/>
      <c r="S27" s="117"/>
    </row>
    <row r="28" spans="2:19" x14ac:dyDescent="0.25">
      <c r="B28" s="121" t="e">
        <f>SINDICATO!#REF!</f>
        <v>#REF!</v>
      </c>
      <c r="C28" s="121" t="e">
        <f>SINDICATO!#REF!</f>
        <v>#REF!</v>
      </c>
      <c r="D28" s="121" t="e">
        <f>SINDICATO!#REF!</f>
        <v>#REF!</v>
      </c>
      <c r="F28" s="122" t="e">
        <f>SINDICATO!#REF!</f>
        <v>#REF!</v>
      </c>
      <c r="I28" s="133" t="e">
        <f t="shared" si="5"/>
        <v>#REF!</v>
      </c>
      <c r="J28" s="133" t="e">
        <f t="shared" si="6"/>
        <v>#REF!</v>
      </c>
      <c r="K28" s="133" t="e">
        <f t="shared" si="7"/>
        <v>#REF!</v>
      </c>
      <c r="L28" s="129" t="e">
        <f t="shared" si="8"/>
        <v>#REF!</v>
      </c>
      <c r="M28" s="129" t="s">
        <v>253</v>
      </c>
      <c r="N28" s="129" t="s">
        <v>283</v>
      </c>
      <c r="O28" s="129" t="e">
        <f t="shared" si="9"/>
        <v>#REF!</v>
      </c>
      <c r="P28" s="117"/>
      <c r="Q28" s="117"/>
      <c r="R28" s="117"/>
      <c r="S28" s="117"/>
    </row>
    <row r="29" spans="2:19" x14ac:dyDescent="0.25">
      <c r="B29" s="121" t="e">
        <f>SINDICATO!#REF!</f>
        <v>#REF!</v>
      </c>
      <c r="C29" s="121" t="e">
        <f>SINDICATO!#REF!</f>
        <v>#REF!</v>
      </c>
      <c r="D29" s="121" t="e">
        <f>SINDICATO!#REF!</f>
        <v>#REF!</v>
      </c>
      <c r="F29" s="122" t="e">
        <f>SINDICATO!#REF!</f>
        <v>#REF!</v>
      </c>
      <c r="I29" s="133" t="e">
        <f t="shared" si="5"/>
        <v>#REF!</v>
      </c>
      <c r="J29" s="133" t="e">
        <f t="shared" si="6"/>
        <v>#REF!</v>
      </c>
      <c r="K29" s="133" t="e">
        <f t="shared" si="7"/>
        <v>#REF!</v>
      </c>
      <c r="L29" s="129" t="e">
        <f t="shared" si="8"/>
        <v>#REF!</v>
      </c>
      <c r="M29" s="129" t="s">
        <v>253</v>
      </c>
      <c r="N29" s="129" t="s">
        <v>283</v>
      </c>
      <c r="O29" s="129" t="e">
        <f t="shared" si="9"/>
        <v>#REF!</v>
      </c>
      <c r="P29" s="117"/>
      <c r="Q29" s="117"/>
      <c r="R29" s="117"/>
      <c r="S29" s="117"/>
    </row>
    <row r="30" spans="2:19" x14ac:dyDescent="0.25">
      <c r="B30" s="121" t="e">
        <f>SINDICATO!#REF!</f>
        <v>#REF!</v>
      </c>
      <c r="C30" s="121" t="e">
        <f>SINDICATO!#REF!</f>
        <v>#REF!</v>
      </c>
      <c r="D30" s="121" t="e">
        <f>SINDICATO!#REF!</f>
        <v>#REF!</v>
      </c>
      <c r="F30" s="122" t="e">
        <f>SINDICATO!#REF!</f>
        <v>#REF!</v>
      </c>
      <c r="I30" s="133" t="e">
        <f t="shared" si="5"/>
        <v>#REF!</v>
      </c>
      <c r="J30" s="133" t="e">
        <f t="shared" si="6"/>
        <v>#REF!</v>
      </c>
      <c r="K30" s="133" t="e">
        <f t="shared" si="7"/>
        <v>#REF!</v>
      </c>
      <c r="L30" s="129" t="e">
        <f t="shared" si="8"/>
        <v>#REF!</v>
      </c>
      <c r="M30" s="129" t="s">
        <v>253</v>
      </c>
      <c r="N30" s="129" t="s">
        <v>283</v>
      </c>
      <c r="O30" s="129" t="e">
        <f t="shared" si="9"/>
        <v>#REF!</v>
      </c>
      <c r="P30" s="117"/>
      <c r="Q30" s="117"/>
      <c r="R30" s="117"/>
      <c r="S30" s="117"/>
    </row>
    <row r="31" spans="2:19" x14ac:dyDescent="0.25">
      <c r="B31" s="121" t="e">
        <f>SINDICATO!#REF!</f>
        <v>#REF!</v>
      </c>
      <c r="C31" s="121" t="e">
        <f>SINDICATO!#REF!</f>
        <v>#REF!</v>
      </c>
      <c r="D31" s="121" t="e">
        <f>SINDICATO!#REF!</f>
        <v>#REF!</v>
      </c>
      <c r="F31" s="122" t="e">
        <f>SINDICATO!#REF!</f>
        <v>#REF!</v>
      </c>
      <c r="I31" s="133" t="e">
        <f t="shared" si="5"/>
        <v>#REF!</v>
      </c>
      <c r="J31" s="133" t="e">
        <f t="shared" si="6"/>
        <v>#REF!</v>
      </c>
      <c r="K31" s="133" t="e">
        <f t="shared" si="7"/>
        <v>#REF!</v>
      </c>
      <c r="L31" s="129" t="e">
        <f t="shared" si="8"/>
        <v>#REF!</v>
      </c>
      <c r="M31" s="129" t="s">
        <v>253</v>
      </c>
      <c r="N31" s="129" t="s">
        <v>283</v>
      </c>
      <c r="O31" s="129" t="e">
        <f t="shared" si="9"/>
        <v>#REF!</v>
      </c>
      <c r="P31" s="117"/>
      <c r="Q31" s="117"/>
      <c r="R31" s="117"/>
      <c r="S31" s="117"/>
    </row>
    <row r="32" spans="2:19" x14ac:dyDescent="0.25">
      <c r="B32" s="121" t="e">
        <f>SINDICATO!#REF!</f>
        <v>#REF!</v>
      </c>
      <c r="C32" s="121" t="e">
        <f>SINDICATO!#REF!</f>
        <v>#REF!</v>
      </c>
      <c r="D32" s="121" t="e">
        <f>SINDICATO!#REF!</f>
        <v>#REF!</v>
      </c>
      <c r="F32" s="122" t="e">
        <f>SINDICATO!#REF!</f>
        <v>#REF!</v>
      </c>
      <c r="I32" s="133" t="e">
        <f t="shared" si="5"/>
        <v>#REF!</v>
      </c>
      <c r="J32" s="133" t="e">
        <f t="shared" si="6"/>
        <v>#REF!</v>
      </c>
      <c r="K32" s="133" t="e">
        <f t="shared" si="7"/>
        <v>#REF!</v>
      </c>
      <c r="L32" s="129" t="e">
        <f t="shared" si="8"/>
        <v>#REF!</v>
      </c>
      <c r="M32" s="129" t="s">
        <v>253</v>
      </c>
      <c r="N32" s="129" t="s">
        <v>283</v>
      </c>
      <c r="O32" s="129" t="e">
        <f t="shared" si="9"/>
        <v>#REF!</v>
      </c>
      <c r="P32" s="117"/>
      <c r="Q32" s="117"/>
      <c r="R32" s="117"/>
      <c r="S32" s="117"/>
    </row>
    <row r="33" spans="2:19" x14ac:dyDescent="0.25">
      <c r="B33" s="121" t="e">
        <f>SINDICATO!#REF!</f>
        <v>#REF!</v>
      </c>
      <c r="C33" s="121" t="e">
        <f>SINDICATO!#REF!</f>
        <v>#REF!</v>
      </c>
      <c r="D33" s="121" t="e">
        <f>SINDICATO!#REF!</f>
        <v>#REF!</v>
      </c>
      <c r="F33" s="122" t="e">
        <f>SINDICATO!#REF!</f>
        <v>#REF!</v>
      </c>
      <c r="I33" s="133" t="e">
        <f t="shared" si="5"/>
        <v>#REF!</v>
      </c>
      <c r="J33" s="133" t="e">
        <f t="shared" si="6"/>
        <v>#REF!</v>
      </c>
      <c r="K33" s="133" t="e">
        <f t="shared" si="7"/>
        <v>#REF!</v>
      </c>
      <c r="L33" s="129" t="e">
        <f t="shared" si="8"/>
        <v>#REF!</v>
      </c>
      <c r="M33" s="129" t="s">
        <v>253</v>
      </c>
      <c r="N33" s="129" t="s">
        <v>283</v>
      </c>
      <c r="O33" s="129" t="e">
        <f t="shared" si="9"/>
        <v>#REF!</v>
      </c>
      <c r="P33" s="117"/>
      <c r="Q33" s="117"/>
      <c r="R33" s="117"/>
      <c r="S33" s="117"/>
    </row>
    <row r="34" spans="2:19" x14ac:dyDescent="0.25">
      <c r="B34" s="121" t="e">
        <f>SINDICATO!#REF!</f>
        <v>#REF!</v>
      </c>
      <c r="C34" s="121" t="e">
        <f>SINDICATO!#REF!</f>
        <v>#REF!</v>
      </c>
      <c r="D34" s="121" t="e">
        <f>SINDICATO!#REF!</f>
        <v>#REF!</v>
      </c>
      <c r="F34" s="122" t="e">
        <f>SINDICATO!#REF!</f>
        <v>#REF!</v>
      </c>
      <c r="I34" s="133" t="e">
        <f t="shared" si="5"/>
        <v>#REF!</v>
      </c>
      <c r="J34" s="133" t="e">
        <f t="shared" si="6"/>
        <v>#REF!</v>
      </c>
      <c r="K34" s="133" t="e">
        <f t="shared" si="7"/>
        <v>#REF!</v>
      </c>
      <c r="L34" s="129" t="e">
        <f t="shared" si="8"/>
        <v>#REF!</v>
      </c>
      <c r="M34" s="129" t="s">
        <v>253</v>
      </c>
      <c r="N34" s="129" t="s">
        <v>283</v>
      </c>
      <c r="O34" s="129" t="e">
        <f t="shared" si="9"/>
        <v>#REF!</v>
      </c>
      <c r="P34" s="117"/>
      <c r="Q34" s="117"/>
      <c r="R34" s="117"/>
      <c r="S34" s="117"/>
    </row>
    <row r="35" spans="2:19" x14ac:dyDescent="0.25">
      <c r="B35" s="121" t="e">
        <f>SINDICATO!#REF!</f>
        <v>#REF!</v>
      </c>
      <c r="C35" s="121" t="e">
        <f>SINDICATO!#REF!</f>
        <v>#REF!</v>
      </c>
      <c r="D35" s="121" t="e">
        <f>SINDICATO!#REF!</f>
        <v>#REF!</v>
      </c>
      <c r="F35" s="122" t="e">
        <f>SINDICATO!#REF!</f>
        <v>#REF!</v>
      </c>
      <c r="I35" s="133" t="e">
        <f t="shared" si="5"/>
        <v>#REF!</v>
      </c>
      <c r="J35" s="133" t="e">
        <f t="shared" si="6"/>
        <v>#REF!</v>
      </c>
      <c r="K35" s="133" t="e">
        <f t="shared" si="7"/>
        <v>#REF!</v>
      </c>
      <c r="L35" s="129" t="e">
        <f t="shared" si="8"/>
        <v>#REF!</v>
      </c>
      <c r="M35" s="129" t="s">
        <v>253</v>
      </c>
      <c r="N35" s="129" t="s">
        <v>283</v>
      </c>
      <c r="O35" s="129" t="e">
        <f t="shared" si="9"/>
        <v>#REF!</v>
      </c>
      <c r="P35" s="117"/>
      <c r="Q35" s="117"/>
      <c r="R35" s="117"/>
      <c r="S35" s="117"/>
    </row>
    <row r="36" spans="2:19" x14ac:dyDescent="0.25">
      <c r="B36" s="121" t="e">
        <f>SINDICATO!#REF!</f>
        <v>#REF!</v>
      </c>
      <c r="C36" s="121" t="e">
        <f>SINDICATO!#REF!</f>
        <v>#REF!</v>
      </c>
      <c r="D36" s="121" t="e">
        <f>SINDICATO!#REF!</f>
        <v>#REF!</v>
      </c>
      <c r="F36" s="122" t="e">
        <f>SINDICATO!#REF!</f>
        <v>#REF!</v>
      </c>
      <c r="I36" s="133" t="e">
        <f t="shared" si="5"/>
        <v>#REF!</v>
      </c>
      <c r="J36" s="133" t="e">
        <f t="shared" si="6"/>
        <v>#REF!</v>
      </c>
      <c r="K36" s="133" t="e">
        <f t="shared" si="7"/>
        <v>#REF!</v>
      </c>
      <c r="L36" s="129" t="e">
        <f t="shared" si="8"/>
        <v>#REF!</v>
      </c>
      <c r="M36" s="129" t="s">
        <v>253</v>
      </c>
      <c r="N36" s="129" t="s">
        <v>283</v>
      </c>
      <c r="O36" s="129" t="e">
        <f t="shared" si="9"/>
        <v>#REF!</v>
      </c>
      <c r="P36" s="117"/>
      <c r="Q36" s="117"/>
      <c r="R36" s="117"/>
      <c r="S36" s="117"/>
    </row>
    <row r="37" spans="2:19" x14ac:dyDescent="0.25">
      <c r="B37" s="121" t="e">
        <f>SINDICATO!#REF!</f>
        <v>#REF!</v>
      </c>
      <c r="C37" s="121" t="e">
        <f>SINDICATO!#REF!</f>
        <v>#REF!</v>
      </c>
      <c r="D37" s="121" t="e">
        <f>SINDICATO!#REF!</f>
        <v>#REF!</v>
      </c>
      <c r="F37" s="122" t="e">
        <f>SINDICATO!#REF!</f>
        <v>#REF!</v>
      </c>
      <c r="I37" s="133" t="e">
        <f t="shared" si="5"/>
        <v>#REF!</v>
      </c>
      <c r="J37" s="133" t="e">
        <f t="shared" si="6"/>
        <v>#REF!</v>
      </c>
      <c r="K37" s="133" t="e">
        <f t="shared" si="7"/>
        <v>#REF!</v>
      </c>
      <c r="L37" s="129" t="e">
        <f t="shared" si="8"/>
        <v>#REF!</v>
      </c>
      <c r="M37" s="129" t="s">
        <v>253</v>
      </c>
      <c r="N37" s="129" t="s">
        <v>283</v>
      </c>
      <c r="O37" s="129" t="e">
        <f t="shared" si="9"/>
        <v>#REF!</v>
      </c>
      <c r="P37" s="117"/>
      <c r="Q37" s="117"/>
      <c r="R37" s="117"/>
      <c r="S37" s="117"/>
    </row>
    <row r="38" spans="2:19" x14ac:dyDescent="0.25">
      <c r="B38" s="121" t="e">
        <f>SINDICATO!#REF!</f>
        <v>#REF!</v>
      </c>
      <c r="C38" s="121" t="e">
        <f>SINDICATO!#REF!</f>
        <v>#REF!</v>
      </c>
      <c r="D38" s="121" t="e">
        <f>SINDICATO!#REF!</f>
        <v>#REF!</v>
      </c>
      <c r="F38" s="122" t="e">
        <f>SINDICATO!#REF!</f>
        <v>#REF!</v>
      </c>
      <c r="I38" s="133" t="e">
        <f t="shared" si="5"/>
        <v>#REF!</v>
      </c>
      <c r="J38" s="133" t="e">
        <f t="shared" si="6"/>
        <v>#REF!</v>
      </c>
      <c r="K38" s="133" t="e">
        <f t="shared" si="7"/>
        <v>#REF!</v>
      </c>
      <c r="L38" s="129" t="e">
        <f t="shared" si="8"/>
        <v>#REF!</v>
      </c>
      <c r="M38" s="129" t="s">
        <v>253</v>
      </c>
      <c r="N38" s="129" t="s">
        <v>283</v>
      </c>
      <c r="O38" s="129" t="e">
        <f t="shared" si="9"/>
        <v>#REF!</v>
      </c>
      <c r="P38" s="117"/>
      <c r="Q38" s="117"/>
      <c r="R38" s="117"/>
      <c r="S38" s="117"/>
    </row>
    <row r="39" spans="2:19" x14ac:dyDescent="0.25">
      <c r="B39" s="121" t="e">
        <f>SINDICATO!#REF!</f>
        <v>#REF!</v>
      </c>
      <c r="C39" s="121" t="e">
        <f>SINDICATO!#REF!</f>
        <v>#REF!</v>
      </c>
      <c r="D39" s="121" t="e">
        <f>SINDICATO!#REF!</f>
        <v>#REF!</v>
      </c>
      <c r="F39" s="122" t="e">
        <f>SINDICATO!#REF!</f>
        <v>#REF!</v>
      </c>
      <c r="I39" s="133" t="e">
        <f t="shared" si="5"/>
        <v>#REF!</v>
      </c>
      <c r="J39" s="133" t="e">
        <f t="shared" si="6"/>
        <v>#REF!</v>
      </c>
      <c r="K39" s="133" t="e">
        <f t="shared" si="7"/>
        <v>#REF!</v>
      </c>
      <c r="L39" s="129" t="e">
        <f t="shared" si="8"/>
        <v>#REF!</v>
      </c>
      <c r="M39" s="129" t="s">
        <v>253</v>
      </c>
      <c r="N39" s="129" t="s">
        <v>283</v>
      </c>
      <c r="O39" s="129" t="e">
        <f t="shared" si="9"/>
        <v>#REF!</v>
      </c>
      <c r="P39" s="117"/>
      <c r="Q39" s="117"/>
      <c r="R39" s="117"/>
      <c r="S39" s="117"/>
    </row>
    <row r="40" spans="2:19" x14ac:dyDescent="0.25">
      <c r="B40" s="121" t="e">
        <f>SINDICATO!#REF!</f>
        <v>#REF!</v>
      </c>
      <c r="C40" s="121" t="e">
        <f>SINDICATO!#REF!</f>
        <v>#REF!</v>
      </c>
      <c r="D40" s="121" t="e">
        <f>SINDICATO!#REF!</f>
        <v>#REF!</v>
      </c>
      <c r="F40" s="122" t="e">
        <f>SINDICATO!#REF!</f>
        <v>#REF!</v>
      </c>
      <c r="I40" s="133" t="e">
        <f t="shared" si="5"/>
        <v>#REF!</v>
      </c>
      <c r="J40" s="133" t="e">
        <f t="shared" si="6"/>
        <v>#REF!</v>
      </c>
      <c r="K40" s="133" t="e">
        <f t="shared" si="7"/>
        <v>#REF!</v>
      </c>
      <c r="L40" s="129" t="e">
        <f t="shared" si="8"/>
        <v>#REF!</v>
      </c>
      <c r="M40" s="129" t="s">
        <v>253</v>
      </c>
      <c r="N40" s="129" t="s">
        <v>283</v>
      </c>
      <c r="O40" s="129" t="e">
        <f t="shared" si="9"/>
        <v>#REF!</v>
      </c>
      <c r="P40" s="117"/>
      <c r="Q40" s="117"/>
      <c r="R40" s="117"/>
      <c r="S40" s="117"/>
    </row>
    <row r="41" spans="2:19" x14ac:dyDescent="0.25">
      <c r="B41" s="121" t="e">
        <f>SINDICATO!#REF!</f>
        <v>#REF!</v>
      </c>
      <c r="C41" s="121" t="e">
        <f>SINDICATO!#REF!</f>
        <v>#REF!</v>
      </c>
      <c r="D41" s="121" t="e">
        <f>SINDICATO!#REF!</f>
        <v>#REF!</v>
      </c>
      <c r="F41" s="122" t="e">
        <f>SINDICATO!#REF!</f>
        <v>#REF!</v>
      </c>
      <c r="I41" s="133" t="e">
        <f t="shared" si="5"/>
        <v>#REF!</v>
      </c>
      <c r="J41" s="133" t="e">
        <f t="shared" si="6"/>
        <v>#REF!</v>
      </c>
      <c r="K41" s="133" t="e">
        <f t="shared" si="7"/>
        <v>#REF!</v>
      </c>
      <c r="L41" s="129" t="e">
        <f t="shared" si="8"/>
        <v>#REF!</v>
      </c>
      <c r="M41" s="129" t="s">
        <v>253</v>
      </c>
      <c r="N41" s="129" t="s">
        <v>283</v>
      </c>
      <c r="O41" s="129" t="e">
        <f t="shared" si="9"/>
        <v>#REF!</v>
      </c>
      <c r="P41" s="117"/>
      <c r="Q41" s="117"/>
      <c r="R41" s="117"/>
      <c r="S41" s="117"/>
    </row>
    <row r="42" spans="2:19" x14ac:dyDescent="0.25">
      <c r="B42" s="121" t="e">
        <f>SINDICATO!#REF!</f>
        <v>#REF!</v>
      </c>
      <c r="C42" s="121" t="e">
        <f>SINDICATO!#REF!</f>
        <v>#REF!</v>
      </c>
      <c r="D42" s="121" t="e">
        <f>SINDICATO!#REF!</f>
        <v>#REF!</v>
      </c>
      <c r="F42" s="122" t="e">
        <f>SINDICATO!#REF!</f>
        <v>#REF!</v>
      </c>
      <c r="I42" s="133" t="e">
        <f t="shared" si="5"/>
        <v>#REF!</v>
      </c>
      <c r="J42" s="133" t="e">
        <f t="shared" si="6"/>
        <v>#REF!</v>
      </c>
      <c r="K42" s="133" t="e">
        <f t="shared" si="7"/>
        <v>#REF!</v>
      </c>
      <c r="L42" s="129" t="e">
        <f t="shared" si="8"/>
        <v>#REF!</v>
      </c>
      <c r="M42" s="129" t="s">
        <v>253</v>
      </c>
      <c r="N42" s="129" t="s">
        <v>283</v>
      </c>
      <c r="O42" s="129" t="e">
        <f t="shared" si="9"/>
        <v>#REF!</v>
      </c>
      <c r="P42" s="117"/>
      <c r="Q42" s="117"/>
      <c r="R42" s="117"/>
      <c r="S42" s="117"/>
    </row>
    <row r="43" spans="2:19" x14ac:dyDescent="0.25">
      <c r="B43" s="121" t="e">
        <f>SINDICATO!#REF!</f>
        <v>#REF!</v>
      </c>
      <c r="C43" s="121" t="e">
        <f>SINDICATO!#REF!</f>
        <v>#REF!</v>
      </c>
      <c r="D43" s="121" t="e">
        <f>SINDICATO!#REF!</f>
        <v>#REF!</v>
      </c>
      <c r="F43" s="122" t="e">
        <f>SINDICATO!#REF!</f>
        <v>#REF!</v>
      </c>
      <c r="I43" s="133" t="e">
        <f t="shared" si="5"/>
        <v>#REF!</v>
      </c>
      <c r="J43" s="133" t="e">
        <f t="shared" si="6"/>
        <v>#REF!</v>
      </c>
      <c r="K43" s="133" t="e">
        <f t="shared" si="7"/>
        <v>#REF!</v>
      </c>
      <c r="L43" s="129" t="e">
        <f t="shared" si="8"/>
        <v>#REF!</v>
      </c>
      <c r="M43" s="129" t="s">
        <v>253</v>
      </c>
      <c r="N43" s="129" t="s">
        <v>283</v>
      </c>
      <c r="O43" s="129" t="e">
        <f t="shared" si="9"/>
        <v>#REF!</v>
      </c>
      <c r="P43" s="117"/>
      <c r="Q43" s="117"/>
      <c r="R43" s="117"/>
      <c r="S43" s="117"/>
    </row>
    <row r="44" spans="2:19" x14ac:dyDescent="0.25">
      <c r="B44" s="121" t="e">
        <f>SINDICATO!#REF!</f>
        <v>#REF!</v>
      </c>
      <c r="C44" s="121" t="e">
        <f>SINDICATO!#REF!</f>
        <v>#REF!</v>
      </c>
      <c r="D44" s="121" t="e">
        <f>SINDICATO!#REF!</f>
        <v>#REF!</v>
      </c>
      <c r="F44" s="122" t="e">
        <f>SINDICATO!#REF!</f>
        <v>#REF!</v>
      </c>
      <c r="I44" s="133" t="e">
        <f t="shared" si="5"/>
        <v>#REF!</v>
      </c>
      <c r="J44" s="133" t="e">
        <f t="shared" si="6"/>
        <v>#REF!</v>
      </c>
      <c r="K44" s="133" t="e">
        <f t="shared" si="7"/>
        <v>#REF!</v>
      </c>
      <c r="L44" s="129" t="e">
        <f t="shared" si="8"/>
        <v>#REF!</v>
      </c>
      <c r="M44" s="129" t="s">
        <v>253</v>
      </c>
      <c r="N44" s="129" t="s">
        <v>283</v>
      </c>
      <c r="O44" s="129" t="e">
        <f t="shared" si="9"/>
        <v>#REF!</v>
      </c>
      <c r="P44" s="117"/>
      <c r="Q44" s="117"/>
      <c r="R44" s="117"/>
      <c r="S44" s="117"/>
    </row>
    <row r="45" spans="2:19" x14ac:dyDescent="0.25">
      <c r="B45" s="121" t="e">
        <f>SINDICATO!#REF!</f>
        <v>#REF!</v>
      </c>
      <c r="C45" s="121" t="e">
        <f>SINDICATO!#REF!</f>
        <v>#REF!</v>
      </c>
      <c r="D45" s="121" t="e">
        <f>SINDICATO!#REF!</f>
        <v>#REF!</v>
      </c>
      <c r="F45" s="122" t="e">
        <f>SINDICATO!#REF!</f>
        <v>#REF!</v>
      </c>
      <c r="I45" s="133" t="e">
        <f t="shared" si="5"/>
        <v>#REF!</v>
      </c>
      <c r="J45" s="133" t="e">
        <f t="shared" si="6"/>
        <v>#REF!</v>
      </c>
      <c r="K45" s="133" t="e">
        <f t="shared" si="7"/>
        <v>#REF!</v>
      </c>
      <c r="L45" s="129" t="e">
        <f t="shared" si="8"/>
        <v>#REF!</v>
      </c>
      <c r="M45" s="129" t="s">
        <v>253</v>
      </c>
      <c r="N45" s="129" t="s">
        <v>283</v>
      </c>
      <c r="O45" s="129" t="e">
        <f t="shared" si="9"/>
        <v>#REF!</v>
      </c>
      <c r="P45" s="117"/>
      <c r="Q45" s="117"/>
      <c r="R45" s="117"/>
      <c r="S45" s="117"/>
    </row>
    <row r="46" spans="2:19" x14ac:dyDescent="0.25">
      <c r="B46" s="121" t="e">
        <f>SINDICATO!#REF!</f>
        <v>#REF!</v>
      </c>
      <c r="C46" s="121" t="e">
        <f>SINDICATO!#REF!</f>
        <v>#REF!</v>
      </c>
      <c r="D46" s="121" t="e">
        <f>SINDICATO!#REF!</f>
        <v>#REF!</v>
      </c>
      <c r="F46" s="122" t="e">
        <f>SINDICATO!#REF!</f>
        <v>#REF!</v>
      </c>
      <c r="I46" s="133" t="e">
        <f t="shared" si="5"/>
        <v>#REF!</v>
      </c>
      <c r="J46" s="133" t="e">
        <f t="shared" si="6"/>
        <v>#REF!</v>
      </c>
      <c r="K46" s="133" t="e">
        <f t="shared" si="7"/>
        <v>#REF!</v>
      </c>
      <c r="L46" s="129" t="e">
        <f t="shared" si="8"/>
        <v>#REF!</v>
      </c>
      <c r="M46" s="129" t="s">
        <v>253</v>
      </c>
      <c r="N46" s="129" t="s">
        <v>283</v>
      </c>
      <c r="O46" s="129" t="e">
        <f t="shared" si="9"/>
        <v>#REF!</v>
      </c>
      <c r="P46" s="117"/>
      <c r="Q46" s="117"/>
      <c r="R46" s="117"/>
      <c r="S46" s="117"/>
    </row>
    <row r="47" spans="2:19" x14ac:dyDescent="0.25">
      <c r="B47" s="121" t="e">
        <f>SINDICATO!#REF!</f>
        <v>#REF!</v>
      </c>
      <c r="C47" s="121" t="e">
        <f>SINDICATO!#REF!</f>
        <v>#REF!</v>
      </c>
      <c r="D47" s="121" t="e">
        <f>SINDICATO!#REF!</f>
        <v>#REF!</v>
      </c>
      <c r="F47" s="122" t="e">
        <f>SINDICATO!#REF!</f>
        <v>#REF!</v>
      </c>
      <c r="I47" s="133" t="e">
        <f t="shared" si="5"/>
        <v>#REF!</v>
      </c>
      <c r="J47" s="133" t="e">
        <f t="shared" si="6"/>
        <v>#REF!</v>
      </c>
      <c r="K47" s="133" t="e">
        <f t="shared" si="7"/>
        <v>#REF!</v>
      </c>
      <c r="L47" s="129" t="e">
        <f t="shared" si="8"/>
        <v>#REF!</v>
      </c>
      <c r="M47" s="129" t="s">
        <v>253</v>
      </c>
      <c r="N47" s="129" t="s">
        <v>283</v>
      </c>
      <c r="O47" s="129" t="e">
        <f t="shared" si="9"/>
        <v>#REF!</v>
      </c>
      <c r="P47" s="117"/>
      <c r="Q47" s="117"/>
      <c r="R47" s="117"/>
      <c r="S47" s="117"/>
    </row>
    <row r="48" spans="2:19" x14ac:dyDescent="0.25">
      <c r="B48" s="121" t="e">
        <f>SINDICATO!#REF!</f>
        <v>#REF!</v>
      </c>
      <c r="C48" s="121" t="e">
        <f>SINDICATO!#REF!</f>
        <v>#REF!</v>
      </c>
      <c r="D48" s="121" t="e">
        <f>SINDICATO!#REF!</f>
        <v>#REF!</v>
      </c>
      <c r="F48" s="122" t="e">
        <f>SINDICATO!#REF!</f>
        <v>#REF!</v>
      </c>
      <c r="I48" s="133" t="e">
        <f t="shared" si="5"/>
        <v>#REF!</v>
      </c>
      <c r="J48" s="133" t="e">
        <f t="shared" si="6"/>
        <v>#REF!</v>
      </c>
      <c r="K48" s="133" t="e">
        <f t="shared" si="7"/>
        <v>#REF!</v>
      </c>
      <c r="L48" s="129" t="e">
        <f t="shared" si="8"/>
        <v>#REF!</v>
      </c>
      <c r="M48" s="129" t="s">
        <v>253</v>
      </c>
      <c r="N48" s="129" t="s">
        <v>283</v>
      </c>
      <c r="O48" s="129" t="e">
        <f t="shared" si="9"/>
        <v>#REF!</v>
      </c>
      <c r="P48" s="117"/>
      <c r="Q48" s="117"/>
      <c r="R48" s="117"/>
      <c r="S48" s="117"/>
    </row>
    <row r="49" spans="2:19" x14ac:dyDescent="0.25">
      <c r="B49" s="121" t="e">
        <f>SINDICATO!#REF!</f>
        <v>#REF!</v>
      </c>
      <c r="C49" s="121" t="e">
        <f>SINDICATO!#REF!</f>
        <v>#REF!</v>
      </c>
      <c r="D49" s="121" t="e">
        <f>SINDICATO!#REF!</f>
        <v>#REF!</v>
      </c>
      <c r="F49" s="122" t="e">
        <f>SINDICATO!#REF!</f>
        <v>#REF!</v>
      </c>
      <c r="I49" s="133" t="e">
        <f t="shared" si="5"/>
        <v>#REF!</v>
      </c>
      <c r="J49" s="133" t="e">
        <f t="shared" si="6"/>
        <v>#REF!</v>
      </c>
      <c r="K49" s="133" t="e">
        <f t="shared" si="7"/>
        <v>#REF!</v>
      </c>
      <c r="L49" s="129" t="e">
        <f t="shared" si="8"/>
        <v>#REF!</v>
      </c>
      <c r="M49" s="129" t="s">
        <v>253</v>
      </c>
      <c r="N49" s="129" t="s">
        <v>283</v>
      </c>
      <c r="O49" s="129" t="e">
        <f t="shared" si="9"/>
        <v>#REF!</v>
      </c>
      <c r="P49" s="117"/>
      <c r="Q49" s="117"/>
      <c r="R49" s="117"/>
      <c r="S49" s="117"/>
    </row>
    <row r="50" spans="2:19" x14ac:dyDescent="0.25">
      <c r="B50" s="121" t="e">
        <f>SINDICATO!#REF!</f>
        <v>#REF!</v>
      </c>
      <c r="C50" s="121" t="e">
        <f>SINDICATO!#REF!</f>
        <v>#REF!</v>
      </c>
      <c r="D50" s="121" t="e">
        <f>SINDICATO!#REF!</f>
        <v>#REF!</v>
      </c>
      <c r="F50" s="122" t="e">
        <f>SINDICATO!#REF!</f>
        <v>#REF!</v>
      </c>
      <c r="I50" s="133" t="e">
        <f t="shared" si="5"/>
        <v>#REF!</v>
      </c>
      <c r="J50" s="133" t="e">
        <f t="shared" si="6"/>
        <v>#REF!</v>
      </c>
      <c r="K50" s="133" t="e">
        <f t="shared" si="7"/>
        <v>#REF!</v>
      </c>
      <c r="L50" s="129" t="e">
        <f t="shared" si="8"/>
        <v>#REF!</v>
      </c>
      <c r="M50" s="129" t="s">
        <v>253</v>
      </c>
      <c r="N50" s="129" t="s">
        <v>283</v>
      </c>
      <c r="O50" s="129" t="e">
        <f t="shared" si="9"/>
        <v>#REF!</v>
      </c>
      <c r="P50" s="117"/>
      <c r="Q50" s="117"/>
      <c r="R50" s="117"/>
      <c r="S50" s="117"/>
    </row>
    <row r="51" spans="2:19" x14ac:dyDescent="0.25">
      <c r="B51" s="121" t="e">
        <f>SINDICATO!#REF!</f>
        <v>#REF!</v>
      </c>
      <c r="C51" s="121" t="e">
        <f>SINDICATO!#REF!</f>
        <v>#REF!</v>
      </c>
      <c r="D51" s="121" t="e">
        <f>SINDICATO!#REF!</f>
        <v>#REF!</v>
      </c>
      <c r="F51" s="122" t="e">
        <f>SINDICATO!#REF!</f>
        <v>#REF!</v>
      </c>
      <c r="I51" s="133" t="e">
        <f t="shared" si="5"/>
        <v>#REF!</v>
      </c>
      <c r="J51" s="133" t="e">
        <f t="shared" si="6"/>
        <v>#REF!</v>
      </c>
      <c r="K51" s="133" t="e">
        <f t="shared" si="7"/>
        <v>#REF!</v>
      </c>
      <c r="L51" s="129" t="e">
        <f t="shared" si="8"/>
        <v>#REF!</v>
      </c>
      <c r="M51" s="129" t="s">
        <v>253</v>
      </c>
      <c r="N51" s="129" t="s">
        <v>283</v>
      </c>
      <c r="O51" s="129" t="e">
        <f t="shared" si="9"/>
        <v>#REF!</v>
      </c>
      <c r="P51" s="117"/>
      <c r="Q51" s="117"/>
      <c r="R51" s="117"/>
      <c r="S51" s="117"/>
    </row>
    <row r="52" spans="2:19" x14ac:dyDescent="0.25">
      <c r="B52" s="121" t="e">
        <f>SINDICATO!#REF!</f>
        <v>#REF!</v>
      </c>
      <c r="C52" s="121" t="e">
        <f>SINDICATO!#REF!</f>
        <v>#REF!</v>
      </c>
      <c r="D52" s="121" t="e">
        <f>SINDICATO!#REF!</f>
        <v>#REF!</v>
      </c>
      <c r="F52" s="122" t="e">
        <f>SINDICATO!#REF!</f>
        <v>#REF!</v>
      </c>
      <c r="I52" s="133" t="e">
        <f t="shared" si="5"/>
        <v>#REF!</v>
      </c>
      <c r="J52" s="133" t="e">
        <f t="shared" si="6"/>
        <v>#REF!</v>
      </c>
      <c r="K52" s="133" t="e">
        <f t="shared" si="7"/>
        <v>#REF!</v>
      </c>
      <c r="L52" s="129" t="e">
        <f t="shared" si="8"/>
        <v>#REF!</v>
      </c>
      <c r="M52" s="129" t="s">
        <v>253</v>
      </c>
      <c r="N52" s="129" t="s">
        <v>283</v>
      </c>
      <c r="O52" s="129" t="e">
        <f t="shared" si="9"/>
        <v>#REF!</v>
      </c>
      <c r="P52" s="117"/>
      <c r="Q52" s="117"/>
      <c r="R52" s="117"/>
      <c r="S52" s="117"/>
    </row>
    <row r="53" spans="2:19" x14ac:dyDescent="0.25">
      <c r="B53" s="121" t="e">
        <f>SINDICATO!#REF!</f>
        <v>#REF!</v>
      </c>
      <c r="C53" s="121" t="e">
        <f>SINDICATO!#REF!</f>
        <v>#REF!</v>
      </c>
      <c r="D53" s="121" t="e">
        <f>SINDICATO!#REF!</f>
        <v>#REF!</v>
      </c>
      <c r="F53" s="122" t="e">
        <f>SINDICATO!#REF!</f>
        <v>#REF!</v>
      </c>
      <c r="I53" s="133" t="e">
        <f t="shared" si="5"/>
        <v>#REF!</v>
      </c>
      <c r="J53" s="133" t="e">
        <f t="shared" si="6"/>
        <v>#REF!</v>
      </c>
      <c r="K53" s="133" t="e">
        <f t="shared" si="7"/>
        <v>#REF!</v>
      </c>
      <c r="L53" s="129" t="e">
        <f t="shared" si="8"/>
        <v>#REF!</v>
      </c>
      <c r="M53" s="129" t="s">
        <v>253</v>
      </c>
      <c r="N53" s="129" t="s">
        <v>283</v>
      </c>
      <c r="O53" s="129" t="e">
        <f t="shared" si="9"/>
        <v>#REF!</v>
      </c>
      <c r="P53" s="117"/>
      <c r="Q53" s="117"/>
      <c r="R53" s="117"/>
      <c r="S53" s="117"/>
    </row>
    <row r="54" spans="2:19" x14ac:dyDescent="0.25">
      <c r="B54" s="121" t="e">
        <f>SINDICATO!#REF!</f>
        <v>#REF!</v>
      </c>
      <c r="C54" s="121" t="e">
        <f>SINDICATO!#REF!</f>
        <v>#REF!</v>
      </c>
      <c r="D54" s="121" t="e">
        <f>SINDICATO!#REF!</f>
        <v>#REF!</v>
      </c>
      <c r="F54" s="122" t="e">
        <f>SINDICATO!#REF!</f>
        <v>#REF!</v>
      </c>
      <c r="I54" s="133" t="e">
        <f t="shared" si="5"/>
        <v>#REF!</v>
      </c>
      <c r="J54" s="133" t="e">
        <f t="shared" si="6"/>
        <v>#REF!</v>
      </c>
      <c r="K54" s="133" t="e">
        <f t="shared" si="7"/>
        <v>#REF!</v>
      </c>
      <c r="L54" s="129" t="e">
        <f t="shared" si="8"/>
        <v>#REF!</v>
      </c>
      <c r="M54" s="129" t="s">
        <v>253</v>
      </c>
      <c r="N54" s="129" t="s">
        <v>283</v>
      </c>
      <c r="O54" s="129" t="e">
        <f t="shared" si="9"/>
        <v>#REF!</v>
      </c>
      <c r="P54" s="117"/>
      <c r="Q54" s="117"/>
      <c r="R54" s="117"/>
      <c r="S54" s="117"/>
    </row>
    <row r="55" spans="2:19" x14ac:dyDescent="0.25">
      <c r="B55" s="121" t="e">
        <f>SINDICATO!#REF!</f>
        <v>#REF!</v>
      </c>
      <c r="C55" s="121" t="e">
        <f>SINDICATO!#REF!</f>
        <v>#REF!</v>
      </c>
      <c r="D55" s="121" t="e">
        <f>SINDICATO!#REF!</f>
        <v>#REF!</v>
      </c>
      <c r="F55" s="122" t="e">
        <f>SINDICATO!#REF!</f>
        <v>#REF!</v>
      </c>
      <c r="I55" s="133" t="e">
        <f t="shared" si="5"/>
        <v>#REF!</v>
      </c>
      <c r="J55" s="133" t="e">
        <f t="shared" si="6"/>
        <v>#REF!</v>
      </c>
      <c r="K55" s="133" t="e">
        <f t="shared" si="7"/>
        <v>#REF!</v>
      </c>
      <c r="L55" s="129" t="e">
        <f t="shared" si="8"/>
        <v>#REF!</v>
      </c>
      <c r="M55" s="129" t="s">
        <v>253</v>
      </c>
      <c r="N55" s="129" t="s">
        <v>283</v>
      </c>
      <c r="O55" s="129" t="e">
        <f t="shared" si="9"/>
        <v>#REF!</v>
      </c>
      <c r="P55" s="117"/>
      <c r="Q55" s="117"/>
      <c r="R55" s="117"/>
      <c r="S55" s="117"/>
    </row>
    <row r="56" spans="2:19" x14ac:dyDescent="0.25">
      <c r="B56" s="121" t="e">
        <f>SINDICATO!#REF!</f>
        <v>#REF!</v>
      </c>
      <c r="C56" s="121" t="e">
        <f>SINDICATO!#REF!</f>
        <v>#REF!</v>
      </c>
      <c r="D56" s="121" t="e">
        <f>SINDICATO!#REF!</f>
        <v>#REF!</v>
      </c>
      <c r="F56" s="122" t="e">
        <f>SINDICATO!#REF!</f>
        <v>#REF!</v>
      </c>
      <c r="I56" s="133" t="e">
        <f t="shared" si="5"/>
        <v>#REF!</v>
      </c>
      <c r="J56" s="133" t="e">
        <f t="shared" si="6"/>
        <v>#REF!</v>
      </c>
      <c r="K56" s="133" t="e">
        <f t="shared" si="7"/>
        <v>#REF!</v>
      </c>
      <c r="L56" s="129" t="e">
        <f t="shared" si="8"/>
        <v>#REF!</v>
      </c>
      <c r="M56" s="129" t="s">
        <v>253</v>
      </c>
      <c r="N56" s="129" t="s">
        <v>283</v>
      </c>
      <c r="O56" s="129" t="e">
        <f t="shared" si="9"/>
        <v>#REF!</v>
      </c>
      <c r="P56" s="117"/>
      <c r="Q56" s="117"/>
      <c r="R56" s="117"/>
      <c r="S56" s="117"/>
    </row>
    <row r="57" spans="2:19" x14ac:dyDescent="0.25">
      <c r="B57" s="121" t="e">
        <f>SINDICATO!#REF!</f>
        <v>#REF!</v>
      </c>
      <c r="C57" s="121" t="e">
        <f>SINDICATO!#REF!</f>
        <v>#REF!</v>
      </c>
      <c r="D57" s="121" t="e">
        <f>SINDICATO!#REF!</f>
        <v>#REF!</v>
      </c>
      <c r="F57" s="122" t="e">
        <f>SINDICATO!#REF!</f>
        <v>#REF!</v>
      </c>
      <c r="I57" s="133" t="e">
        <f t="shared" si="5"/>
        <v>#REF!</v>
      </c>
      <c r="J57" s="133" t="e">
        <f t="shared" si="6"/>
        <v>#REF!</v>
      </c>
      <c r="K57" s="133" t="e">
        <f t="shared" si="7"/>
        <v>#REF!</v>
      </c>
      <c r="L57" s="129" t="e">
        <f t="shared" si="8"/>
        <v>#REF!</v>
      </c>
      <c r="M57" s="129" t="s">
        <v>253</v>
      </c>
      <c r="N57" s="129" t="s">
        <v>283</v>
      </c>
      <c r="O57" s="129" t="e">
        <f t="shared" si="9"/>
        <v>#REF!</v>
      </c>
      <c r="P57" s="117"/>
      <c r="Q57" s="117"/>
      <c r="R57" s="117"/>
      <c r="S57" s="117"/>
    </row>
    <row r="58" spans="2:19" x14ac:dyDescent="0.25">
      <c r="B58" s="121" t="e">
        <f>SINDICATO!#REF!</f>
        <v>#REF!</v>
      </c>
      <c r="C58" s="121" t="e">
        <f>SINDICATO!#REF!</f>
        <v>#REF!</v>
      </c>
      <c r="D58" s="121" t="e">
        <f>SINDICATO!#REF!</f>
        <v>#REF!</v>
      </c>
      <c r="F58" s="122" t="e">
        <f>SINDICATO!#REF!</f>
        <v>#REF!</v>
      </c>
      <c r="I58" s="133" t="e">
        <f t="shared" si="5"/>
        <v>#REF!</v>
      </c>
      <c r="J58" s="133" t="e">
        <f t="shared" si="6"/>
        <v>#REF!</v>
      </c>
      <c r="K58" s="133" t="e">
        <f t="shared" si="7"/>
        <v>#REF!</v>
      </c>
      <c r="L58" s="129" t="e">
        <f t="shared" si="8"/>
        <v>#REF!</v>
      </c>
      <c r="M58" s="129" t="s">
        <v>253</v>
      </c>
      <c r="N58" s="129" t="s">
        <v>283</v>
      </c>
      <c r="O58" s="129" t="e">
        <f t="shared" si="9"/>
        <v>#REF!</v>
      </c>
      <c r="P58" s="117"/>
      <c r="Q58" s="117"/>
      <c r="R58" s="117"/>
      <c r="S58" s="117"/>
    </row>
    <row r="59" spans="2:19" x14ac:dyDescent="0.25">
      <c r="B59" s="121" t="e">
        <f>SINDICATO!#REF!</f>
        <v>#REF!</v>
      </c>
      <c r="C59" s="121" t="e">
        <f>SINDICATO!#REF!</f>
        <v>#REF!</v>
      </c>
      <c r="D59" s="121" t="e">
        <f>SINDICATO!#REF!</f>
        <v>#REF!</v>
      </c>
      <c r="F59" s="122" t="e">
        <f>SINDICATO!#REF!</f>
        <v>#REF!</v>
      </c>
      <c r="I59" s="133" t="e">
        <f t="shared" si="5"/>
        <v>#REF!</v>
      </c>
      <c r="J59" s="133" t="e">
        <f t="shared" si="6"/>
        <v>#REF!</v>
      </c>
      <c r="K59" s="133" t="e">
        <f t="shared" si="7"/>
        <v>#REF!</v>
      </c>
      <c r="L59" s="129" t="e">
        <f t="shared" si="8"/>
        <v>#REF!</v>
      </c>
      <c r="M59" s="129" t="s">
        <v>253</v>
      </c>
      <c r="N59" s="129" t="s">
        <v>283</v>
      </c>
      <c r="O59" s="129" t="e">
        <f t="shared" si="9"/>
        <v>#REF!</v>
      </c>
      <c r="P59" s="117"/>
      <c r="Q59" s="117"/>
      <c r="R59" s="117"/>
      <c r="S59" s="117"/>
    </row>
    <row r="60" spans="2:19" x14ac:dyDescent="0.25">
      <c r="B60" s="121" t="e">
        <f>SINDICATO!#REF!</f>
        <v>#REF!</v>
      </c>
      <c r="C60" s="121" t="e">
        <f>SINDICATO!#REF!</f>
        <v>#REF!</v>
      </c>
      <c r="D60" s="121" t="e">
        <f>SINDICATO!#REF!</f>
        <v>#REF!</v>
      </c>
      <c r="F60" s="122" t="e">
        <f>SINDICATO!#REF!</f>
        <v>#REF!</v>
      </c>
      <c r="I60" s="133" t="e">
        <f t="shared" si="5"/>
        <v>#REF!</v>
      </c>
      <c r="J60" s="133" t="e">
        <f t="shared" si="6"/>
        <v>#REF!</v>
      </c>
      <c r="K60" s="133" t="e">
        <f t="shared" si="7"/>
        <v>#REF!</v>
      </c>
      <c r="L60" s="129" t="e">
        <f t="shared" si="8"/>
        <v>#REF!</v>
      </c>
      <c r="M60" s="129" t="s">
        <v>253</v>
      </c>
      <c r="N60" s="129" t="s">
        <v>283</v>
      </c>
      <c r="O60" s="129" t="e">
        <f t="shared" si="9"/>
        <v>#REF!</v>
      </c>
      <c r="P60" s="117"/>
      <c r="Q60" s="117"/>
      <c r="R60" s="117"/>
      <c r="S60" s="117"/>
    </row>
    <row r="61" spans="2:19" x14ac:dyDescent="0.25">
      <c r="B61" s="121" t="e">
        <f>SINDICATO!#REF!</f>
        <v>#REF!</v>
      </c>
      <c r="C61" s="121" t="e">
        <f>SINDICATO!#REF!</f>
        <v>#REF!</v>
      </c>
      <c r="D61" s="121" t="e">
        <f>SINDICATO!#REF!</f>
        <v>#REF!</v>
      </c>
      <c r="F61" s="122" t="e">
        <f>SINDICATO!#REF!</f>
        <v>#REF!</v>
      </c>
      <c r="I61" s="133" t="e">
        <f t="shared" si="5"/>
        <v>#REF!</v>
      </c>
      <c r="J61" s="133" t="e">
        <f t="shared" si="6"/>
        <v>#REF!</v>
      </c>
      <c r="K61" s="133" t="e">
        <f t="shared" si="7"/>
        <v>#REF!</v>
      </c>
      <c r="L61" s="129" t="e">
        <f t="shared" si="8"/>
        <v>#REF!</v>
      </c>
      <c r="M61" s="129" t="s">
        <v>253</v>
      </c>
      <c r="N61" s="129" t="s">
        <v>283</v>
      </c>
      <c r="O61" s="129" t="e">
        <f t="shared" si="9"/>
        <v>#REF!</v>
      </c>
      <c r="P61" s="117"/>
      <c r="Q61" s="117"/>
      <c r="R61" s="117"/>
      <c r="S61" s="117"/>
    </row>
    <row r="62" spans="2:19" x14ac:dyDescent="0.25">
      <c r="B62" s="121" t="e">
        <f>SINDICATO!#REF!</f>
        <v>#REF!</v>
      </c>
      <c r="C62" s="121" t="e">
        <f>SINDICATO!#REF!</f>
        <v>#REF!</v>
      </c>
      <c r="D62" s="121" t="e">
        <f>SINDICATO!#REF!</f>
        <v>#REF!</v>
      </c>
      <c r="F62" s="122" t="e">
        <f>SINDICATO!#REF!</f>
        <v>#REF!</v>
      </c>
      <c r="I62" s="133" t="e">
        <f t="shared" si="5"/>
        <v>#REF!</v>
      </c>
      <c r="J62" s="133" t="e">
        <f t="shared" si="6"/>
        <v>#REF!</v>
      </c>
      <c r="K62" s="133" t="e">
        <f t="shared" si="7"/>
        <v>#REF!</v>
      </c>
      <c r="L62" s="129" t="e">
        <f t="shared" si="8"/>
        <v>#REF!</v>
      </c>
      <c r="M62" s="129" t="s">
        <v>253</v>
      </c>
      <c r="N62" s="129" t="s">
        <v>283</v>
      </c>
      <c r="O62" s="129" t="e">
        <f t="shared" si="9"/>
        <v>#REF!</v>
      </c>
      <c r="P62" s="117"/>
      <c r="Q62" s="117"/>
      <c r="R62" s="117"/>
      <c r="S62" s="117"/>
    </row>
    <row r="63" spans="2:19" x14ac:dyDescent="0.25">
      <c r="B63" s="121" t="e">
        <f>SINDICATO!#REF!</f>
        <v>#REF!</v>
      </c>
      <c r="C63" s="121" t="e">
        <f>SINDICATO!#REF!</f>
        <v>#REF!</v>
      </c>
      <c r="D63" s="121" t="e">
        <f>SINDICATO!#REF!</f>
        <v>#REF!</v>
      </c>
      <c r="F63" s="122" t="e">
        <f>SINDICATO!#REF!</f>
        <v>#REF!</v>
      </c>
      <c r="I63" s="133" t="e">
        <f t="shared" si="5"/>
        <v>#REF!</v>
      </c>
      <c r="J63" s="133" t="e">
        <f t="shared" si="6"/>
        <v>#REF!</v>
      </c>
      <c r="K63" s="133" t="e">
        <f t="shared" si="7"/>
        <v>#REF!</v>
      </c>
      <c r="L63" s="129" t="e">
        <f t="shared" si="8"/>
        <v>#REF!</v>
      </c>
      <c r="M63" s="129" t="s">
        <v>253</v>
      </c>
      <c r="N63" s="129" t="s">
        <v>283</v>
      </c>
      <c r="O63" s="129" t="e">
        <f t="shared" si="9"/>
        <v>#REF!</v>
      </c>
      <c r="P63" s="117"/>
      <c r="Q63" s="117"/>
      <c r="R63" s="117"/>
      <c r="S63" s="117"/>
    </row>
    <row r="64" spans="2:19" x14ac:dyDescent="0.25">
      <c r="B64" s="121" t="e">
        <f>SINDICATO!#REF!</f>
        <v>#REF!</v>
      </c>
      <c r="C64" s="121" t="e">
        <f>SINDICATO!#REF!</f>
        <v>#REF!</v>
      </c>
      <c r="D64" s="121" t="e">
        <f>SINDICATO!#REF!</f>
        <v>#REF!</v>
      </c>
      <c r="F64" s="122" t="e">
        <f>SINDICATO!#REF!</f>
        <v>#REF!</v>
      </c>
      <c r="I64" s="133" t="e">
        <f t="shared" si="5"/>
        <v>#REF!</v>
      </c>
      <c r="J64" s="133" t="e">
        <f t="shared" si="6"/>
        <v>#REF!</v>
      </c>
      <c r="K64" s="133" t="e">
        <f t="shared" si="7"/>
        <v>#REF!</v>
      </c>
      <c r="L64" s="129" t="e">
        <f t="shared" si="8"/>
        <v>#REF!</v>
      </c>
      <c r="M64" s="129" t="s">
        <v>253</v>
      </c>
      <c r="N64" s="129" t="s">
        <v>283</v>
      </c>
      <c r="O64" s="129" t="e">
        <f t="shared" si="9"/>
        <v>#REF!</v>
      </c>
      <c r="P64" s="117"/>
      <c r="Q64" s="117"/>
      <c r="R64" s="117"/>
      <c r="S64" s="117"/>
    </row>
    <row r="65" spans="2:19" x14ac:dyDescent="0.25">
      <c r="B65" s="121" t="e">
        <f>SINDICATO!#REF!</f>
        <v>#REF!</v>
      </c>
      <c r="C65" s="121" t="e">
        <f>SINDICATO!#REF!</f>
        <v>#REF!</v>
      </c>
      <c r="D65" s="121" t="e">
        <f>SINDICATO!#REF!</f>
        <v>#REF!</v>
      </c>
      <c r="F65" s="122" t="e">
        <f>SINDICATO!#REF!</f>
        <v>#REF!</v>
      </c>
      <c r="I65" s="133" t="e">
        <f t="shared" si="5"/>
        <v>#REF!</v>
      </c>
      <c r="J65" s="133" t="e">
        <f t="shared" si="6"/>
        <v>#REF!</v>
      </c>
      <c r="K65" s="133" t="e">
        <f t="shared" si="7"/>
        <v>#REF!</v>
      </c>
      <c r="L65" s="129" t="e">
        <f t="shared" si="8"/>
        <v>#REF!</v>
      </c>
      <c r="M65" s="129" t="s">
        <v>253</v>
      </c>
      <c r="N65" s="129" t="s">
        <v>283</v>
      </c>
      <c r="O65" s="129" t="e">
        <f t="shared" si="9"/>
        <v>#REF!</v>
      </c>
      <c r="P65" s="117"/>
      <c r="Q65" s="117"/>
      <c r="R65" s="117"/>
      <c r="S65" s="117"/>
    </row>
    <row r="66" spans="2:19" x14ac:dyDescent="0.25">
      <c r="B66" s="121" t="e">
        <f>SINDICATO!#REF!</f>
        <v>#REF!</v>
      </c>
      <c r="C66" s="121" t="e">
        <f>SINDICATO!#REF!</f>
        <v>#REF!</v>
      </c>
      <c r="D66" s="121" t="e">
        <f>SINDICATO!#REF!</f>
        <v>#REF!</v>
      </c>
      <c r="F66" s="122" t="e">
        <f>SINDICATO!#REF!</f>
        <v>#REF!</v>
      </c>
      <c r="I66" s="133" t="e">
        <f t="shared" si="5"/>
        <v>#REF!</v>
      </c>
      <c r="J66" s="133" t="e">
        <f t="shared" si="6"/>
        <v>#REF!</v>
      </c>
      <c r="K66" s="133" t="e">
        <f t="shared" si="7"/>
        <v>#REF!</v>
      </c>
      <c r="L66" s="129" t="e">
        <f t="shared" si="8"/>
        <v>#REF!</v>
      </c>
      <c r="M66" s="129" t="s">
        <v>253</v>
      </c>
      <c r="N66" s="129" t="s">
        <v>283</v>
      </c>
      <c r="O66" s="129" t="e">
        <f t="shared" si="9"/>
        <v>#REF!</v>
      </c>
      <c r="P66" s="117"/>
      <c r="Q66" s="117"/>
      <c r="R66" s="117"/>
      <c r="S66" s="117"/>
    </row>
    <row r="67" spans="2:19" x14ac:dyDescent="0.25">
      <c r="B67" s="121" t="e">
        <f>SINDICATO!#REF!</f>
        <v>#REF!</v>
      </c>
      <c r="C67" s="121" t="e">
        <f>SINDICATO!#REF!</f>
        <v>#REF!</v>
      </c>
      <c r="D67" s="121" t="e">
        <f>SINDICATO!#REF!</f>
        <v>#REF!</v>
      </c>
      <c r="F67" s="122" t="e">
        <f>SINDICATO!#REF!</f>
        <v>#REF!</v>
      </c>
      <c r="I67" s="133" t="e">
        <f t="shared" si="5"/>
        <v>#REF!</v>
      </c>
      <c r="J67" s="133" t="e">
        <f t="shared" si="6"/>
        <v>#REF!</v>
      </c>
      <c r="K67" s="133" t="e">
        <f t="shared" si="7"/>
        <v>#REF!</v>
      </c>
      <c r="L67" s="129" t="e">
        <f t="shared" si="8"/>
        <v>#REF!</v>
      </c>
      <c r="M67" s="129" t="s">
        <v>253</v>
      </c>
      <c r="N67" s="129" t="s">
        <v>283</v>
      </c>
      <c r="O67" s="129" t="e">
        <f t="shared" si="9"/>
        <v>#REF!</v>
      </c>
      <c r="P67" s="117"/>
      <c r="Q67" s="117"/>
      <c r="R67" s="117"/>
      <c r="S67" s="117"/>
    </row>
    <row r="68" spans="2:19" x14ac:dyDescent="0.25">
      <c r="B68" s="121" t="e">
        <f>SINDICATO!#REF!</f>
        <v>#REF!</v>
      </c>
      <c r="C68" s="121" t="e">
        <f>SINDICATO!#REF!</f>
        <v>#REF!</v>
      </c>
      <c r="D68" s="121" t="e">
        <f>SINDICATO!#REF!</f>
        <v>#REF!</v>
      </c>
      <c r="F68" s="122" t="e">
        <f>SINDICATO!#REF!</f>
        <v>#REF!</v>
      </c>
      <c r="I68" s="133" t="e">
        <f t="shared" si="5"/>
        <v>#REF!</v>
      </c>
      <c r="J68" s="133" t="e">
        <f t="shared" si="6"/>
        <v>#REF!</v>
      </c>
      <c r="K68" s="133" t="e">
        <f t="shared" si="7"/>
        <v>#REF!</v>
      </c>
      <c r="L68" s="129" t="e">
        <f t="shared" si="8"/>
        <v>#REF!</v>
      </c>
      <c r="M68" s="129" t="s">
        <v>253</v>
      </c>
      <c r="N68" s="129" t="s">
        <v>283</v>
      </c>
      <c r="O68" s="129" t="e">
        <f t="shared" si="9"/>
        <v>#REF!</v>
      </c>
      <c r="P68" s="117"/>
      <c r="Q68" s="117"/>
      <c r="R68" s="117"/>
      <c r="S68" s="117"/>
    </row>
    <row r="69" spans="2:19" x14ac:dyDescent="0.25">
      <c r="B69" s="121" t="e">
        <f>SINDICATO!#REF!</f>
        <v>#REF!</v>
      </c>
      <c r="C69" s="121" t="e">
        <f>SINDICATO!#REF!</f>
        <v>#REF!</v>
      </c>
      <c r="D69" s="121" t="e">
        <f>SINDICATO!#REF!</f>
        <v>#REF!</v>
      </c>
      <c r="F69" s="122" t="e">
        <f>SINDICATO!#REF!</f>
        <v>#REF!</v>
      </c>
      <c r="I69" s="133" t="e">
        <f t="shared" si="5"/>
        <v>#REF!</v>
      </c>
      <c r="J69" s="133" t="e">
        <f t="shared" si="6"/>
        <v>#REF!</v>
      </c>
      <c r="K69" s="133" t="e">
        <f t="shared" si="7"/>
        <v>#REF!</v>
      </c>
      <c r="L69" s="129" t="e">
        <f t="shared" si="8"/>
        <v>#REF!</v>
      </c>
      <c r="M69" s="129" t="s">
        <v>253</v>
      </c>
      <c r="N69" s="129" t="s">
        <v>283</v>
      </c>
      <c r="O69" s="129" t="e">
        <f t="shared" si="9"/>
        <v>#REF!</v>
      </c>
      <c r="P69" s="117"/>
      <c r="Q69" s="117"/>
      <c r="R69" s="117"/>
      <c r="S69" s="117"/>
    </row>
    <row r="70" spans="2:19" x14ac:dyDescent="0.25">
      <c r="B70" s="121" t="e">
        <f>SINDICATO!#REF!</f>
        <v>#REF!</v>
      </c>
      <c r="C70" s="121" t="e">
        <f>SINDICATO!#REF!</f>
        <v>#REF!</v>
      </c>
      <c r="D70" s="121" t="e">
        <f>SINDICATO!#REF!</f>
        <v>#REF!</v>
      </c>
      <c r="F70" s="122" t="e">
        <f>SINDICATO!#REF!</f>
        <v>#REF!</v>
      </c>
      <c r="I70" s="133" t="e">
        <f t="shared" si="5"/>
        <v>#REF!</v>
      </c>
      <c r="J70" s="133" t="e">
        <f t="shared" si="6"/>
        <v>#REF!</v>
      </c>
      <c r="K70" s="133" t="e">
        <f t="shared" si="7"/>
        <v>#REF!</v>
      </c>
      <c r="L70" s="129" t="e">
        <f t="shared" si="8"/>
        <v>#REF!</v>
      </c>
      <c r="M70" s="129" t="s">
        <v>253</v>
      </c>
      <c r="N70" s="129" t="s">
        <v>283</v>
      </c>
      <c r="O70" s="129" t="e">
        <f t="shared" si="9"/>
        <v>#REF!</v>
      </c>
      <c r="P70" s="117"/>
      <c r="Q70" s="117"/>
      <c r="R70" s="117"/>
      <c r="S70" s="117"/>
    </row>
    <row r="71" spans="2:19" x14ac:dyDescent="0.25">
      <c r="B71" s="121" t="e">
        <f>SINDICATO!#REF!</f>
        <v>#REF!</v>
      </c>
      <c r="C71" s="121" t="e">
        <f>SINDICATO!#REF!</f>
        <v>#REF!</v>
      </c>
      <c r="D71" s="121" t="e">
        <f>SINDICATO!#REF!</f>
        <v>#REF!</v>
      </c>
      <c r="F71" s="122" t="e">
        <f>SINDICATO!#REF!</f>
        <v>#REF!</v>
      </c>
      <c r="I71" s="133" t="e">
        <f t="shared" ref="I71:I75" si="10">MID(D71,1,FIND(" ",D71)-1)</f>
        <v>#REF!</v>
      </c>
      <c r="J71" s="133" t="e">
        <f t="shared" ref="J71:J75" si="11">MID(D71,FIND(" ",D71)+1,300)</f>
        <v>#REF!</v>
      </c>
      <c r="K71" s="133" t="e">
        <f t="shared" ref="K71:K75" si="12">MID(J71,1,FIND(" ",J71)-1)</f>
        <v>#REF!</v>
      </c>
      <c r="L71" s="129" t="e">
        <f t="shared" ref="L71:L75" si="13">MID(J71,FIND(" ",J71)+1,300)</f>
        <v>#REF!</v>
      </c>
      <c r="M71" s="129" t="s">
        <v>253</v>
      </c>
      <c r="N71" s="129" t="s">
        <v>283</v>
      </c>
      <c r="O71" s="129" t="e">
        <f t="shared" ref="O71:O75" si="14">CONCATENATE(L71," ",I71," ",M71," ",N71)</f>
        <v>#REF!</v>
      </c>
      <c r="P71" s="117"/>
      <c r="Q71" s="117"/>
      <c r="R71" s="117"/>
      <c r="S71" s="117"/>
    </row>
    <row r="72" spans="2:19" x14ac:dyDescent="0.25">
      <c r="B72" s="121" t="e">
        <f>SINDICATO!#REF!</f>
        <v>#REF!</v>
      </c>
      <c r="C72" s="121" t="e">
        <f>SINDICATO!#REF!</f>
        <v>#REF!</v>
      </c>
      <c r="D72" s="121" t="e">
        <f>SINDICATO!#REF!</f>
        <v>#REF!</v>
      </c>
      <c r="F72" s="122" t="e">
        <f>SINDICATO!#REF!</f>
        <v>#REF!</v>
      </c>
      <c r="I72" s="133" t="e">
        <f t="shared" si="10"/>
        <v>#REF!</v>
      </c>
      <c r="J72" s="133" t="e">
        <f t="shared" si="11"/>
        <v>#REF!</v>
      </c>
      <c r="K72" s="133" t="e">
        <f t="shared" si="12"/>
        <v>#REF!</v>
      </c>
      <c r="L72" s="129" t="e">
        <f t="shared" si="13"/>
        <v>#REF!</v>
      </c>
      <c r="M72" s="129" t="s">
        <v>253</v>
      </c>
      <c r="N72" s="129" t="s">
        <v>283</v>
      </c>
      <c r="O72" s="129" t="e">
        <f t="shared" si="14"/>
        <v>#REF!</v>
      </c>
      <c r="P72" s="117"/>
      <c r="Q72" s="117"/>
      <c r="R72" s="117"/>
      <c r="S72" s="117"/>
    </row>
    <row r="73" spans="2:19" x14ac:dyDescent="0.25">
      <c r="B73" s="121" t="e">
        <f>SINDICATO!#REF!</f>
        <v>#REF!</v>
      </c>
      <c r="C73" s="121" t="e">
        <f>SINDICATO!#REF!</f>
        <v>#REF!</v>
      </c>
      <c r="D73" s="121" t="e">
        <f>SINDICATO!#REF!</f>
        <v>#REF!</v>
      </c>
      <c r="F73" s="122" t="e">
        <f>SINDICATO!#REF!</f>
        <v>#REF!</v>
      </c>
      <c r="I73" s="133" t="e">
        <f t="shared" si="10"/>
        <v>#REF!</v>
      </c>
      <c r="J73" s="133" t="e">
        <f t="shared" si="11"/>
        <v>#REF!</v>
      </c>
      <c r="K73" s="133" t="e">
        <f t="shared" si="12"/>
        <v>#REF!</v>
      </c>
      <c r="L73" s="129" t="e">
        <f t="shared" si="13"/>
        <v>#REF!</v>
      </c>
      <c r="M73" s="129" t="s">
        <v>253</v>
      </c>
      <c r="N73" s="129" t="s">
        <v>283</v>
      </c>
      <c r="O73" s="129" t="e">
        <f t="shared" si="14"/>
        <v>#REF!</v>
      </c>
      <c r="P73" s="117"/>
      <c r="Q73" s="117"/>
      <c r="R73" s="117"/>
      <c r="S73" s="117"/>
    </row>
    <row r="74" spans="2:19" x14ac:dyDescent="0.25">
      <c r="B74" s="121" t="e">
        <f>SINDICATO!#REF!</f>
        <v>#REF!</v>
      </c>
      <c r="C74" s="121" t="e">
        <f>SINDICATO!#REF!</f>
        <v>#REF!</v>
      </c>
      <c r="D74" s="121" t="e">
        <f>SINDICATO!#REF!</f>
        <v>#REF!</v>
      </c>
      <c r="F74" s="122" t="e">
        <f>SINDICATO!#REF!</f>
        <v>#REF!</v>
      </c>
      <c r="I74" s="133" t="e">
        <f t="shared" si="10"/>
        <v>#REF!</v>
      </c>
      <c r="J74" s="133" t="e">
        <f t="shared" si="11"/>
        <v>#REF!</v>
      </c>
      <c r="K74" s="133" t="e">
        <f t="shared" si="12"/>
        <v>#REF!</v>
      </c>
      <c r="L74" s="129" t="e">
        <f t="shared" si="13"/>
        <v>#REF!</v>
      </c>
      <c r="M74" s="129" t="s">
        <v>253</v>
      </c>
      <c r="N74" s="129" t="s">
        <v>283</v>
      </c>
      <c r="O74" s="129" t="e">
        <f t="shared" si="14"/>
        <v>#REF!</v>
      </c>
      <c r="P74" s="117"/>
      <c r="Q74" s="117"/>
      <c r="R74" s="117"/>
      <c r="S74" s="117"/>
    </row>
    <row r="75" spans="2:19" x14ac:dyDescent="0.25">
      <c r="B75" s="121" t="e">
        <f>SINDICATO!#REF!</f>
        <v>#REF!</v>
      </c>
      <c r="C75" s="121" t="e">
        <f>SINDICATO!#REF!</f>
        <v>#REF!</v>
      </c>
      <c r="D75" s="121" t="e">
        <f>SINDICATO!#REF!</f>
        <v>#REF!</v>
      </c>
      <c r="F75" s="122" t="e">
        <f>SINDICATO!#REF!</f>
        <v>#REF!</v>
      </c>
      <c r="I75" s="133" t="e">
        <f t="shared" si="10"/>
        <v>#REF!</v>
      </c>
      <c r="J75" s="133" t="e">
        <f t="shared" si="11"/>
        <v>#REF!</v>
      </c>
      <c r="K75" s="133" t="e">
        <f t="shared" si="12"/>
        <v>#REF!</v>
      </c>
      <c r="L75" s="129" t="e">
        <f t="shared" si="13"/>
        <v>#REF!</v>
      </c>
      <c r="M75" s="129" t="s">
        <v>253</v>
      </c>
      <c r="N75" s="129" t="s">
        <v>283</v>
      </c>
      <c r="O75" s="129" t="e">
        <f t="shared" si="14"/>
        <v>#REF!</v>
      </c>
      <c r="P75" s="117"/>
      <c r="Q75" s="117"/>
      <c r="R75" s="117"/>
      <c r="S75" s="117"/>
    </row>
    <row r="76" spans="2:19" x14ac:dyDescent="0.25">
      <c r="F76" s="122"/>
      <c r="I76" s="133"/>
      <c r="J76" s="133"/>
      <c r="K76" s="133"/>
      <c r="L76" s="129"/>
      <c r="M76" s="129"/>
      <c r="N76" s="129"/>
      <c r="O76" s="129"/>
      <c r="P76" s="117"/>
      <c r="Q76" s="117"/>
      <c r="R76" s="117"/>
      <c r="S76" s="117"/>
    </row>
    <row r="77" spans="2:19" x14ac:dyDescent="0.25">
      <c r="F77" s="122"/>
      <c r="I77" s="133"/>
      <c r="J77" s="133"/>
      <c r="K77" s="133"/>
      <c r="L77" s="129"/>
      <c r="M77" s="129"/>
      <c r="N77" s="129"/>
      <c r="O77" s="129"/>
      <c r="P77" s="117"/>
      <c r="Q77" s="117"/>
      <c r="R77" s="117"/>
      <c r="S77" s="117"/>
    </row>
    <row r="78" spans="2:19" x14ac:dyDescent="0.25">
      <c r="F78" s="122"/>
      <c r="I78" s="133"/>
      <c r="J78" s="133"/>
      <c r="K78" s="133"/>
      <c r="L78" s="129"/>
      <c r="M78" s="129"/>
      <c r="N78" s="129"/>
      <c r="O78" s="129"/>
      <c r="P78" s="117"/>
      <c r="Q78" s="117"/>
      <c r="R78" s="117"/>
      <c r="S78" s="117"/>
    </row>
    <row r="79" spans="2:19" x14ac:dyDescent="0.25">
      <c r="F79" s="122"/>
      <c r="I79" s="133"/>
      <c r="J79" s="133"/>
      <c r="K79" s="133"/>
      <c r="L79" s="129"/>
      <c r="M79" s="129"/>
      <c r="N79" s="129"/>
      <c r="O79" s="129"/>
      <c r="P79" s="117"/>
      <c r="Q79" s="117"/>
      <c r="R79" s="117"/>
      <c r="S79" s="117"/>
    </row>
    <row r="80" spans="2:19" x14ac:dyDescent="0.25">
      <c r="F80" s="122"/>
      <c r="I80" s="133"/>
      <c r="J80" s="133"/>
      <c r="K80" s="133"/>
      <c r="L80" s="129"/>
      <c r="M80" s="129"/>
      <c r="N80" s="129"/>
      <c r="O80" s="129"/>
      <c r="P80" s="117"/>
      <c r="Q80" s="117"/>
      <c r="R80" s="117"/>
      <c r="S80" s="117"/>
    </row>
    <row r="81" spans="6:17" x14ac:dyDescent="0.25">
      <c r="F81" s="122"/>
      <c r="I81" s="133"/>
      <c r="J81" s="133"/>
      <c r="K81" s="133"/>
      <c r="L81" s="129"/>
      <c r="M81" s="129"/>
      <c r="N81" s="129"/>
      <c r="O81" s="129"/>
      <c r="P81" s="117"/>
      <c r="Q81" s="117"/>
    </row>
    <row r="82" spans="6:17" x14ac:dyDescent="0.25">
      <c r="F82" s="122"/>
      <c r="I82" s="133"/>
      <c r="J82" s="133"/>
      <c r="K82" s="133"/>
      <c r="L82" s="129"/>
      <c r="M82" s="129"/>
      <c r="N82" s="129"/>
      <c r="O82" s="129"/>
      <c r="P82" s="117"/>
      <c r="Q82" s="117"/>
    </row>
    <row r="83" spans="6:17" x14ac:dyDescent="0.25">
      <c r="F83" s="122"/>
      <c r="I83" s="133"/>
      <c r="J83" s="133"/>
      <c r="K83" s="133"/>
      <c r="L83" s="129"/>
      <c r="M83" s="129"/>
      <c r="N83" s="129"/>
      <c r="O83" s="129"/>
      <c r="P83" s="117"/>
      <c r="Q83" s="117"/>
    </row>
    <row r="84" spans="6:17" x14ac:dyDescent="0.25">
      <c r="F84" s="122"/>
      <c r="I84" s="133"/>
      <c r="J84" s="133"/>
      <c r="K84" s="133"/>
      <c r="L84" s="129"/>
      <c r="M84" s="129"/>
      <c r="N84" s="129"/>
      <c r="O84" s="129"/>
      <c r="P84" s="117"/>
      <c r="Q84" s="117"/>
    </row>
    <row r="85" spans="6:17" x14ac:dyDescent="0.25">
      <c r="F85" s="122"/>
      <c r="I85" s="133"/>
      <c r="J85" s="133"/>
      <c r="K85" s="133"/>
      <c r="L85" s="129"/>
      <c r="M85" s="129"/>
      <c r="N85" s="129"/>
      <c r="O85" s="129"/>
      <c r="P85" s="117"/>
      <c r="Q85" s="117"/>
    </row>
    <row r="86" spans="6:17" x14ac:dyDescent="0.25">
      <c r="F86" s="122"/>
      <c r="I86" s="133"/>
      <c r="J86" s="133"/>
      <c r="K86" s="133"/>
      <c r="L86" s="129"/>
      <c r="M86" s="129"/>
      <c r="N86" s="129"/>
      <c r="O86" s="129"/>
      <c r="P86" s="117"/>
      <c r="Q86" s="117"/>
    </row>
    <row r="87" spans="6:17" x14ac:dyDescent="0.25">
      <c r="F87" s="122"/>
      <c r="I87" s="133"/>
      <c r="J87" s="133"/>
      <c r="K87" s="133"/>
      <c r="L87" s="129"/>
      <c r="M87" s="129"/>
      <c r="N87" s="129"/>
      <c r="O87" s="129"/>
      <c r="P87" s="117"/>
      <c r="Q87" s="117"/>
    </row>
    <row r="88" spans="6:17" x14ac:dyDescent="0.25">
      <c r="F88" s="122"/>
      <c r="I88" s="133"/>
      <c r="J88" s="133"/>
      <c r="K88" s="133"/>
      <c r="L88" s="129"/>
      <c r="M88" s="129"/>
      <c r="N88" s="129"/>
      <c r="O88" s="129"/>
      <c r="P88" s="117"/>
      <c r="Q88" s="117"/>
    </row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V40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8" sqref="D8"/>
    </sheetView>
  </sheetViews>
  <sheetFormatPr baseColWidth="10" defaultColWidth="9.140625" defaultRowHeight="15" outlineLevelRow="1" x14ac:dyDescent="0.25"/>
  <cols>
    <col min="1" max="1" width="2.42578125" style="121" customWidth="1"/>
    <col min="2" max="2" width="6.28515625" style="121" customWidth="1"/>
    <col min="3" max="4" width="22.140625" style="121" customWidth="1"/>
    <col min="5" max="7" width="13.140625" style="121" bestFit="1" customWidth="1"/>
    <col min="8" max="8" width="12.140625" style="121" bestFit="1" customWidth="1"/>
    <col min="9" max="9" width="14.7109375" style="121" customWidth="1"/>
    <col min="10" max="11" width="10.5703125" style="121" bestFit="1" customWidth="1"/>
    <col min="12" max="12" width="14" style="121" customWidth="1"/>
    <col min="13" max="13" width="13" style="121" customWidth="1"/>
    <col min="14" max="14" width="12.5703125" style="121" customWidth="1"/>
    <col min="15" max="17" width="10.5703125" style="121" bestFit="1" customWidth="1"/>
    <col min="18" max="18" width="11.42578125" style="121" bestFit="1" customWidth="1"/>
    <col min="19" max="19" width="13.140625" style="121" bestFit="1" customWidth="1"/>
    <col min="20" max="20" width="11.42578125" style="121" bestFit="1" customWidth="1"/>
    <col min="21" max="21" width="12" style="121" customWidth="1"/>
    <col min="22" max="22" width="13.140625" style="121" bestFit="1" customWidth="1"/>
    <col min="23" max="16384" width="9.140625" style="121"/>
  </cols>
  <sheetData>
    <row r="2" spans="2:22" ht="34.5" x14ac:dyDescent="0.25">
      <c r="B2" s="125"/>
      <c r="E2" s="139" t="s">
        <v>52</v>
      </c>
      <c r="F2" s="139" t="s">
        <v>53</v>
      </c>
      <c r="G2" s="139" t="s">
        <v>54</v>
      </c>
      <c r="H2" s="139" t="s">
        <v>55</v>
      </c>
      <c r="I2" s="139" t="s">
        <v>122</v>
      </c>
      <c r="J2" s="139" t="s">
        <v>59</v>
      </c>
      <c r="K2" s="139" t="s">
        <v>62</v>
      </c>
      <c r="L2" s="139" t="s">
        <v>379</v>
      </c>
      <c r="M2" s="139" t="s">
        <v>63</v>
      </c>
      <c r="N2" s="139" t="s">
        <v>38</v>
      </c>
      <c r="O2" s="139" t="s">
        <v>119</v>
      </c>
      <c r="P2" s="139" t="s">
        <v>120</v>
      </c>
      <c r="Q2" s="139" t="s">
        <v>291</v>
      </c>
      <c r="R2" s="139" t="s">
        <v>1</v>
      </c>
      <c r="S2" s="139" t="s">
        <v>2</v>
      </c>
      <c r="T2" s="139" t="s">
        <v>24</v>
      </c>
      <c r="U2" s="139" t="s">
        <v>292</v>
      </c>
      <c r="V2" s="139" t="s">
        <v>222</v>
      </c>
    </row>
    <row r="3" spans="2:22" outlineLevel="1" x14ac:dyDescent="0.25">
      <c r="B3" s="125" t="s">
        <v>438</v>
      </c>
      <c r="C3" s="121" t="s">
        <v>136</v>
      </c>
      <c r="E3" s="18" t="e">
        <f>SUM(MAECCO!#REF!)</f>
        <v>#REF!</v>
      </c>
      <c r="F3" s="18" t="e">
        <f>SUM(MAECCO!#REF!)</f>
        <v>#REF!</v>
      </c>
      <c r="G3" s="18" t="e">
        <f>SUM(MAECCO!#REF!)</f>
        <v>#REF!</v>
      </c>
      <c r="H3" s="18" t="e">
        <f>SUM(MAECCO!#REF!)</f>
        <v>#REF!</v>
      </c>
      <c r="I3" s="18" t="e">
        <f>SUM(MAECCO!#REF!)</f>
        <v>#REF!</v>
      </c>
      <c r="J3" s="18" t="e">
        <f>SUM(MAECCO!#REF!)</f>
        <v>#REF!</v>
      </c>
      <c r="K3" s="18" t="e">
        <f>SUM(MAECCO!#REF!)</f>
        <v>#REF!</v>
      </c>
      <c r="L3" s="18" t="e">
        <f>TMM!#REF!</f>
        <v>#REF!</v>
      </c>
      <c r="M3" s="18" t="e">
        <f>SUM(E3:L3)</f>
        <v>#REF!</v>
      </c>
      <c r="N3" s="18" t="e">
        <f>TMM!#REF!</f>
        <v>#REF!</v>
      </c>
      <c r="O3" s="18" t="e">
        <f>TMM!#REF!</f>
        <v>#REF!</v>
      </c>
      <c r="P3" s="18" t="e">
        <f>TMM!#REF!</f>
        <v>#REF!</v>
      </c>
      <c r="Q3" s="18">
        <v>3000</v>
      </c>
      <c r="R3" s="18" t="e">
        <f>TMM!#REF!</f>
        <v>#REF!</v>
      </c>
      <c r="S3" s="18" t="e">
        <f>SUM(M3:R3)</f>
        <v>#REF!</v>
      </c>
      <c r="T3" s="18" t="e">
        <f>+S3*0.16</f>
        <v>#REF!</v>
      </c>
      <c r="U3" s="18"/>
      <c r="V3" s="18" t="e">
        <f>+S3+T3</f>
        <v>#REF!</v>
      </c>
    </row>
    <row r="4" spans="2:22" outlineLevel="1" x14ac:dyDescent="0.25">
      <c r="B4" s="125"/>
      <c r="C4" s="121" t="s">
        <v>26</v>
      </c>
      <c r="E4" s="18" t="e">
        <f>SUM(MAECCO!#REF!)</f>
        <v>#REF!</v>
      </c>
      <c r="F4" s="18" t="e">
        <f>SUM(MAECCO!#REF!)</f>
        <v>#REF!</v>
      </c>
      <c r="G4" s="18" t="e">
        <f>SUM(MAECCO!#REF!)</f>
        <v>#REF!</v>
      </c>
      <c r="H4" s="18" t="e">
        <f>SUM(MAECCO!#REF!)</f>
        <v>#REF!</v>
      </c>
      <c r="I4" s="18" t="e">
        <f>SUM(MAECCO!#REF!)</f>
        <v>#REF!</v>
      </c>
      <c r="J4" s="18" t="e">
        <f>SUM(MAECCO!#REF!)</f>
        <v>#REF!</v>
      </c>
      <c r="K4" s="18" t="e">
        <f>SUM(MAECCO!#REF!)</f>
        <v>#REF!</v>
      </c>
      <c r="L4" s="18" t="e">
        <f>TMM!#REF!</f>
        <v>#REF!</v>
      </c>
      <c r="M4" s="18" t="e">
        <f>SUM(E4:L4)</f>
        <v>#REF!</v>
      </c>
      <c r="N4" s="18" t="e">
        <f>TMM!#REF!</f>
        <v>#REF!</v>
      </c>
      <c r="O4" s="18" t="e">
        <f>TMM!#REF!</f>
        <v>#REF!</v>
      </c>
      <c r="P4" s="18" t="e">
        <f>TMM!#REF!</f>
        <v>#REF!</v>
      </c>
      <c r="Q4" s="18">
        <v>3000</v>
      </c>
      <c r="R4" s="18" t="e">
        <f>TMM!#REF!</f>
        <v>#REF!</v>
      </c>
      <c r="S4" s="18" t="e">
        <f>SUM(M4:R4)</f>
        <v>#REF!</v>
      </c>
      <c r="T4" s="18" t="e">
        <f>+S4*0.16</f>
        <v>#REF!</v>
      </c>
      <c r="U4" s="18"/>
      <c r="V4" s="18" t="e">
        <f>+S4+T4</f>
        <v>#REF!</v>
      </c>
    </row>
    <row r="5" spans="2:22" outlineLevel="1" x14ac:dyDescent="0.25">
      <c r="B5" s="125"/>
      <c r="C5" s="121" t="s">
        <v>272</v>
      </c>
      <c r="E5" s="18" t="e">
        <f>SUM(MAECCO!#REF!)</f>
        <v>#REF!</v>
      </c>
      <c r="F5" s="18" t="e">
        <f>SUM(MAECCO!#REF!)</f>
        <v>#REF!</v>
      </c>
      <c r="G5" s="18" t="e">
        <f>SUM(MAECCO!#REF!)</f>
        <v>#REF!</v>
      </c>
      <c r="H5" s="18" t="e">
        <f>SUM(MAECCO!#REF!)</f>
        <v>#REF!</v>
      </c>
      <c r="I5" s="18" t="e">
        <f>SUM(MAECCO!#REF!)</f>
        <v>#REF!</v>
      </c>
      <c r="J5" s="18" t="e">
        <f>SUM(MAECCO!#REF!)</f>
        <v>#REF!</v>
      </c>
      <c r="K5" s="18" t="e">
        <f>SUM(MAECCO!#REF!)</f>
        <v>#REF!</v>
      </c>
      <c r="L5" s="18" t="e">
        <f>TMM!#REF!</f>
        <v>#REF!</v>
      </c>
      <c r="M5" s="18" t="e">
        <f t="shared" ref="M5:M6" si="0">SUM(E5:L5)</f>
        <v>#REF!</v>
      </c>
      <c r="N5" s="18" t="e">
        <f>TMM!#REF!</f>
        <v>#REF!</v>
      </c>
      <c r="O5" s="18" t="e">
        <f>TMM!#REF!</f>
        <v>#REF!</v>
      </c>
      <c r="P5" s="18" t="e">
        <f>TMM!#REF!</f>
        <v>#REF!</v>
      </c>
      <c r="Q5" s="18">
        <v>3000</v>
      </c>
      <c r="R5" s="18" t="e">
        <f>TMM!#REF!</f>
        <v>#REF!</v>
      </c>
      <c r="S5" s="18" t="e">
        <f>SUM(M5:R5)</f>
        <v>#REF!</v>
      </c>
      <c r="T5" s="18" t="e">
        <f>+S5*0.16</f>
        <v>#REF!</v>
      </c>
      <c r="U5" s="18"/>
      <c r="V5" s="18" t="e">
        <f>+S5+T5</f>
        <v>#REF!</v>
      </c>
    </row>
    <row r="6" spans="2:22" outlineLevel="1" x14ac:dyDescent="0.25">
      <c r="B6" s="125"/>
      <c r="C6" s="121" t="s">
        <v>137</v>
      </c>
      <c r="E6" s="18" t="e">
        <f>SUM(MAECCO!#REF!)</f>
        <v>#REF!</v>
      </c>
      <c r="F6" s="18" t="e">
        <f>SUM(MAECCO!#REF!)</f>
        <v>#REF!</v>
      </c>
      <c r="G6" s="18" t="e">
        <f>SUM(MAECCO!#REF!)</f>
        <v>#REF!</v>
      </c>
      <c r="H6" s="18" t="e">
        <f>SUM(MAECCO!#REF!)</f>
        <v>#REF!</v>
      </c>
      <c r="I6" s="18" t="e">
        <f>SUM(MAECCO!#REF!)</f>
        <v>#REF!</v>
      </c>
      <c r="J6" s="18" t="e">
        <f>SUM(MAECCO!#REF!)</f>
        <v>#REF!</v>
      </c>
      <c r="K6" s="18" t="e">
        <f>SUM(MAECCO!#REF!)</f>
        <v>#REF!</v>
      </c>
      <c r="L6" s="18" t="e">
        <f>TMM!#REF!</f>
        <v>#REF!</v>
      </c>
      <c r="M6" s="18" t="e">
        <f t="shared" si="0"/>
        <v>#REF!</v>
      </c>
      <c r="N6" s="18" t="e">
        <f>TMM!#REF!</f>
        <v>#REF!</v>
      </c>
      <c r="O6" s="18" t="e">
        <f>TMM!#REF!</f>
        <v>#REF!</v>
      </c>
      <c r="P6" s="18" t="e">
        <f>TMM!#REF!</f>
        <v>#REF!</v>
      </c>
      <c r="Q6" s="18">
        <v>3000</v>
      </c>
      <c r="R6" s="18" t="e">
        <f>TMM!#REF!</f>
        <v>#REF!</v>
      </c>
      <c r="S6" s="18" t="e">
        <f>SUM(M6:R6)</f>
        <v>#REF!</v>
      </c>
      <c r="T6" s="18" t="e">
        <f>+S6*0.16</f>
        <v>#REF!</v>
      </c>
      <c r="U6" s="18"/>
      <c r="V6" s="18" t="e">
        <f>+S6+T6</f>
        <v>#REF!</v>
      </c>
    </row>
    <row r="7" spans="2:22" outlineLevel="1" x14ac:dyDescent="0.25">
      <c r="B7" s="125"/>
      <c r="C7" s="140" t="s">
        <v>222</v>
      </c>
      <c r="D7" s="140"/>
      <c r="E7" s="141" t="e">
        <f>SUM(E3:E6)</f>
        <v>#REF!</v>
      </c>
      <c r="F7" s="141" t="e">
        <f t="shared" ref="F7:U7" si="1">SUM(F3:F6)</f>
        <v>#REF!</v>
      </c>
      <c r="G7" s="141" t="e">
        <f t="shared" si="1"/>
        <v>#REF!</v>
      </c>
      <c r="H7" s="141" t="e">
        <f t="shared" si="1"/>
        <v>#REF!</v>
      </c>
      <c r="I7" s="141" t="e">
        <f t="shared" si="1"/>
        <v>#REF!</v>
      </c>
      <c r="J7" s="141" t="e">
        <f t="shared" si="1"/>
        <v>#REF!</v>
      </c>
      <c r="K7" s="141" t="e">
        <f t="shared" si="1"/>
        <v>#REF!</v>
      </c>
      <c r="L7" s="141"/>
      <c r="M7" s="141" t="e">
        <f>SUM(M3:M6)</f>
        <v>#REF!</v>
      </c>
      <c r="N7" s="141" t="e">
        <f t="shared" si="1"/>
        <v>#REF!</v>
      </c>
      <c r="O7" s="141" t="e">
        <f t="shared" si="1"/>
        <v>#REF!</v>
      </c>
      <c r="P7" s="141" t="e">
        <f t="shared" si="1"/>
        <v>#REF!</v>
      </c>
      <c r="Q7" s="141">
        <f t="shared" si="1"/>
        <v>12000</v>
      </c>
      <c r="R7" s="141" t="e">
        <f t="shared" si="1"/>
        <v>#REF!</v>
      </c>
      <c r="S7" s="141" t="e">
        <f>SUM(S3:S6)</f>
        <v>#REF!</v>
      </c>
      <c r="T7" s="141" t="e">
        <f>SUM(T3:T6)</f>
        <v>#REF!</v>
      </c>
      <c r="U7" s="141">
        <f t="shared" si="1"/>
        <v>0</v>
      </c>
      <c r="V7" s="141" t="e">
        <f>SUM(V3:V6)</f>
        <v>#REF!</v>
      </c>
    </row>
    <row r="8" spans="2:22" ht="15.75" thickBot="1" x14ac:dyDescent="0.3">
      <c r="B8" s="125"/>
      <c r="C8" s="23" t="s">
        <v>222</v>
      </c>
      <c r="D8" s="23"/>
      <c r="E8" s="142" t="e">
        <f>E7</f>
        <v>#REF!</v>
      </c>
      <c r="F8" s="142" t="e">
        <f t="shared" ref="F8:V8" si="2">F7</f>
        <v>#REF!</v>
      </c>
      <c r="G8" s="142" t="e">
        <f t="shared" si="2"/>
        <v>#REF!</v>
      </c>
      <c r="H8" s="142" t="e">
        <f t="shared" si="2"/>
        <v>#REF!</v>
      </c>
      <c r="I8" s="142" t="e">
        <f t="shared" si="2"/>
        <v>#REF!</v>
      </c>
      <c r="J8" s="142" t="e">
        <f t="shared" si="2"/>
        <v>#REF!</v>
      </c>
      <c r="K8" s="142" t="e">
        <f t="shared" si="2"/>
        <v>#REF!</v>
      </c>
      <c r="L8" s="142">
        <f t="shared" si="2"/>
        <v>0</v>
      </c>
      <c r="M8" s="142" t="e">
        <f t="shared" si="2"/>
        <v>#REF!</v>
      </c>
      <c r="N8" s="142" t="e">
        <f t="shared" si="2"/>
        <v>#REF!</v>
      </c>
      <c r="O8" s="142" t="e">
        <f t="shared" si="2"/>
        <v>#REF!</v>
      </c>
      <c r="P8" s="142" t="e">
        <f t="shared" si="2"/>
        <v>#REF!</v>
      </c>
      <c r="Q8" s="142">
        <f t="shared" si="2"/>
        <v>12000</v>
      </c>
      <c r="R8" s="142" t="e">
        <f t="shared" si="2"/>
        <v>#REF!</v>
      </c>
      <c r="S8" s="142" t="e">
        <f t="shared" si="2"/>
        <v>#REF!</v>
      </c>
      <c r="T8" s="142" t="e">
        <f t="shared" si="2"/>
        <v>#REF!</v>
      </c>
      <c r="U8" s="142">
        <f t="shared" si="2"/>
        <v>0</v>
      </c>
      <c r="V8" s="142" t="e">
        <f t="shared" si="2"/>
        <v>#REF!</v>
      </c>
    </row>
    <row r="9" spans="2:22" ht="15.75" thickTop="1" x14ac:dyDescent="0.25"/>
    <row r="10" spans="2:22" ht="15.75" thickBot="1" x14ac:dyDescent="0.3"/>
    <row r="11" spans="2:22" ht="18" thickBot="1" x14ac:dyDescent="0.35">
      <c r="C11" s="143" t="s">
        <v>293</v>
      </c>
      <c r="D11" s="143" t="s">
        <v>294</v>
      </c>
      <c r="E11" s="144" t="s">
        <v>295</v>
      </c>
      <c r="F11" s="144" t="s">
        <v>296</v>
      </c>
      <c r="G11" s="144" t="s">
        <v>297</v>
      </c>
      <c r="H11" s="144" t="s">
        <v>298</v>
      </c>
      <c r="I11" s="144" t="s">
        <v>299</v>
      </c>
    </row>
    <row r="12" spans="2:22" x14ac:dyDescent="0.25">
      <c r="C12" s="18" t="s">
        <v>300</v>
      </c>
      <c r="D12" s="18" t="s">
        <v>301</v>
      </c>
      <c r="E12" s="18" t="s">
        <v>302</v>
      </c>
      <c r="F12" s="18" t="s">
        <v>303</v>
      </c>
      <c r="G12" s="18" t="s">
        <v>304</v>
      </c>
      <c r="H12" s="18" t="s">
        <v>305</v>
      </c>
      <c r="I12" s="18" t="s">
        <v>306</v>
      </c>
    </row>
    <row r="13" spans="2:22" x14ac:dyDescent="0.25">
      <c r="C13" s="18"/>
      <c r="D13" s="18"/>
      <c r="E13" s="18"/>
      <c r="F13" s="18"/>
      <c r="G13" s="18"/>
      <c r="H13" s="18"/>
      <c r="I13" s="18"/>
    </row>
    <row r="14" spans="2:22" x14ac:dyDescent="0.25">
      <c r="C14" s="145" t="s">
        <v>307</v>
      </c>
      <c r="D14" s="146" t="s">
        <v>308</v>
      </c>
      <c r="E14" s="18" t="e">
        <f>E3</f>
        <v>#REF!</v>
      </c>
      <c r="F14" s="18" t="e">
        <f>E4</f>
        <v>#REF!</v>
      </c>
      <c r="G14" s="18" t="e">
        <f>E5</f>
        <v>#REF!</v>
      </c>
      <c r="H14" s="18" t="e">
        <f>E6</f>
        <v>#REF!</v>
      </c>
      <c r="I14" s="18" t="e">
        <f>SUM(Table4345678[[#This Row],[Column2]:[Column5]])</f>
        <v>#REF!</v>
      </c>
    </row>
    <row r="15" spans="2:22" x14ac:dyDescent="0.25">
      <c r="C15" s="145" t="s">
        <v>309</v>
      </c>
      <c r="D15" s="146" t="s">
        <v>310</v>
      </c>
      <c r="E15" s="18" t="e">
        <f>F3</f>
        <v>#REF!</v>
      </c>
      <c r="F15" s="18" t="e">
        <f>F4</f>
        <v>#REF!</v>
      </c>
      <c r="G15" s="18" t="e">
        <f>F5</f>
        <v>#REF!</v>
      </c>
      <c r="H15" s="18" t="e">
        <f>F6</f>
        <v>#REF!</v>
      </c>
      <c r="I15" s="18" t="e">
        <f>SUM(Table4345678[[#This Row],[Column2]:[Column5]])</f>
        <v>#REF!</v>
      </c>
    </row>
    <row r="16" spans="2:22" x14ac:dyDescent="0.25">
      <c r="C16" s="145" t="s">
        <v>309</v>
      </c>
      <c r="D16" s="146" t="s">
        <v>310</v>
      </c>
      <c r="E16" s="18" t="e">
        <f>G3</f>
        <v>#REF!</v>
      </c>
      <c r="F16" s="18" t="e">
        <f>G4</f>
        <v>#REF!</v>
      </c>
      <c r="G16" s="18" t="e">
        <f>G5</f>
        <v>#REF!</v>
      </c>
      <c r="H16" s="18" t="e">
        <f>G6</f>
        <v>#REF!</v>
      </c>
      <c r="I16" s="18" t="e">
        <f>SUM(Table4345678[[#This Row],[Column2]:[Column5]])</f>
        <v>#REF!</v>
      </c>
    </row>
    <row r="17" spans="3:10" x14ac:dyDescent="0.25">
      <c r="C17" s="145" t="s">
        <v>311</v>
      </c>
      <c r="D17" s="18" t="s">
        <v>312</v>
      </c>
      <c r="E17" s="18" t="e">
        <f>H3</f>
        <v>#REF!</v>
      </c>
      <c r="F17" s="18" t="e">
        <f>H4</f>
        <v>#REF!</v>
      </c>
      <c r="G17" s="18" t="e">
        <f>H5</f>
        <v>#REF!</v>
      </c>
      <c r="H17" s="18" t="e">
        <f>H6</f>
        <v>#REF!</v>
      </c>
      <c r="I17" s="18" t="e">
        <f>SUM(Table4345678[[#This Row],[Column2]:[Column5]])</f>
        <v>#REF!</v>
      </c>
    </row>
    <row r="18" spans="3:10" x14ac:dyDescent="0.25">
      <c r="C18" s="145" t="s">
        <v>313</v>
      </c>
      <c r="D18" s="18" t="s">
        <v>314</v>
      </c>
      <c r="E18" s="18" t="e">
        <f>J3</f>
        <v>#REF!</v>
      </c>
      <c r="F18" s="18" t="e">
        <f>J4</f>
        <v>#REF!</v>
      </c>
      <c r="G18" s="18" t="e">
        <f>J5</f>
        <v>#REF!</v>
      </c>
      <c r="H18" s="18" t="e">
        <f>J6</f>
        <v>#REF!</v>
      </c>
      <c r="I18" s="18" t="e">
        <f>SUM(Table4345678[[#This Row],[Column2]:[Column5]])</f>
        <v>#REF!</v>
      </c>
    </row>
    <row r="19" spans="3:10" x14ac:dyDescent="0.25">
      <c r="C19" s="145" t="s">
        <v>315</v>
      </c>
      <c r="D19" s="18" t="s">
        <v>316</v>
      </c>
      <c r="E19" s="18" t="e">
        <f>I3</f>
        <v>#REF!</v>
      </c>
      <c r="F19" s="18" t="e">
        <f>I4</f>
        <v>#REF!</v>
      </c>
      <c r="G19" s="18" t="e">
        <f>I5</f>
        <v>#REF!</v>
      </c>
      <c r="H19" s="18" t="e">
        <f>I6</f>
        <v>#REF!</v>
      </c>
      <c r="I19" s="18" t="e">
        <f>SUM(Table4345678[[#This Row],[Column2]:[Column5]])</f>
        <v>#REF!</v>
      </c>
    </row>
    <row r="20" spans="3:10" x14ac:dyDescent="0.25">
      <c r="C20" s="145" t="s">
        <v>317</v>
      </c>
      <c r="D20" s="18" t="s">
        <v>318</v>
      </c>
      <c r="E20" s="18" t="e">
        <f>K3</f>
        <v>#REF!</v>
      </c>
      <c r="F20" s="18" t="e">
        <f>K4</f>
        <v>#REF!</v>
      </c>
      <c r="G20" s="18" t="e">
        <f>K5</f>
        <v>#REF!</v>
      </c>
      <c r="H20" s="18" t="e">
        <f>K6</f>
        <v>#REF!</v>
      </c>
      <c r="I20" s="18" t="e">
        <f>SUM(Table4345678[[#This Row],[Column2]:[Column5]])</f>
        <v>#REF!</v>
      </c>
    </row>
    <row r="21" spans="3:10" x14ac:dyDescent="0.25">
      <c r="C21" s="137"/>
      <c r="D21" s="137" t="s">
        <v>319</v>
      </c>
      <c r="E21" s="18">
        <f>U3</f>
        <v>0</v>
      </c>
      <c r="F21" s="18">
        <f>U4</f>
        <v>0</v>
      </c>
      <c r="G21" s="18">
        <f>U5</f>
        <v>0</v>
      </c>
      <c r="H21" s="18">
        <f>U6</f>
        <v>0</v>
      </c>
      <c r="I21" s="18">
        <f>SUM(Table4345678[[#This Row],[Column2]:[Column5]])</f>
        <v>0</v>
      </c>
    </row>
    <row r="22" spans="3:10" x14ac:dyDescent="0.25">
      <c r="C22" s="145" t="s">
        <v>320</v>
      </c>
      <c r="D22" s="18" t="s">
        <v>321</v>
      </c>
      <c r="E22" s="18" t="e">
        <f>N3</f>
        <v>#REF!</v>
      </c>
      <c r="F22" s="18" t="e">
        <f>N4</f>
        <v>#REF!</v>
      </c>
      <c r="G22" s="18" t="e">
        <f>N5</f>
        <v>#REF!</v>
      </c>
      <c r="H22" s="18" t="e">
        <f>N6</f>
        <v>#REF!</v>
      </c>
      <c r="I22" s="18" t="e">
        <f>SUM(Table4345678[[#This Row],[Column2]:[Column5]])</f>
        <v>#REF!</v>
      </c>
    </row>
    <row r="23" spans="3:10" x14ac:dyDescent="0.25">
      <c r="C23" s="18"/>
      <c r="D23" s="18" t="s">
        <v>312</v>
      </c>
      <c r="E23" s="18" t="e">
        <f>L3</f>
        <v>#REF!</v>
      </c>
      <c r="F23" s="18" t="e">
        <f>L4</f>
        <v>#REF!</v>
      </c>
      <c r="G23" s="137" t="e">
        <f>L5</f>
        <v>#REF!</v>
      </c>
      <c r="H23" s="137" t="e">
        <f>L6</f>
        <v>#REF!</v>
      </c>
      <c r="I23" s="18" t="e">
        <f>SUM(Table4345678[[#This Row],[Column2]:[Column5]])</f>
        <v>#REF!</v>
      </c>
      <c r="J23" s="157"/>
    </row>
    <row r="24" spans="3:10" x14ac:dyDescent="0.25">
      <c r="C24" s="147" t="s">
        <v>322</v>
      </c>
      <c r="D24" s="148" t="s">
        <v>66</v>
      </c>
      <c r="E24" s="137">
        <v>24304.240000000002</v>
      </c>
      <c r="F24" s="137">
        <v>25970.517999999996</v>
      </c>
      <c r="G24" s="137">
        <v>27669.314000000006</v>
      </c>
      <c r="H24" s="137">
        <v>22940.666666666661</v>
      </c>
      <c r="I24" s="18">
        <f>SUM(Table4345678[[#This Row],[Column2]:[Column5]])</f>
        <v>100884.73866666667</v>
      </c>
      <c r="J24" s="149" t="s">
        <v>323</v>
      </c>
    </row>
    <row r="25" spans="3:10" x14ac:dyDescent="0.25">
      <c r="C25" s="150" t="s">
        <v>324</v>
      </c>
      <c r="D25" s="151" t="s">
        <v>325</v>
      </c>
      <c r="E25" s="137">
        <v>9507.7000000000007</v>
      </c>
      <c r="F25" s="137">
        <v>9720.9563333333299</v>
      </c>
      <c r="G25" s="137">
        <v>10969.44933333333</v>
      </c>
      <c r="H25" s="137">
        <v>8385.2899999999991</v>
      </c>
      <c r="I25" s="18">
        <f>SUM(Table4345678[[#This Row],[Column2]:[Column5]])</f>
        <v>38583.395666666664</v>
      </c>
      <c r="J25" s="149"/>
    </row>
    <row r="26" spans="3:10" x14ac:dyDescent="0.25">
      <c r="C26" s="147" t="s">
        <v>326</v>
      </c>
      <c r="D26" s="148" t="s">
        <v>141</v>
      </c>
      <c r="E26" s="137">
        <v>9230.7300000000014</v>
      </c>
      <c r="F26" s="137">
        <v>9437.7613333333338</v>
      </c>
      <c r="G26" s="137">
        <v>10649.906666666666</v>
      </c>
      <c r="H26" s="137">
        <v>8140.9980000000014</v>
      </c>
      <c r="I26" s="18">
        <f>SUM(Table4345678[[#This Row],[Column2]:[Column5]])</f>
        <v>37459.396000000001</v>
      </c>
      <c r="J26" s="149"/>
    </row>
    <row r="27" spans="3:10" x14ac:dyDescent="0.25">
      <c r="C27" s="150" t="s">
        <v>327</v>
      </c>
      <c r="D27" s="151" t="s">
        <v>328</v>
      </c>
      <c r="E27" s="137">
        <v>5052.66</v>
      </c>
      <c r="F27" s="137">
        <v>5218.8216666666658</v>
      </c>
      <c r="G27" s="18">
        <v>5845.2686666666668</v>
      </c>
      <c r="H27" s="18">
        <v>4475.1079999999993</v>
      </c>
      <c r="I27" s="18">
        <f>SUM(Table4345678[[#This Row],[Column2]:[Column5]])</f>
        <v>20591.858333333334</v>
      </c>
      <c r="J27" s="149"/>
    </row>
    <row r="28" spans="3:10" x14ac:dyDescent="0.25">
      <c r="C28" s="145" t="s">
        <v>329</v>
      </c>
      <c r="D28" s="18" t="s">
        <v>330</v>
      </c>
      <c r="E28" s="137">
        <f>Q3</f>
        <v>3000</v>
      </c>
      <c r="F28" s="18">
        <f>Q4</f>
        <v>3000</v>
      </c>
      <c r="G28" s="18">
        <f>Q5</f>
        <v>3000</v>
      </c>
      <c r="H28" s="137">
        <f>Q6</f>
        <v>3000</v>
      </c>
      <c r="I28" s="18">
        <f>SUM(Table4345678[[#This Row],[Column2]:[Column5]])</f>
        <v>12000</v>
      </c>
      <c r="J28" s="149"/>
    </row>
    <row r="29" spans="3:10" x14ac:dyDescent="0.25">
      <c r="C29" s="145" t="s">
        <v>331</v>
      </c>
      <c r="D29" s="18" t="s">
        <v>332</v>
      </c>
      <c r="E29" s="152" t="e">
        <f>O3+P3</f>
        <v>#REF!</v>
      </c>
      <c r="F29" s="152" t="e">
        <f>O4+P4</f>
        <v>#REF!</v>
      </c>
      <c r="G29" s="152" t="e">
        <f>O5+P5</f>
        <v>#REF!</v>
      </c>
      <c r="H29" s="152" t="e">
        <f>O6+P6</f>
        <v>#REF!</v>
      </c>
      <c r="I29" s="152" t="e">
        <f>SUM(Table4345678[[#This Row],[Column2]:[Column5]])</f>
        <v>#REF!</v>
      </c>
    </row>
    <row r="30" spans="3:10" x14ac:dyDescent="0.25">
      <c r="C30" s="18"/>
      <c r="D30" s="18" t="s">
        <v>333</v>
      </c>
      <c r="E30" s="18" t="e">
        <f>SUBTOTAL(109,E13:E29)</f>
        <v>#REF!</v>
      </c>
      <c r="F30" s="18" t="e">
        <f t="shared" ref="F30:H30" si="3">SUBTOTAL(109,F13:F29)</f>
        <v>#REF!</v>
      </c>
      <c r="G30" s="18" t="e">
        <f t="shared" si="3"/>
        <v>#REF!</v>
      </c>
      <c r="H30" s="18" t="e">
        <f t="shared" si="3"/>
        <v>#REF!</v>
      </c>
      <c r="I30" s="18" t="e">
        <f>SUBTOTAL(109,I13:I29)</f>
        <v>#REF!</v>
      </c>
    </row>
    <row r="31" spans="3:10" x14ac:dyDescent="0.25">
      <c r="C31" s="18"/>
      <c r="D31" s="18" t="s">
        <v>113</v>
      </c>
      <c r="E31" s="18" t="e">
        <f>+E30*0.16</f>
        <v>#REF!</v>
      </c>
      <c r="F31" s="18" t="e">
        <f t="shared" ref="F31:I31" si="4">+F30*0.16</f>
        <v>#REF!</v>
      </c>
      <c r="G31" s="18" t="e">
        <f t="shared" si="4"/>
        <v>#REF!</v>
      </c>
      <c r="H31" s="18" t="e">
        <f t="shared" si="4"/>
        <v>#REF!</v>
      </c>
      <c r="I31" s="18" t="e">
        <f t="shared" si="4"/>
        <v>#REF!</v>
      </c>
    </row>
    <row r="32" spans="3:10" ht="15.75" thickBot="1" x14ac:dyDescent="0.3">
      <c r="C32" s="124"/>
      <c r="D32" s="124" t="s">
        <v>334</v>
      </c>
      <c r="E32" s="153" t="e">
        <f>+E30+E31</f>
        <v>#REF!</v>
      </c>
      <c r="F32" s="153" t="e">
        <f t="shared" ref="F32:I32" si="5">+F30+F31</f>
        <v>#REF!</v>
      </c>
      <c r="G32" s="153" t="e">
        <f t="shared" si="5"/>
        <v>#REF!</v>
      </c>
      <c r="H32" s="153" t="e">
        <f t="shared" si="5"/>
        <v>#REF!</v>
      </c>
      <c r="I32" s="153" t="e">
        <f t="shared" si="5"/>
        <v>#REF!</v>
      </c>
    </row>
    <row r="33" spans="2:9" ht="15.75" thickTop="1" x14ac:dyDescent="0.25">
      <c r="C33" s="25"/>
      <c r="D33" s="25"/>
      <c r="E33" s="27" t="e">
        <f>E32-TMM!#REF!</f>
        <v>#REF!</v>
      </c>
      <c r="F33" s="27" t="e">
        <f>F32-TMM!#REF!</f>
        <v>#REF!</v>
      </c>
      <c r="G33" s="27" t="e">
        <f>G32-TMM!#REF!</f>
        <v>#REF!</v>
      </c>
      <c r="H33" s="27" t="e">
        <f>H32-TMM!#REF!</f>
        <v>#REF!</v>
      </c>
      <c r="I33" s="27" t="e">
        <f>V8-I32</f>
        <v>#REF!</v>
      </c>
    </row>
    <row r="34" spans="2:9" x14ac:dyDescent="0.25">
      <c r="B34" s="154" t="s">
        <v>323</v>
      </c>
      <c r="C34" s="25" t="s">
        <v>335</v>
      </c>
      <c r="D34" s="25"/>
      <c r="E34" s="155"/>
    </row>
    <row r="36" spans="2:9" x14ac:dyDescent="0.25">
      <c r="C36" s="156" t="s">
        <v>336</v>
      </c>
    </row>
    <row r="37" spans="2:9" x14ac:dyDescent="0.25">
      <c r="C37" s="147" t="s">
        <v>322</v>
      </c>
      <c r="D37" s="148" t="s">
        <v>66</v>
      </c>
    </row>
    <row r="38" spans="2:9" x14ac:dyDescent="0.25">
      <c r="C38" s="150" t="s">
        <v>324</v>
      </c>
      <c r="D38" s="151" t="s">
        <v>325</v>
      </c>
    </row>
    <row r="39" spans="2:9" x14ac:dyDescent="0.25">
      <c r="C39" s="147" t="s">
        <v>326</v>
      </c>
      <c r="D39" s="148" t="s">
        <v>141</v>
      </c>
    </row>
    <row r="40" spans="2:9" x14ac:dyDescent="0.25">
      <c r="C40" s="150" t="s">
        <v>327</v>
      </c>
      <c r="D40" s="151" t="s">
        <v>328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AB12" activePane="bottomRight" state="frozen"/>
      <selection pane="topRight" activeCell="C1" sqref="C1"/>
      <selection pane="bottomLeft" activeCell="A12" sqref="A12"/>
      <selection pane="bottomRight" activeCell="B18" sqref="B18"/>
    </sheetView>
  </sheetViews>
  <sheetFormatPr baseColWidth="10" defaultColWidth="11.5703125" defaultRowHeight="15" x14ac:dyDescent="0.25"/>
  <cols>
    <col min="2" max="2" width="34.28515625" customWidth="1"/>
    <col min="3" max="3" width="9.28515625" customWidth="1"/>
    <col min="4" max="4" width="9.140625" style="8" customWidth="1"/>
    <col min="5" max="5" width="13.28515625" customWidth="1"/>
    <col min="6" max="6" width="18.28515625" customWidth="1"/>
    <col min="7" max="7" width="12.85546875" style="8" customWidth="1"/>
    <col min="8" max="8" width="10.85546875" customWidth="1"/>
    <col min="9" max="9" width="11.42578125" style="15" customWidth="1"/>
    <col min="10" max="10" width="15" customWidth="1"/>
    <col min="11" max="11" width="15.5703125" customWidth="1"/>
    <col min="12" max="13" width="11.5703125" customWidth="1"/>
    <col min="14" max="24" width="11.5703125" style="18" customWidth="1"/>
    <col min="25" max="26" width="11.5703125" customWidth="1"/>
    <col min="27" max="27" width="12.85546875" customWidth="1"/>
    <col min="28" max="28" width="12.85546875" style="8" customWidth="1"/>
    <col min="29" max="30" width="11.5703125" customWidth="1"/>
    <col min="31" max="31" width="11.5703125" style="8" customWidth="1"/>
    <col min="32" max="33" width="11.5703125" style="121" customWidth="1"/>
    <col min="34" max="34" width="11.5703125" style="8" customWidth="1"/>
    <col min="35" max="35" width="11.5703125" style="121" customWidth="1"/>
    <col min="36" max="36" width="11.5703125" style="8" customWidth="1"/>
    <col min="37" max="38" width="11.5703125" customWidth="1"/>
    <col min="39" max="39" width="13.85546875" style="8" customWidth="1"/>
    <col min="40" max="42" width="11.42578125" customWidth="1"/>
  </cols>
  <sheetData>
    <row r="1" spans="1:39" x14ac:dyDescent="0.25">
      <c r="A1" s="5"/>
      <c r="B1" s="277" t="s">
        <v>84</v>
      </c>
      <c r="C1" s="278"/>
      <c r="D1" s="278"/>
      <c r="E1" s="278"/>
      <c r="F1" s="278"/>
      <c r="G1" s="278"/>
      <c r="H1" s="278"/>
    </row>
    <row r="2" spans="1:39" ht="18" x14ac:dyDescent="0.25">
      <c r="A2" s="6"/>
      <c r="B2" s="279" t="s">
        <v>85</v>
      </c>
      <c r="C2" s="280"/>
      <c r="D2" s="280"/>
      <c r="E2" s="280"/>
      <c r="F2" s="280"/>
      <c r="G2" s="280"/>
      <c r="H2" s="280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</row>
    <row r="3" spans="1:39" ht="15.75" x14ac:dyDescent="0.25">
      <c r="A3" s="4"/>
      <c r="B3" s="281" t="s">
        <v>86</v>
      </c>
      <c r="C3" s="278"/>
      <c r="D3" s="278"/>
      <c r="E3" s="278"/>
      <c r="F3" s="278"/>
      <c r="G3" s="278"/>
      <c r="H3" s="278"/>
      <c r="I3" s="9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</row>
    <row r="4" spans="1:39" s="8" customFormat="1" ht="15.75" x14ac:dyDescent="0.25">
      <c r="B4" s="11"/>
      <c r="C4" s="10"/>
      <c r="D4" s="22"/>
      <c r="E4" s="10"/>
      <c r="F4" s="10"/>
      <c r="G4" s="29"/>
      <c r="H4" s="10"/>
      <c r="I4" s="9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</row>
    <row r="5" spans="1:39" s="8" customFormat="1" ht="15.75" x14ac:dyDescent="0.25">
      <c r="B5" s="11"/>
      <c r="C5" s="10"/>
      <c r="D5" s="22"/>
      <c r="E5" s="10"/>
      <c r="F5" s="10"/>
      <c r="G5" s="29"/>
      <c r="H5" s="10"/>
      <c r="I5" s="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</row>
    <row r="6" spans="1:39" s="8" customFormat="1" ht="15.75" x14ac:dyDescent="0.25">
      <c r="B6" s="11"/>
      <c r="C6" s="10"/>
      <c r="D6" s="22"/>
      <c r="E6" s="10"/>
      <c r="F6" s="10"/>
      <c r="G6" s="29"/>
      <c r="H6" s="10"/>
      <c r="I6" s="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</row>
    <row r="7" spans="1:39" x14ac:dyDescent="0.25">
      <c r="A7" s="4"/>
      <c r="B7" s="282" t="s">
        <v>535</v>
      </c>
      <c r="C7" s="278"/>
      <c r="D7" s="278"/>
      <c r="E7" s="278"/>
      <c r="F7" s="278"/>
      <c r="G7" s="278"/>
      <c r="H7" s="278"/>
      <c r="I7" s="9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</row>
    <row r="8" spans="1:39" x14ac:dyDescent="0.25">
      <c r="A8" s="4"/>
      <c r="B8" s="7" t="s">
        <v>88</v>
      </c>
      <c r="C8" s="4"/>
      <c r="E8" s="4"/>
      <c r="F8" s="4"/>
      <c r="H8" s="4"/>
      <c r="M8" s="17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</row>
    <row r="9" spans="1:39" x14ac:dyDescent="0.25">
      <c r="A9" s="4"/>
      <c r="B9" s="7" t="s">
        <v>87</v>
      </c>
      <c r="C9" s="4"/>
      <c r="E9" s="4"/>
      <c r="F9" s="4"/>
      <c r="H9" s="4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</row>
    <row r="10" spans="1:39" x14ac:dyDescent="0.25">
      <c r="E10" s="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</row>
    <row r="11" spans="1:39" s="4" customFormat="1" ht="46.5" thickBot="1" x14ac:dyDescent="0.3">
      <c r="A11" s="12" t="s">
        <v>107</v>
      </c>
      <c r="B11" s="13" t="s">
        <v>46</v>
      </c>
      <c r="C11" s="13" t="s">
        <v>47</v>
      </c>
      <c r="D11" s="13" t="s">
        <v>123</v>
      </c>
      <c r="E11" s="13" t="s">
        <v>48</v>
      </c>
      <c r="F11" s="13" t="s">
        <v>49</v>
      </c>
      <c r="G11" s="13" t="s">
        <v>152</v>
      </c>
      <c r="H11" s="13" t="s">
        <v>104</v>
      </c>
      <c r="I11" s="13" t="s">
        <v>42</v>
      </c>
      <c r="J11" s="13" t="s">
        <v>22</v>
      </c>
      <c r="K11" s="13" t="s">
        <v>50</v>
      </c>
      <c r="L11" s="13" t="s">
        <v>105</v>
      </c>
      <c r="M11" s="13" t="s">
        <v>51</v>
      </c>
      <c r="N11" s="233" t="s">
        <v>52</v>
      </c>
      <c r="O11" s="233" t="s">
        <v>53</v>
      </c>
      <c r="P11" s="233" t="s">
        <v>54</v>
      </c>
      <c r="Q11" s="233" t="s">
        <v>55</v>
      </c>
      <c r="R11" s="233" t="s">
        <v>122</v>
      </c>
      <c r="S11" s="234" t="s">
        <v>56</v>
      </c>
      <c r="T11" s="233" t="s">
        <v>57</v>
      </c>
      <c r="U11" s="233" t="s">
        <v>58</v>
      </c>
      <c r="V11" s="234" t="s">
        <v>59</v>
      </c>
      <c r="W11" s="233" t="s">
        <v>60</v>
      </c>
      <c r="X11" s="233" t="s">
        <v>61</v>
      </c>
      <c r="Y11" s="14" t="s">
        <v>62</v>
      </c>
      <c r="Z11" s="14" t="s">
        <v>63</v>
      </c>
      <c r="AA11" s="13" t="s">
        <v>64</v>
      </c>
      <c r="AB11" s="13" t="s">
        <v>227</v>
      </c>
      <c r="AC11" s="13" t="s">
        <v>65</v>
      </c>
      <c r="AD11" s="13" t="s">
        <v>66</v>
      </c>
      <c r="AE11" s="13" t="s">
        <v>141</v>
      </c>
      <c r="AF11" s="13" t="s">
        <v>529</v>
      </c>
      <c r="AG11" s="13" t="s">
        <v>428</v>
      </c>
      <c r="AH11" s="13" t="s">
        <v>243</v>
      </c>
      <c r="AI11" s="13" t="s">
        <v>377</v>
      </c>
      <c r="AJ11" s="14" t="s">
        <v>106</v>
      </c>
      <c r="AK11" s="16" t="s">
        <v>67</v>
      </c>
      <c r="AL11" s="13" t="s">
        <v>41</v>
      </c>
      <c r="AM11" s="13" t="s">
        <v>68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S16"/>
  <sheetViews>
    <sheetView topLeftCell="B1" zoomScale="90" zoomScaleNormal="90" workbookViewId="0">
      <selection activeCell="D13" sqref="D13"/>
    </sheetView>
  </sheetViews>
  <sheetFormatPr baseColWidth="10" defaultColWidth="11.5703125" defaultRowHeight="15" x14ac:dyDescent="0.25"/>
  <cols>
    <col min="1" max="1" width="0" hidden="1" customWidth="1"/>
    <col min="2" max="2" width="10.42578125" style="265" customWidth="1"/>
    <col min="3" max="3" width="10.28515625" style="8" bestFit="1" customWidth="1"/>
    <col min="4" max="4" width="38.85546875" customWidth="1"/>
    <col min="5" max="5" width="18" style="8" hidden="1" customWidth="1"/>
    <col min="6" max="6" width="17.85546875" style="8" customWidth="1"/>
    <col min="7" max="7" width="23.28515625" style="121" customWidth="1"/>
    <col min="8" max="8" width="24.28515625" style="8" customWidth="1"/>
    <col min="9" max="9" width="13.85546875" customWidth="1"/>
    <col min="10" max="10" width="17.42578125" customWidth="1"/>
    <col min="11" max="11" width="11.42578125" customWidth="1"/>
    <col min="12" max="12" width="11.42578125" style="8" customWidth="1"/>
    <col min="13" max="13" width="11.42578125" style="121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2:19" ht="15.75" thickBot="1" x14ac:dyDescent="0.3"/>
    <row r="2" spans="2:19" ht="22.5" customHeight="1" x14ac:dyDescent="0.25">
      <c r="B2" s="283" t="s">
        <v>537</v>
      </c>
      <c r="C2" s="284"/>
      <c r="D2" s="284"/>
      <c r="E2" s="284"/>
      <c r="F2" s="284"/>
      <c r="G2" s="284"/>
      <c r="H2" s="284"/>
      <c r="I2" s="284"/>
      <c r="J2" s="285"/>
    </row>
    <row r="3" spans="2:19" ht="15" customHeight="1" x14ac:dyDescent="0.25">
      <c r="B3" s="290" t="s">
        <v>107</v>
      </c>
      <c r="C3" s="286" t="s">
        <v>123</v>
      </c>
      <c r="D3" s="286" t="s">
        <v>0</v>
      </c>
      <c r="E3" s="286" t="s">
        <v>48</v>
      </c>
      <c r="F3" s="286" t="s">
        <v>108</v>
      </c>
      <c r="G3" s="286" t="s">
        <v>534</v>
      </c>
      <c r="H3" s="286" t="s">
        <v>109</v>
      </c>
      <c r="I3" s="286" t="s">
        <v>37</v>
      </c>
      <c r="J3" s="288" t="s">
        <v>38</v>
      </c>
    </row>
    <row r="4" spans="2:19" ht="15.75" thickBot="1" x14ac:dyDescent="0.3">
      <c r="B4" s="291"/>
      <c r="C4" s="287"/>
      <c r="D4" s="287"/>
      <c r="E4" s="287"/>
      <c r="F4" s="287"/>
      <c r="G4" s="287"/>
      <c r="H4" s="287"/>
      <c r="I4" s="287"/>
      <c r="J4" s="289"/>
    </row>
    <row r="5" spans="2:19" s="2" customFormat="1" x14ac:dyDescent="0.25">
      <c r="B5" s="30"/>
      <c r="C5" s="30"/>
      <c r="D5" s="30"/>
      <c r="E5" s="30"/>
      <c r="F5" s="30"/>
      <c r="G5" s="30"/>
      <c r="H5" s="30"/>
      <c r="I5" s="30"/>
      <c r="J5" s="30"/>
      <c r="M5" s="123"/>
    </row>
    <row r="7" spans="2:19" s="121" customFormat="1" x14ac:dyDescent="0.25">
      <c r="B7" s="265"/>
      <c r="I7" s="126"/>
      <c r="J7" s="123"/>
    </row>
    <row r="8" spans="2:19" x14ac:dyDescent="0.25">
      <c r="N8" s="23"/>
    </row>
    <row r="9" spans="2:19" x14ac:dyDescent="0.25">
      <c r="I9" s="1"/>
      <c r="J9" s="1"/>
      <c r="K9" s="1"/>
      <c r="L9" s="1"/>
      <c r="M9" s="122"/>
      <c r="N9" s="25"/>
      <c r="O9" s="123"/>
      <c r="S9" s="1"/>
    </row>
    <row r="10" spans="2:19" x14ac:dyDescent="0.25">
      <c r="J10" s="1"/>
    </row>
    <row r="11" spans="2:19" s="121" customFormat="1" x14ac:dyDescent="0.25">
      <c r="B11" s="265"/>
      <c r="J11" s="122"/>
    </row>
    <row r="12" spans="2:19" x14ac:dyDescent="0.25">
      <c r="J12" s="122"/>
    </row>
    <row r="14" spans="2:19" x14ac:dyDescent="0.25">
      <c r="J14" s="122"/>
    </row>
    <row r="16" spans="2:19" x14ac:dyDescent="0.25">
      <c r="J16" s="122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B6:T96"/>
  <sheetViews>
    <sheetView topLeftCell="D43" zoomScale="130" zoomScaleNormal="130" workbookViewId="0">
      <selection activeCell="D48" sqref="D48"/>
    </sheetView>
  </sheetViews>
  <sheetFormatPr baseColWidth="10" defaultColWidth="11.42578125" defaultRowHeight="15" x14ac:dyDescent="0.25"/>
  <cols>
    <col min="1" max="1" width="0" style="121" hidden="1" customWidth="1"/>
    <col min="2" max="3" width="9.140625" style="121" customWidth="1"/>
    <col min="4" max="4" width="39.140625" style="121" customWidth="1"/>
    <col min="5" max="5" width="18" style="121" customWidth="1"/>
    <col min="6" max="6" width="23.28515625" style="121" customWidth="1"/>
    <col min="7" max="7" width="13.42578125" style="121" customWidth="1"/>
    <col min="8" max="8" width="24.85546875" style="121" customWidth="1"/>
    <col min="9" max="9" width="12.28515625" style="121" hidden="1" customWidth="1"/>
    <col min="10" max="10" width="15.42578125" style="121" customWidth="1"/>
    <col min="11" max="12" width="11.42578125" style="121" customWidth="1"/>
    <col min="13" max="13" width="11.42578125" style="121" hidden="1" customWidth="1"/>
    <col min="14" max="14" width="14.42578125" style="121" customWidth="1"/>
    <col min="15" max="15" width="24.5703125" style="121" customWidth="1"/>
    <col min="16" max="16" width="30.5703125" style="121" customWidth="1"/>
    <col min="17" max="17" width="22" style="121" customWidth="1"/>
    <col min="18" max="18" width="54" style="121" bestFit="1" customWidth="1"/>
    <col min="19" max="19" width="12.140625" style="121" bestFit="1" customWidth="1"/>
    <col min="20" max="20" width="21.28515625" style="121" bestFit="1" customWidth="1"/>
    <col min="21" max="16384" width="11.42578125" style="121"/>
  </cols>
  <sheetData>
    <row r="6" spans="2:19" ht="15" customHeight="1" x14ac:dyDescent="0.25">
      <c r="B6" s="292" t="s">
        <v>107</v>
      </c>
      <c r="C6" s="292" t="s">
        <v>123</v>
      </c>
      <c r="D6" s="292" t="s">
        <v>0</v>
      </c>
      <c r="E6" s="292" t="s">
        <v>48</v>
      </c>
      <c r="F6" s="194"/>
      <c r="G6" s="292" t="s">
        <v>108</v>
      </c>
      <c r="H6" s="292" t="s">
        <v>109</v>
      </c>
      <c r="I6" s="292" t="s">
        <v>37</v>
      </c>
      <c r="J6" s="292" t="s">
        <v>38</v>
      </c>
    </row>
    <row r="7" spans="2:19" x14ac:dyDescent="0.25">
      <c r="B7" s="292"/>
      <c r="C7" s="292"/>
      <c r="D7" s="292"/>
      <c r="E7" s="292"/>
      <c r="F7" s="194"/>
      <c r="G7" s="292"/>
      <c r="H7" s="292"/>
      <c r="I7" s="292"/>
      <c r="J7" s="292"/>
    </row>
    <row r="8" spans="2:19" s="123" customFormat="1" x14ac:dyDescent="0.25">
      <c r="B8" s="30"/>
      <c r="C8" s="30"/>
      <c r="D8" s="30"/>
      <c r="E8" s="30"/>
      <c r="F8" s="30"/>
      <c r="G8" s="30"/>
      <c r="H8" s="30"/>
      <c r="I8" s="30"/>
      <c r="J8" s="30"/>
    </row>
    <row r="9" spans="2:19" s="123" customFormat="1" x14ac:dyDescent="0.25">
      <c r="B9" s="132">
        <v>256415</v>
      </c>
      <c r="C9" s="36" t="s">
        <v>39</v>
      </c>
      <c r="D9" s="197" t="s">
        <v>271</v>
      </c>
      <c r="E9" s="36" t="s">
        <v>273</v>
      </c>
      <c r="F9" s="116" t="s">
        <v>276</v>
      </c>
      <c r="G9" s="175" t="s">
        <v>111</v>
      </c>
      <c r="H9" s="116" t="s">
        <v>276</v>
      </c>
      <c r="I9" s="34" t="e">
        <f>TMM!#REF!</f>
        <v>#REF!</v>
      </c>
      <c r="J9" s="34" t="e">
        <f>TMM!#REF!</f>
        <v>#REF!</v>
      </c>
      <c r="L9" s="123">
        <v>501</v>
      </c>
    </row>
    <row r="10" spans="2:19" s="23" customFormat="1" x14ac:dyDescent="0.25">
      <c r="B10" s="165">
        <v>251293</v>
      </c>
      <c r="C10" s="36" t="s">
        <v>39</v>
      </c>
      <c r="D10" s="197" t="s">
        <v>10</v>
      </c>
      <c r="E10" s="36" t="s">
        <v>70</v>
      </c>
      <c r="F10" s="176" t="s">
        <v>151</v>
      </c>
      <c r="G10" s="36" t="s">
        <v>112</v>
      </c>
      <c r="H10" s="35">
        <v>2696031080</v>
      </c>
      <c r="I10" s="34" t="e">
        <f>TMM!#REF!</f>
        <v>#REF!</v>
      </c>
      <c r="J10" s="34" t="e">
        <f>TMM!#REF!</f>
        <v>#REF!</v>
      </c>
      <c r="K10" s="177"/>
      <c r="L10" s="123">
        <v>545</v>
      </c>
      <c r="M10" s="177"/>
      <c r="N10" s="123"/>
      <c r="O10" s="127"/>
      <c r="P10" s="127"/>
      <c r="Q10" s="127"/>
      <c r="S10" s="31"/>
    </row>
    <row r="11" spans="2:19" s="123" customFormat="1" x14ac:dyDescent="0.25">
      <c r="B11" s="132">
        <v>250087</v>
      </c>
      <c r="C11" s="36" t="s">
        <v>39</v>
      </c>
      <c r="D11" s="197" t="s">
        <v>11</v>
      </c>
      <c r="E11" s="36" t="s">
        <v>71</v>
      </c>
      <c r="F11" s="36" t="s">
        <v>170</v>
      </c>
      <c r="G11" s="36" t="s">
        <v>112</v>
      </c>
      <c r="H11" s="35">
        <v>2696031099</v>
      </c>
      <c r="I11" s="34" t="e">
        <f>TMM!#REF!</f>
        <v>#REF!</v>
      </c>
      <c r="J11" s="34" t="e">
        <f>TMM!#REF!</f>
        <v>#REF!</v>
      </c>
      <c r="L11" s="123">
        <v>502</v>
      </c>
      <c r="N11" s="107"/>
    </row>
    <row r="12" spans="2:19" s="123" customFormat="1" x14ac:dyDescent="0.25">
      <c r="B12" s="132">
        <v>252728</v>
      </c>
      <c r="C12" s="36" t="s">
        <v>39</v>
      </c>
      <c r="D12" s="197" t="s">
        <v>36</v>
      </c>
      <c r="E12" s="36" t="s">
        <v>173</v>
      </c>
      <c r="F12" s="36" t="s">
        <v>262</v>
      </c>
      <c r="G12" s="36" t="s">
        <v>112</v>
      </c>
      <c r="H12" s="38">
        <v>2921573063</v>
      </c>
      <c r="I12" s="34" t="e">
        <f>TMM!#REF!</f>
        <v>#REF!</v>
      </c>
      <c r="J12" s="34" t="e">
        <f>TMM!#REF!</f>
        <v>#REF!</v>
      </c>
      <c r="L12" s="123">
        <v>503</v>
      </c>
      <c r="N12" s="107"/>
    </row>
    <row r="13" spans="2:19" s="123" customFormat="1" x14ac:dyDescent="0.25">
      <c r="B13" s="132">
        <v>252894</v>
      </c>
      <c r="C13" s="36" t="s">
        <v>39</v>
      </c>
      <c r="D13" s="197" t="s">
        <v>9</v>
      </c>
      <c r="E13" s="36" t="s">
        <v>77</v>
      </c>
      <c r="F13" s="36" t="s">
        <v>263</v>
      </c>
      <c r="G13" s="36" t="s">
        <v>112</v>
      </c>
      <c r="H13" s="37">
        <v>1512929481</v>
      </c>
      <c r="I13" s="34" t="e">
        <f>TMM!#REF!</f>
        <v>#REF!</v>
      </c>
      <c r="J13" s="34" t="e">
        <f>TMM!#REF!</f>
        <v>#REF!</v>
      </c>
      <c r="L13" s="123">
        <v>504</v>
      </c>
      <c r="N13" s="107"/>
    </row>
    <row r="14" spans="2:19" s="123" customFormat="1" x14ac:dyDescent="0.25">
      <c r="B14" s="132">
        <v>256403</v>
      </c>
      <c r="C14" s="36" t="s">
        <v>39</v>
      </c>
      <c r="D14" s="114" t="s">
        <v>357</v>
      </c>
      <c r="E14" s="123" t="s">
        <v>373</v>
      </c>
      <c r="F14" s="116" t="s">
        <v>358</v>
      </c>
      <c r="G14" s="116" t="s">
        <v>111</v>
      </c>
      <c r="H14" s="116" t="s">
        <v>358</v>
      </c>
      <c r="I14" s="34" t="e">
        <f>TMM!#REF!</f>
        <v>#REF!</v>
      </c>
      <c r="J14" s="34" t="e">
        <f>TMM!#REF!</f>
        <v>#REF!</v>
      </c>
      <c r="L14" s="123">
        <v>505</v>
      </c>
      <c r="N14" s="107"/>
    </row>
    <row r="15" spans="2:19" s="123" customFormat="1" x14ac:dyDescent="0.25">
      <c r="B15" s="123">
        <v>256425</v>
      </c>
      <c r="C15" s="36" t="s">
        <v>39</v>
      </c>
      <c r="D15" s="197" t="s">
        <v>277</v>
      </c>
      <c r="E15" s="36" t="s">
        <v>279</v>
      </c>
      <c r="F15" s="130" t="s">
        <v>281</v>
      </c>
      <c r="G15" s="130" t="s">
        <v>112</v>
      </c>
      <c r="H15" s="135">
        <v>2964326741</v>
      </c>
      <c r="I15" s="34" t="e">
        <f>TMM!#REF!</f>
        <v>#REF!</v>
      </c>
      <c r="J15" s="34" t="e">
        <f>TMM!#REF!</f>
        <v>#REF!</v>
      </c>
      <c r="K15" s="23"/>
      <c r="L15" s="123">
        <v>506</v>
      </c>
      <c r="M15" s="23"/>
      <c r="O15" s="40"/>
      <c r="P15" s="127"/>
      <c r="Q15" s="131"/>
      <c r="R15" s="128"/>
      <c r="S15" s="126"/>
    </row>
    <row r="16" spans="2:19" s="23" customFormat="1" x14ac:dyDescent="0.25">
      <c r="B16" s="23">
        <v>250748</v>
      </c>
      <c r="C16" s="36" t="s">
        <v>39</v>
      </c>
      <c r="D16" s="198" t="s">
        <v>284</v>
      </c>
      <c r="E16" s="107" t="s">
        <v>286</v>
      </c>
      <c r="F16" s="101" t="s">
        <v>288</v>
      </c>
      <c r="G16" s="36" t="s">
        <v>112</v>
      </c>
      <c r="H16" s="159">
        <v>2877179782</v>
      </c>
      <c r="I16" s="34" t="e">
        <f>TMM!#REF!</f>
        <v>#REF!</v>
      </c>
      <c r="J16" s="34" t="e">
        <f>TMM!#REF!</f>
        <v>#REF!</v>
      </c>
      <c r="K16" s="31"/>
      <c r="L16" s="123">
        <v>507</v>
      </c>
      <c r="M16" s="120"/>
      <c r="O16" s="160"/>
      <c r="P16" s="161"/>
      <c r="Q16" s="162"/>
      <c r="R16" s="163"/>
      <c r="S16" s="31"/>
    </row>
    <row r="17" spans="2:19" s="23" customFormat="1" x14ac:dyDescent="0.25">
      <c r="B17" s="23">
        <v>252943</v>
      </c>
      <c r="C17" s="36" t="s">
        <v>39</v>
      </c>
      <c r="D17" s="198" t="s">
        <v>441</v>
      </c>
      <c r="E17" s="107" t="s">
        <v>447</v>
      </c>
      <c r="F17" s="101" t="s">
        <v>455</v>
      </c>
      <c r="G17" s="36" t="s">
        <v>112</v>
      </c>
      <c r="H17" s="188">
        <v>2623428354</v>
      </c>
      <c r="I17" s="34" t="e">
        <f>TMM!#REF!</f>
        <v>#REF!</v>
      </c>
      <c r="J17" s="34" t="e">
        <f>TMM!#REF!</f>
        <v>#REF!</v>
      </c>
      <c r="K17" s="31"/>
      <c r="L17" s="123">
        <v>508</v>
      </c>
      <c r="M17" s="120"/>
      <c r="O17" s="160"/>
      <c r="P17" s="161"/>
      <c r="Q17" s="162"/>
      <c r="R17" s="163"/>
      <c r="S17" s="31"/>
    </row>
    <row r="18" spans="2:19" s="123" customFormat="1" x14ac:dyDescent="0.25">
      <c r="B18" s="123">
        <v>256521</v>
      </c>
      <c r="C18" s="36" t="s">
        <v>39</v>
      </c>
      <c r="D18" s="197" t="s">
        <v>264</v>
      </c>
      <c r="E18" s="36" t="s">
        <v>265</v>
      </c>
      <c r="F18" s="116" t="s">
        <v>268</v>
      </c>
      <c r="G18" s="116" t="s">
        <v>269</v>
      </c>
      <c r="H18" s="116" t="s">
        <v>268</v>
      </c>
      <c r="I18" s="34" t="e">
        <f>TMM!#REF!</f>
        <v>#REF!</v>
      </c>
      <c r="J18" s="34" t="e">
        <f>TMM!#REF!</f>
        <v>#REF!</v>
      </c>
      <c r="K18" s="119"/>
      <c r="L18" s="123">
        <v>509</v>
      </c>
      <c r="M18" s="119"/>
      <c r="N18" s="107"/>
      <c r="P18" s="23"/>
      <c r="Q18" s="23"/>
      <c r="R18" s="23"/>
      <c r="S18" s="126"/>
    </row>
    <row r="19" spans="2:19" s="125" customFormat="1" x14ac:dyDescent="0.25">
      <c r="B19" s="39">
        <v>250855</v>
      </c>
      <c r="C19" s="36" t="s">
        <v>39</v>
      </c>
      <c r="D19" s="197" t="s">
        <v>442</v>
      </c>
      <c r="E19" s="33" t="s">
        <v>448</v>
      </c>
      <c r="F19" s="101" t="s">
        <v>453</v>
      </c>
      <c r="G19" s="138" t="s">
        <v>112</v>
      </c>
      <c r="H19" s="181">
        <v>1273882721</v>
      </c>
      <c r="I19" s="34" t="e">
        <f>TMM!#REF!</f>
        <v>#REF!</v>
      </c>
      <c r="J19" s="34" t="e">
        <f>TMM!#REF!</f>
        <v>#REF!</v>
      </c>
      <c r="L19" s="123">
        <v>511</v>
      </c>
      <c r="M19" s="118"/>
      <c r="N19" s="107"/>
      <c r="P19" s="28"/>
      <c r="Q19" s="28"/>
      <c r="R19" s="28"/>
      <c r="S19" s="21"/>
    </row>
    <row r="20" spans="2:19" s="125" customFormat="1" x14ac:dyDescent="0.25">
      <c r="B20" s="39">
        <v>250574</v>
      </c>
      <c r="C20" s="36" t="s">
        <v>39</v>
      </c>
      <c r="D20" s="197" t="s">
        <v>443</v>
      </c>
      <c r="E20" s="33" t="s">
        <v>449</v>
      </c>
      <c r="F20" s="101" t="s">
        <v>454</v>
      </c>
      <c r="G20" s="138" t="s">
        <v>112</v>
      </c>
      <c r="H20" s="181">
        <v>2695436974</v>
      </c>
      <c r="I20" s="34" t="e">
        <f>TMM!#REF!</f>
        <v>#REF!</v>
      </c>
      <c r="J20" s="34" t="e">
        <f>TMM!#REF!</f>
        <v>#REF!</v>
      </c>
      <c r="L20" s="123">
        <v>512</v>
      </c>
      <c r="M20" s="118"/>
      <c r="N20" s="107"/>
      <c r="P20" s="28"/>
      <c r="Q20" s="28"/>
      <c r="R20" s="28"/>
      <c r="S20" s="21"/>
    </row>
    <row r="21" spans="2:19" s="123" customFormat="1" x14ac:dyDescent="0.25">
      <c r="B21" s="123">
        <v>256530</v>
      </c>
      <c r="C21" s="36" t="s">
        <v>39</v>
      </c>
      <c r="D21" s="114" t="s">
        <v>391</v>
      </c>
      <c r="E21" s="123" t="s">
        <v>399</v>
      </c>
      <c r="F21" s="116" t="s">
        <v>417</v>
      </c>
      <c r="G21" s="116" t="s">
        <v>111</v>
      </c>
      <c r="I21" s="34" t="e">
        <f>TMM!#REF!</f>
        <v>#REF!</v>
      </c>
      <c r="J21" s="34" t="e">
        <f>TMM!#REF!</f>
        <v>#REF!</v>
      </c>
      <c r="L21" s="123">
        <v>513</v>
      </c>
    </row>
    <row r="22" spans="2:19" s="125" customFormat="1" x14ac:dyDescent="0.25">
      <c r="B22" s="39"/>
      <c r="I22" s="34"/>
      <c r="J22" s="34"/>
      <c r="N22" s="121" t="s">
        <v>248</v>
      </c>
      <c r="S22" s="21"/>
    </row>
    <row r="23" spans="2:19" x14ac:dyDescent="0.25">
      <c r="I23" s="123"/>
      <c r="J23" s="123"/>
    </row>
    <row r="24" spans="2:19" s="123" customFormat="1" x14ac:dyDescent="0.25">
      <c r="B24" s="123">
        <v>256117</v>
      </c>
      <c r="C24" s="36" t="s">
        <v>26</v>
      </c>
      <c r="D24" s="114" t="s">
        <v>344</v>
      </c>
      <c r="E24" s="123" t="s">
        <v>350</v>
      </c>
      <c r="F24" s="123" t="s">
        <v>359</v>
      </c>
      <c r="G24" s="36" t="s">
        <v>112</v>
      </c>
      <c r="H24" s="159" t="s">
        <v>250</v>
      </c>
      <c r="I24" s="34" t="e">
        <f>TMM!#REF!</f>
        <v>#REF!</v>
      </c>
      <c r="J24" s="34" t="e">
        <f>TMM!#REF!</f>
        <v>#REF!</v>
      </c>
      <c r="L24" s="123">
        <v>514</v>
      </c>
      <c r="N24" s="107"/>
    </row>
    <row r="25" spans="2:19" s="123" customFormat="1" x14ac:dyDescent="0.25">
      <c r="B25" s="123" t="s">
        <v>369</v>
      </c>
      <c r="C25" s="36" t="s">
        <v>26</v>
      </c>
      <c r="D25" s="114" t="s">
        <v>370</v>
      </c>
      <c r="E25" s="123" t="s">
        <v>374</v>
      </c>
      <c r="F25" s="116" t="s">
        <v>380</v>
      </c>
      <c r="G25" s="116" t="s">
        <v>381</v>
      </c>
      <c r="H25" s="159"/>
      <c r="I25" s="34" t="e">
        <f>TMM!#REF!</f>
        <v>#REF!</v>
      </c>
      <c r="J25" s="34" t="e">
        <f>TMM!#REF!</f>
        <v>#REF!</v>
      </c>
      <c r="L25" s="123">
        <v>515</v>
      </c>
      <c r="N25" s="107"/>
    </row>
    <row r="26" spans="2:19" s="123" customFormat="1" x14ac:dyDescent="0.25">
      <c r="B26" s="123">
        <v>256528</v>
      </c>
      <c r="C26" s="36" t="s">
        <v>26</v>
      </c>
      <c r="D26" s="114" t="s">
        <v>419</v>
      </c>
      <c r="E26" s="123" t="s">
        <v>424</v>
      </c>
      <c r="F26" s="123" t="s">
        <v>432</v>
      </c>
      <c r="G26" s="36" t="s">
        <v>112</v>
      </c>
      <c r="H26" s="159" t="s">
        <v>433</v>
      </c>
      <c r="I26" s="34" t="e">
        <f>TMM!#REF!</f>
        <v>#REF!</v>
      </c>
      <c r="J26" s="34" t="e">
        <f>TMM!#REF!</f>
        <v>#REF!</v>
      </c>
      <c r="L26" s="123">
        <v>516</v>
      </c>
      <c r="N26" s="107"/>
      <c r="P26" s="123" t="s">
        <v>437</v>
      </c>
    </row>
    <row r="27" spans="2:19" s="123" customFormat="1" x14ac:dyDescent="0.25">
      <c r="B27" s="123">
        <v>256373</v>
      </c>
      <c r="C27" s="36" t="s">
        <v>26</v>
      </c>
      <c r="D27" s="114" t="s">
        <v>392</v>
      </c>
      <c r="E27" s="123" t="s">
        <v>400</v>
      </c>
      <c r="F27" s="101" t="s">
        <v>408</v>
      </c>
      <c r="G27" s="36" t="s">
        <v>112</v>
      </c>
      <c r="H27" s="159">
        <v>2969362541</v>
      </c>
      <c r="I27" s="34" t="e">
        <f>TMM!#REF!</f>
        <v>#REF!</v>
      </c>
      <c r="J27" s="34" t="e">
        <f>TMM!#REF!</f>
        <v>#REF!</v>
      </c>
      <c r="L27" s="123">
        <v>517</v>
      </c>
      <c r="N27" s="107"/>
    </row>
    <row r="28" spans="2:19" s="123" customFormat="1" x14ac:dyDescent="0.25">
      <c r="B28" s="123">
        <v>250086</v>
      </c>
      <c r="C28" s="36" t="s">
        <v>26</v>
      </c>
      <c r="D28" s="114" t="s">
        <v>127</v>
      </c>
      <c r="E28" s="123" t="s">
        <v>130</v>
      </c>
      <c r="F28" s="123" t="s">
        <v>266</v>
      </c>
      <c r="G28" s="36" t="s">
        <v>112</v>
      </c>
      <c r="H28" s="159" t="s">
        <v>267</v>
      </c>
      <c r="I28" s="34" t="e">
        <f>TMM!#REF!</f>
        <v>#REF!</v>
      </c>
      <c r="J28" s="34" t="e">
        <f>TMM!#REF!</f>
        <v>#REF!</v>
      </c>
      <c r="L28" s="123">
        <v>518</v>
      </c>
      <c r="N28" s="107"/>
    </row>
    <row r="29" spans="2:19" s="23" customFormat="1" x14ac:dyDescent="0.25">
      <c r="B29" s="165">
        <v>252312</v>
      </c>
      <c r="C29" s="36" t="s">
        <v>26</v>
      </c>
      <c r="D29" s="197" t="s">
        <v>18</v>
      </c>
      <c r="E29" s="36" t="s">
        <v>74</v>
      </c>
      <c r="F29" s="36" t="s">
        <v>149</v>
      </c>
      <c r="G29" s="36" t="s">
        <v>112</v>
      </c>
      <c r="H29" s="38">
        <v>2707066546</v>
      </c>
      <c r="I29" s="34" t="e">
        <f>TMM!#REF!</f>
        <v>#REF!</v>
      </c>
      <c r="J29" s="34" t="e">
        <f>TMM!#REF!</f>
        <v>#REF!</v>
      </c>
      <c r="L29" s="123">
        <v>519</v>
      </c>
      <c r="M29" s="120"/>
      <c r="O29" s="166"/>
      <c r="P29" s="166"/>
      <c r="S29" s="31"/>
    </row>
    <row r="30" spans="2:19" s="23" customFormat="1" x14ac:dyDescent="0.25">
      <c r="B30" s="165">
        <v>256320</v>
      </c>
      <c r="C30" s="36" t="s">
        <v>26</v>
      </c>
      <c r="D30" s="197" t="s">
        <v>420</v>
      </c>
      <c r="E30" s="36" t="s">
        <v>425</v>
      </c>
      <c r="F30" s="36" t="s">
        <v>434</v>
      </c>
      <c r="G30" s="36" t="s">
        <v>112</v>
      </c>
      <c r="H30" s="38">
        <v>1152713713</v>
      </c>
      <c r="I30" s="34" t="e">
        <f>TMM!#REF!</f>
        <v>#REF!</v>
      </c>
      <c r="J30" s="34" t="e">
        <f>TMM!#REF!</f>
        <v>#REF!</v>
      </c>
      <c r="L30" s="123">
        <v>520</v>
      </c>
      <c r="M30" s="120"/>
      <c r="O30" s="166"/>
      <c r="P30" s="166"/>
      <c r="S30" s="31"/>
    </row>
    <row r="31" spans="2:19" s="23" customFormat="1" x14ac:dyDescent="0.25">
      <c r="B31" s="165">
        <v>256005</v>
      </c>
      <c r="C31" s="36" t="s">
        <v>26</v>
      </c>
      <c r="D31" s="197" t="s">
        <v>421</v>
      </c>
      <c r="E31" s="36" t="s">
        <v>426</v>
      </c>
      <c r="F31" s="116" t="s">
        <v>435</v>
      </c>
      <c r="G31" s="116" t="s">
        <v>111</v>
      </c>
      <c r="H31" s="38"/>
      <c r="I31" s="34" t="e">
        <f>TMM!#REF!</f>
        <v>#REF!</v>
      </c>
      <c r="J31" s="34" t="e">
        <f>TMM!#REF!</f>
        <v>#REF!</v>
      </c>
      <c r="L31" s="123">
        <v>521</v>
      </c>
      <c r="M31" s="120"/>
      <c r="O31" s="166"/>
      <c r="P31" s="166"/>
      <c r="S31" s="31"/>
    </row>
    <row r="32" spans="2:19" s="23" customFormat="1" x14ac:dyDescent="0.25">
      <c r="B32" s="165">
        <v>252998</v>
      </c>
      <c r="C32" s="36" t="s">
        <v>26</v>
      </c>
      <c r="D32" s="197" t="s">
        <v>7</v>
      </c>
      <c r="E32" s="36" t="s">
        <v>175</v>
      </c>
      <c r="F32" s="36" t="s">
        <v>382</v>
      </c>
      <c r="G32" s="36" t="s">
        <v>112</v>
      </c>
      <c r="H32" s="38">
        <v>1506445403</v>
      </c>
      <c r="I32" s="34" t="e">
        <f>TMM!#REF!</f>
        <v>#REF!</v>
      </c>
      <c r="J32" s="34" t="e">
        <f>TMM!#REF!</f>
        <v>#REF!</v>
      </c>
      <c r="L32" s="123">
        <v>522</v>
      </c>
      <c r="M32" s="120"/>
      <c r="O32" s="166"/>
      <c r="P32" s="166"/>
      <c r="S32" s="31"/>
    </row>
    <row r="33" spans="2:19" s="23" customFormat="1" x14ac:dyDescent="0.25">
      <c r="B33" s="165">
        <v>252384</v>
      </c>
      <c r="C33" s="36" t="s">
        <v>26</v>
      </c>
      <c r="D33" s="197" t="s">
        <v>463</v>
      </c>
      <c r="E33" s="36" t="s">
        <v>473</v>
      </c>
      <c r="F33" s="101" t="s">
        <v>482</v>
      </c>
      <c r="G33" s="36" t="s">
        <v>112</v>
      </c>
      <c r="H33" s="159">
        <v>2700131652</v>
      </c>
      <c r="I33" s="34" t="e">
        <f>TMM!#REF!</f>
        <v>#REF!</v>
      </c>
      <c r="J33" s="34" t="e">
        <f>TMM!#REF!</f>
        <v>#REF!</v>
      </c>
      <c r="L33" s="123"/>
      <c r="M33" s="120"/>
      <c r="O33" s="166"/>
      <c r="P33" s="166"/>
      <c r="S33" s="31"/>
    </row>
    <row r="34" spans="2:19" s="23" customFormat="1" x14ac:dyDescent="0.25">
      <c r="B34" s="165">
        <v>256499</v>
      </c>
      <c r="C34" s="36" t="s">
        <v>26</v>
      </c>
      <c r="D34" s="197" t="s">
        <v>371</v>
      </c>
      <c r="E34" s="36" t="s">
        <v>375</v>
      </c>
      <c r="F34" s="36" t="s">
        <v>383</v>
      </c>
      <c r="G34" s="36" t="s">
        <v>112</v>
      </c>
      <c r="H34" s="38">
        <v>1490491349</v>
      </c>
      <c r="I34" s="34" t="e">
        <f>TMM!#REF!</f>
        <v>#REF!</v>
      </c>
      <c r="J34" s="34" t="e">
        <f>TMM!#REF!</f>
        <v>#REF!</v>
      </c>
      <c r="L34" s="123">
        <v>523</v>
      </c>
      <c r="M34" s="120"/>
      <c r="O34" s="166"/>
      <c r="P34" s="166"/>
      <c r="S34" s="31"/>
    </row>
    <row r="35" spans="2:19" s="23" customFormat="1" x14ac:dyDescent="0.25">
      <c r="B35" s="164">
        <v>252525</v>
      </c>
      <c r="C35" s="36" t="s">
        <v>26</v>
      </c>
      <c r="D35" s="197" t="s">
        <v>5</v>
      </c>
      <c r="E35" s="36" t="s">
        <v>79</v>
      </c>
      <c r="F35" s="36" t="s">
        <v>150</v>
      </c>
      <c r="G35" s="36" t="s">
        <v>112</v>
      </c>
      <c r="H35" s="35">
        <v>1495346479</v>
      </c>
      <c r="I35" s="34" t="e">
        <f>TMM!#REF!</f>
        <v>#REF!</v>
      </c>
      <c r="J35" s="34" t="e">
        <f>TMM!#REF!</f>
        <v>#REF!</v>
      </c>
      <c r="L35" s="123">
        <v>524</v>
      </c>
      <c r="M35" s="120"/>
      <c r="N35" s="107"/>
      <c r="O35" s="127"/>
      <c r="P35" s="127"/>
      <c r="S35" s="31"/>
    </row>
    <row r="36" spans="2:19" s="23" customFormat="1" x14ac:dyDescent="0.25">
      <c r="B36" s="164">
        <v>256355</v>
      </c>
      <c r="C36" s="36" t="s">
        <v>26</v>
      </c>
      <c r="D36" s="197" t="s">
        <v>372</v>
      </c>
      <c r="E36" s="36" t="s">
        <v>376</v>
      </c>
      <c r="F36" s="36" t="s">
        <v>384</v>
      </c>
      <c r="G36" s="36" t="s">
        <v>112</v>
      </c>
      <c r="H36" s="35">
        <v>2946343554</v>
      </c>
      <c r="I36" s="34" t="e">
        <f>TMM!#REF!</f>
        <v>#REF!</v>
      </c>
      <c r="J36" s="34" t="e">
        <f>TMM!#REF!</f>
        <v>#REF!</v>
      </c>
      <c r="L36" s="123">
        <v>525</v>
      </c>
      <c r="M36" s="120"/>
      <c r="N36" s="107"/>
      <c r="O36" s="127"/>
      <c r="P36" s="127"/>
      <c r="S36" s="31"/>
    </row>
    <row r="37" spans="2:19" s="23" customFormat="1" x14ac:dyDescent="0.25">
      <c r="B37" s="164">
        <v>252891</v>
      </c>
      <c r="C37" s="36" t="s">
        <v>26</v>
      </c>
      <c r="D37" s="197" t="s">
        <v>464</v>
      </c>
      <c r="E37" s="36" t="s">
        <v>474</v>
      </c>
      <c r="F37" s="101" t="s">
        <v>483</v>
      </c>
      <c r="G37" s="36" t="s">
        <v>112</v>
      </c>
      <c r="H37" s="181">
        <v>2696030637</v>
      </c>
      <c r="I37" s="34" t="e">
        <f>TMM!#REF!</f>
        <v>#REF!</v>
      </c>
      <c r="J37" s="34" t="e">
        <f>TMM!#REF!</f>
        <v>#REF!</v>
      </c>
      <c r="L37" s="123"/>
      <c r="M37" s="120"/>
      <c r="N37" s="107"/>
      <c r="O37" s="127"/>
      <c r="P37" s="127"/>
      <c r="S37" s="31"/>
    </row>
    <row r="38" spans="2:19" s="23" customFormat="1" x14ac:dyDescent="0.25">
      <c r="B38" s="123">
        <v>250557</v>
      </c>
      <c r="C38" s="36" t="s">
        <v>26</v>
      </c>
      <c r="D38" s="197" t="s">
        <v>4</v>
      </c>
      <c r="E38" s="36" t="s">
        <v>233</v>
      </c>
      <c r="F38" s="36" t="s">
        <v>148</v>
      </c>
      <c r="G38" s="36" t="s">
        <v>112</v>
      </c>
      <c r="H38" s="35">
        <v>1213873021</v>
      </c>
      <c r="I38" s="34" t="e">
        <f>TMM!#REF!</f>
        <v>#REF!</v>
      </c>
      <c r="J38" s="34" t="e">
        <f>TMM!#REF!</f>
        <v>#REF!</v>
      </c>
      <c r="K38" s="167"/>
      <c r="L38" s="123">
        <v>526</v>
      </c>
      <c r="M38" s="120"/>
      <c r="N38" s="123" t="s">
        <v>248</v>
      </c>
      <c r="P38" s="101"/>
      <c r="Q38" s="159"/>
      <c r="R38" s="159"/>
      <c r="S38" s="31"/>
    </row>
    <row r="39" spans="2:19" s="23" customFormat="1" x14ac:dyDescent="0.25">
      <c r="B39" s="123">
        <v>256171</v>
      </c>
      <c r="C39" s="36" t="s">
        <v>26</v>
      </c>
      <c r="D39" s="197" t="s">
        <v>339</v>
      </c>
      <c r="E39" s="36" t="s">
        <v>351</v>
      </c>
      <c r="F39" s="36" t="s">
        <v>341</v>
      </c>
      <c r="G39" s="36" t="s">
        <v>112</v>
      </c>
      <c r="H39" s="35">
        <v>2700131814</v>
      </c>
      <c r="I39" s="34" t="e">
        <f>TMM!#REF!</f>
        <v>#REF!</v>
      </c>
      <c r="J39" s="34" t="e">
        <f>TMM!#REF!</f>
        <v>#REF!</v>
      </c>
      <c r="K39" s="167"/>
      <c r="L39" s="123">
        <v>527</v>
      </c>
      <c r="M39" s="120"/>
      <c r="N39" s="107"/>
      <c r="P39" s="101"/>
      <c r="Q39" s="159"/>
      <c r="R39" s="159"/>
      <c r="S39" s="31"/>
    </row>
    <row r="40" spans="2:19" s="23" customFormat="1" x14ac:dyDescent="0.25">
      <c r="B40" s="123" t="s">
        <v>465</v>
      </c>
      <c r="C40" s="36" t="s">
        <v>26</v>
      </c>
      <c r="D40" s="197" t="s">
        <v>138</v>
      </c>
      <c r="E40" s="36" t="s">
        <v>139</v>
      </c>
      <c r="F40" s="116" t="s">
        <v>484</v>
      </c>
      <c r="G40" s="116" t="s">
        <v>111</v>
      </c>
      <c r="H40" s="35"/>
      <c r="I40" s="34" t="e">
        <f>TMM!#REF!</f>
        <v>#REF!</v>
      </c>
      <c r="J40" s="34" t="e">
        <f>TMM!#REF!</f>
        <v>#REF!</v>
      </c>
      <c r="K40" s="167"/>
      <c r="L40" s="123"/>
      <c r="M40" s="120"/>
      <c r="N40" s="107"/>
      <c r="P40" s="101"/>
      <c r="Q40" s="159"/>
      <c r="R40" s="159"/>
      <c r="S40" s="31"/>
    </row>
    <row r="41" spans="2:19" s="123" customFormat="1" x14ac:dyDescent="0.25">
      <c r="B41" s="165">
        <v>250383</v>
      </c>
      <c r="C41" s="36" t="s">
        <v>26</v>
      </c>
      <c r="D41" s="197" t="s">
        <v>185</v>
      </c>
      <c r="E41" s="36" t="s">
        <v>186</v>
      </c>
      <c r="F41" s="36" t="s">
        <v>385</v>
      </c>
      <c r="G41" s="36" t="s">
        <v>112</v>
      </c>
      <c r="H41" s="35" t="s">
        <v>386</v>
      </c>
      <c r="I41" s="34" t="e">
        <f>TMM!#REF!</f>
        <v>#REF!</v>
      </c>
      <c r="J41" s="34" t="e">
        <f>TMM!#REF!</f>
        <v>#REF!</v>
      </c>
      <c r="L41" s="123">
        <v>528</v>
      </c>
      <c r="N41" s="23"/>
      <c r="O41" s="126"/>
      <c r="P41" s="161"/>
      <c r="Q41" s="162"/>
      <c r="R41" s="163"/>
      <c r="S41" s="174"/>
    </row>
    <row r="42" spans="2:19" x14ac:dyDescent="0.25">
      <c r="B42" s="32"/>
      <c r="C42" s="33"/>
      <c r="D42" s="33"/>
      <c r="E42" s="33"/>
      <c r="F42" s="36"/>
      <c r="G42" s="36"/>
      <c r="H42" s="35"/>
      <c r="I42" s="34"/>
      <c r="J42" s="34"/>
      <c r="K42" s="119"/>
      <c r="L42" s="119"/>
      <c r="M42" s="119"/>
      <c r="N42" s="125"/>
      <c r="S42" s="122"/>
    </row>
    <row r="43" spans="2:19" x14ac:dyDescent="0.25">
      <c r="B43" s="32"/>
      <c r="C43" s="33"/>
      <c r="D43" s="33"/>
      <c r="E43" s="33"/>
      <c r="F43" s="36"/>
      <c r="G43" s="36"/>
      <c r="H43" s="35"/>
      <c r="I43" s="34"/>
      <c r="J43" s="34"/>
      <c r="K43" s="123"/>
      <c r="L43" s="123"/>
      <c r="M43" s="123"/>
      <c r="N43" s="107"/>
      <c r="R43" s="121" t="s">
        <v>342</v>
      </c>
      <c r="S43" s="122"/>
    </row>
    <row r="44" spans="2:19" x14ac:dyDescent="0.25">
      <c r="B44" s="32">
        <v>256287</v>
      </c>
      <c r="C44" s="36" t="s">
        <v>272</v>
      </c>
      <c r="D44" s="197" t="s">
        <v>439</v>
      </c>
      <c r="E44" s="33" t="s">
        <v>445</v>
      </c>
      <c r="F44" s="101" t="s">
        <v>456</v>
      </c>
      <c r="G44" s="36" t="s">
        <v>112</v>
      </c>
      <c r="H44" s="159" t="s">
        <v>457</v>
      </c>
      <c r="I44" s="34" t="e">
        <f>TMM!#REF!</f>
        <v>#REF!</v>
      </c>
      <c r="J44" s="34" t="e">
        <f>TMM!#REF!</f>
        <v>#REF!</v>
      </c>
      <c r="K44" s="123"/>
      <c r="L44" s="123">
        <v>529</v>
      </c>
      <c r="M44" s="123"/>
      <c r="N44" s="107"/>
      <c r="S44" s="122"/>
    </row>
    <row r="45" spans="2:19" s="123" customFormat="1" x14ac:dyDescent="0.25">
      <c r="B45" s="165">
        <v>256135</v>
      </c>
      <c r="C45" s="36" t="s">
        <v>272</v>
      </c>
      <c r="D45" s="197" t="s">
        <v>393</v>
      </c>
      <c r="E45" s="36" t="s">
        <v>401</v>
      </c>
      <c r="F45" s="168" t="s">
        <v>409</v>
      </c>
      <c r="G45" s="36" t="s">
        <v>112</v>
      </c>
      <c r="H45" s="159">
        <v>2915702011</v>
      </c>
      <c r="I45" s="34" t="e">
        <f>TMM!#REF!</f>
        <v>#REF!</v>
      </c>
      <c r="J45" s="34" t="e">
        <f>TMM!#REF!</f>
        <v>#REF!</v>
      </c>
      <c r="L45" s="123">
        <v>530</v>
      </c>
      <c r="S45" s="126"/>
    </row>
    <row r="46" spans="2:19" s="123" customFormat="1" x14ac:dyDescent="0.25">
      <c r="B46" s="164">
        <v>251298</v>
      </c>
      <c r="C46" s="36" t="s">
        <v>272</v>
      </c>
      <c r="D46" s="197" t="s">
        <v>8</v>
      </c>
      <c r="E46" s="36" t="s">
        <v>75</v>
      </c>
      <c r="F46" s="158" t="s">
        <v>244</v>
      </c>
      <c r="G46" s="42" t="s">
        <v>110</v>
      </c>
      <c r="H46" s="158" t="s">
        <v>244</v>
      </c>
      <c r="I46" s="34" t="e">
        <f>TMM!#REF!</f>
        <v>#REF!</v>
      </c>
      <c r="J46" s="34" t="e">
        <f>TMM!#REF!</f>
        <v>#REF!</v>
      </c>
      <c r="K46" s="126"/>
      <c r="L46" s="123">
        <v>532</v>
      </c>
      <c r="M46" s="119"/>
      <c r="S46" s="126"/>
    </row>
    <row r="47" spans="2:19" s="123" customFormat="1" x14ac:dyDescent="0.25">
      <c r="B47" s="123">
        <v>250546</v>
      </c>
      <c r="C47" s="36" t="s">
        <v>272</v>
      </c>
      <c r="D47" s="114" t="s">
        <v>394</v>
      </c>
      <c r="E47" s="123" t="s">
        <v>402</v>
      </c>
      <c r="F47" s="101" t="s">
        <v>410</v>
      </c>
      <c r="G47" s="130" t="s">
        <v>112</v>
      </c>
      <c r="H47" s="159">
        <v>2696030548</v>
      </c>
      <c r="I47" s="34" t="e">
        <f>TMM!#REF!</f>
        <v>#REF!</v>
      </c>
      <c r="J47" s="34" t="e">
        <f>TMM!#REF!</f>
        <v>#REF!</v>
      </c>
      <c r="L47" s="123">
        <v>533</v>
      </c>
    </row>
    <row r="48" spans="2:19" s="123" customFormat="1" x14ac:dyDescent="0.25">
      <c r="B48" s="123">
        <v>256157</v>
      </c>
      <c r="C48" s="36" t="s">
        <v>272</v>
      </c>
      <c r="D48" s="114" t="s">
        <v>181</v>
      </c>
      <c r="E48" s="123" t="s">
        <v>182</v>
      </c>
      <c r="F48" s="189" t="s">
        <v>458</v>
      </c>
      <c r="G48" s="130" t="s">
        <v>112</v>
      </c>
      <c r="H48" s="190">
        <v>2860292664</v>
      </c>
      <c r="I48" s="34" t="e">
        <f>TMM!#REF!</f>
        <v>#REF!</v>
      </c>
      <c r="J48" s="34" t="e">
        <f>TMM!#REF!</f>
        <v>#REF!</v>
      </c>
      <c r="L48" s="123">
        <v>534</v>
      </c>
    </row>
    <row r="49" spans="2:19" s="23" customFormat="1" x14ac:dyDescent="0.25">
      <c r="B49" s="164">
        <v>252701</v>
      </c>
      <c r="C49" s="36" t="s">
        <v>272</v>
      </c>
      <c r="D49" s="36" t="s">
        <v>16</v>
      </c>
      <c r="E49" s="36" t="s">
        <v>80</v>
      </c>
      <c r="F49" s="36" t="s">
        <v>147</v>
      </c>
      <c r="G49" s="36" t="s">
        <v>112</v>
      </c>
      <c r="H49" s="38">
        <v>2696030580</v>
      </c>
      <c r="I49" s="34" t="e">
        <f>TMM!#REF!</f>
        <v>#REF!</v>
      </c>
      <c r="J49" s="34" t="e">
        <f>TMM!#REF!</f>
        <v>#REF!</v>
      </c>
      <c r="K49" s="31"/>
      <c r="L49" s="123">
        <v>535</v>
      </c>
      <c r="M49" s="120"/>
      <c r="N49" s="107"/>
      <c r="O49" s="127"/>
      <c r="P49" s="123" t="s">
        <v>248</v>
      </c>
      <c r="S49" s="31"/>
    </row>
    <row r="50" spans="2:19" s="23" customFormat="1" x14ac:dyDescent="0.25">
      <c r="B50" s="123">
        <v>250518</v>
      </c>
      <c r="C50" s="36" t="s">
        <v>272</v>
      </c>
      <c r="D50" s="36" t="s">
        <v>35</v>
      </c>
      <c r="E50" s="36" t="s">
        <v>81</v>
      </c>
      <c r="F50" s="116" t="s">
        <v>249</v>
      </c>
      <c r="G50" s="175" t="s">
        <v>111</v>
      </c>
      <c r="H50" s="116" t="s">
        <v>249</v>
      </c>
      <c r="I50" s="34" t="e">
        <f>TMM!#REF!</f>
        <v>#REF!</v>
      </c>
      <c r="J50" s="34" t="e">
        <f>TMM!#REF!</f>
        <v>#REF!</v>
      </c>
      <c r="K50" s="167"/>
      <c r="L50" s="123">
        <v>536</v>
      </c>
      <c r="M50" s="120"/>
      <c r="N50" s="107"/>
      <c r="S50" s="31"/>
    </row>
    <row r="51" spans="2:19" s="23" customFormat="1" x14ac:dyDescent="0.25">
      <c r="B51" s="123">
        <v>256256</v>
      </c>
      <c r="C51" s="36" t="s">
        <v>272</v>
      </c>
      <c r="D51" s="36" t="s">
        <v>395</v>
      </c>
      <c r="E51" s="36" t="s">
        <v>403</v>
      </c>
      <c r="F51" s="101" t="s">
        <v>411</v>
      </c>
      <c r="G51" s="36" t="s">
        <v>112</v>
      </c>
      <c r="H51" s="159" t="s">
        <v>412</v>
      </c>
      <c r="I51" s="34" t="e">
        <f>TMM!#REF!</f>
        <v>#REF!</v>
      </c>
      <c r="J51" s="34" t="e">
        <f>TMM!#REF!</f>
        <v>#REF!</v>
      </c>
      <c r="K51" s="167"/>
      <c r="L51" s="123">
        <v>538</v>
      </c>
      <c r="M51" s="120"/>
      <c r="N51" s="107"/>
      <c r="S51" s="31"/>
    </row>
    <row r="52" spans="2:19" s="23" customFormat="1" x14ac:dyDescent="0.25">
      <c r="B52" s="123" t="s">
        <v>422</v>
      </c>
      <c r="C52" s="36" t="s">
        <v>272</v>
      </c>
      <c r="D52" s="36" t="s">
        <v>423</v>
      </c>
      <c r="E52" s="36" t="s">
        <v>427</v>
      </c>
      <c r="F52" s="101" t="s">
        <v>436</v>
      </c>
      <c r="G52" s="36" t="s">
        <v>112</v>
      </c>
      <c r="H52" s="159">
        <v>2935995256</v>
      </c>
      <c r="I52" s="34" t="e">
        <f>TMM!#REF!</f>
        <v>#REF!</v>
      </c>
      <c r="J52" s="34" t="e">
        <f>TMM!#REF!</f>
        <v>#REF!</v>
      </c>
      <c r="K52" s="167"/>
      <c r="L52" s="123">
        <v>539</v>
      </c>
      <c r="M52" s="120"/>
      <c r="N52" s="107"/>
      <c r="S52" s="31"/>
    </row>
    <row r="53" spans="2:19" s="23" customFormat="1" x14ac:dyDescent="0.25">
      <c r="B53" s="123">
        <v>250299</v>
      </c>
      <c r="C53" s="36" t="s">
        <v>272</v>
      </c>
      <c r="D53" s="36" t="s">
        <v>15</v>
      </c>
      <c r="E53" s="36" t="s">
        <v>179</v>
      </c>
      <c r="F53" s="36" t="s">
        <v>146</v>
      </c>
      <c r="G53" s="36" t="s">
        <v>112</v>
      </c>
      <c r="H53" s="38">
        <v>2696030726</v>
      </c>
      <c r="I53" s="34" t="e">
        <f>TMM!#REF!</f>
        <v>#REF!</v>
      </c>
      <c r="J53" s="34" t="e">
        <f>TMM!#REF!</f>
        <v>#REF!</v>
      </c>
      <c r="L53" s="123">
        <v>540</v>
      </c>
      <c r="M53" s="120"/>
      <c r="N53" s="123"/>
      <c r="O53" s="127"/>
      <c r="Q53" s="127"/>
      <c r="S53" s="31"/>
    </row>
    <row r="54" spans="2:19" s="23" customFormat="1" x14ac:dyDescent="0.25">
      <c r="B54" s="123">
        <v>256177</v>
      </c>
      <c r="C54" s="36" t="s">
        <v>272</v>
      </c>
      <c r="D54" s="36" t="s">
        <v>440</v>
      </c>
      <c r="E54" s="36" t="s">
        <v>446</v>
      </c>
      <c r="F54" s="28" t="s">
        <v>459</v>
      </c>
      <c r="G54" s="36" t="s">
        <v>112</v>
      </c>
      <c r="H54" s="191" t="s">
        <v>460</v>
      </c>
      <c r="I54" s="34" t="e">
        <f>TMM!#REF!</f>
        <v>#REF!</v>
      </c>
      <c r="J54" s="34" t="e">
        <f>TMM!#REF!</f>
        <v>#REF!</v>
      </c>
      <c r="L54" s="123">
        <v>541</v>
      </c>
      <c r="M54" s="120"/>
      <c r="N54" s="123"/>
      <c r="O54" s="127"/>
      <c r="Q54" s="127"/>
      <c r="S54" s="31"/>
    </row>
    <row r="55" spans="2:19" s="23" customFormat="1" x14ac:dyDescent="0.25">
      <c r="B55" s="123">
        <v>256523</v>
      </c>
      <c r="C55" s="36" t="s">
        <v>272</v>
      </c>
      <c r="D55" s="36" t="s">
        <v>337</v>
      </c>
      <c r="E55" s="36" t="s">
        <v>338</v>
      </c>
      <c r="F55" s="101" t="s">
        <v>340</v>
      </c>
      <c r="G55" s="36" t="s">
        <v>112</v>
      </c>
      <c r="H55" s="38">
        <v>1536532748</v>
      </c>
      <c r="I55" s="34" t="e">
        <f>TMM!#REF!</f>
        <v>#REF!</v>
      </c>
      <c r="J55" s="34" t="e">
        <f>TMM!#REF!</f>
        <v>#REF!</v>
      </c>
      <c r="L55" s="123">
        <v>542</v>
      </c>
      <c r="M55" s="120"/>
      <c r="N55" s="123"/>
      <c r="O55" s="127"/>
      <c r="Q55" s="127"/>
      <c r="S55" s="31"/>
    </row>
    <row r="56" spans="2:19" s="23" customFormat="1" x14ac:dyDescent="0.25">
      <c r="B56" s="123">
        <v>251028</v>
      </c>
      <c r="C56" s="36" t="s">
        <v>272</v>
      </c>
      <c r="D56" s="36" t="s">
        <v>466</v>
      </c>
      <c r="E56" s="36" t="s">
        <v>475</v>
      </c>
      <c r="F56" s="101" t="s">
        <v>485</v>
      </c>
      <c r="G56" s="36" t="s">
        <v>112</v>
      </c>
      <c r="H56" s="159" t="s">
        <v>486</v>
      </c>
      <c r="I56" s="34" t="e">
        <f>TMM!#REF!</f>
        <v>#REF!</v>
      </c>
      <c r="J56" s="34" t="e">
        <f>TMM!#REF!</f>
        <v>#REF!</v>
      </c>
      <c r="L56" s="123"/>
      <c r="M56" s="120"/>
      <c r="N56" s="123"/>
      <c r="O56" s="127"/>
      <c r="Q56" s="127"/>
      <c r="S56" s="31"/>
    </row>
    <row r="57" spans="2:19" s="123" customFormat="1" x14ac:dyDescent="0.25">
      <c r="B57" s="123">
        <v>250477</v>
      </c>
      <c r="C57" s="36" t="s">
        <v>272</v>
      </c>
      <c r="D57" s="41" t="s">
        <v>13</v>
      </c>
      <c r="E57" s="123" t="s">
        <v>177</v>
      </c>
      <c r="F57" s="183"/>
      <c r="G57" s="183"/>
      <c r="H57" s="184" t="s">
        <v>363</v>
      </c>
      <c r="I57" s="34" t="e">
        <f>TMM!#REF!</f>
        <v>#REF!</v>
      </c>
      <c r="J57" s="34" t="e">
        <f>TMM!#REF!</f>
        <v>#REF!</v>
      </c>
      <c r="P57" s="123" t="s">
        <v>360</v>
      </c>
      <c r="Q57" s="123" t="s">
        <v>361</v>
      </c>
      <c r="R57" s="123" t="s">
        <v>362</v>
      </c>
    </row>
    <row r="58" spans="2:19" s="123" customFormat="1" x14ac:dyDescent="0.25">
      <c r="B58" s="165">
        <v>251032</v>
      </c>
      <c r="C58" s="36" t="s">
        <v>272</v>
      </c>
      <c r="D58" s="36" t="s">
        <v>256</v>
      </c>
      <c r="E58" s="36" t="s">
        <v>257</v>
      </c>
      <c r="F58" s="36" t="s">
        <v>261</v>
      </c>
      <c r="G58" s="36" t="s">
        <v>112</v>
      </c>
      <c r="H58" s="35">
        <v>2696030874</v>
      </c>
      <c r="I58" s="34" t="e">
        <f>TMM!#REF!</f>
        <v>#REF!</v>
      </c>
      <c r="J58" s="34" t="e">
        <f>TMM!#REF!</f>
        <v>#REF!</v>
      </c>
      <c r="L58" s="123">
        <v>543</v>
      </c>
      <c r="N58" s="169" t="s">
        <v>260</v>
      </c>
      <c r="O58" s="187" t="e">
        <f>TMM!#REF!</f>
        <v>#REF!</v>
      </c>
      <c r="P58" s="170" t="s">
        <v>259</v>
      </c>
      <c r="Q58" s="171">
        <v>2819991999</v>
      </c>
      <c r="R58" s="172" t="s">
        <v>258</v>
      </c>
      <c r="S58" s="173" t="s">
        <v>112</v>
      </c>
    </row>
    <row r="59" spans="2:19" s="123" customFormat="1" x14ac:dyDescent="0.25"/>
    <row r="60" spans="2:19" x14ac:dyDescent="0.25">
      <c r="B60" s="32"/>
      <c r="C60" s="33"/>
      <c r="D60" s="33"/>
      <c r="E60" s="33"/>
      <c r="F60" s="36"/>
      <c r="G60" s="36"/>
      <c r="H60" s="35"/>
      <c r="I60" s="34"/>
      <c r="J60" s="34"/>
      <c r="K60" s="123"/>
      <c r="L60" s="123"/>
      <c r="M60" s="123"/>
      <c r="S60" s="122"/>
    </row>
    <row r="61" spans="2:19" x14ac:dyDescent="0.25">
      <c r="B61" s="32"/>
      <c r="C61" s="33"/>
      <c r="D61" s="33"/>
      <c r="E61" s="33"/>
      <c r="F61" s="36"/>
      <c r="G61" s="36"/>
      <c r="H61" s="35"/>
      <c r="I61" s="34"/>
      <c r="J61" s="34"/>
      <c r="K61" s="123"/>
      <c r="L61" s="123"/>
      <c r="M61" s="123"/>
      <c r="S61" s="122"/>
    </row>
    <row r="62" spans="2:19" s="123" customFormat="1" x14ac:dyDescent="0.25">
      <c r="B62" s="165">
        <v>256400</v>
      </c>
      <c r="C62" s="36" t="s">
        <v>40</v>
      </c>
      <c r="D62" s="36" t="s">
        <v>345</v>
      </c>
      <c r="E62" s="36" t="s">
        <v>352</v>
      </c>
      <c r="F62" s="36" t="s">
        <v>364</v>
      </c>
      <c r="G62" s="36" t="s">
        <v>112</v>
      </c>
      <c r="H62" s="35">
        <v>2981446983</v>
      </c>
      <c r="I62" s="34" t="e">
        <f>TMM!#REF!</f>
        <v>#REF!</v>
      </c>
      <c r="J62" s="34" t="e">
        <f>TMM!#REF!</f>
        <v>#REF!</v>
      </c>
      <c r="L62" s="123">
        <v>544</v>
      </c>
      <c r="S62" s="126"/>
    </row>
    <row r="63" spans="2:19" s="123" customFormat="1" ht="15.75" x14ac:dyDescent="0.25">
      <c r="B63" s="165">
        <v>256290</v>
      </c>
      <c r="C63" s="36" t="s">
        <v>40</v>
      </c>
      <c r="D63" s="36" t="s">
        <v>467</v>
      </c>
      <c r="E63" s="36" t="s">
        <v>476</v>
      </c>
      <c r="F63" s="185" t="s">
        <v>487</v>
      </c>
      <c r="G63" s="42" t="s">
        <v>111</v>
      </c>
      <c r="H63" s="35"/>
      <c r="I63" s="34" t="e">
        <f>TMM!#REF!</f>
        <v>#REF!</v>
      </c>
      <c r="J63" s="34" t="e">
        <f>TMM!#REF!</f>
        <v>#REF!</v>
      </c>
      <c r="S63" s="126"/>
    </row>
    <row r="64" spans="2:19" s="23" customFormat="1" x14ac:dyDescent="0.25">
      <c r="B64" s="165">
        <v>256338</v>
      </c>
      <c r="C64" s="36" t="s">
        <v>40</v>
      </c>
      <c r="D64" s="36" t="s">
        <v>396</v>
      </c>
      <c r="E64" s="36" t="s">
        <v>404</v>
      </c>
      <c r="F64" s="36" t="s">
        <v>413</v>
      </c>
      <c r="G64" s="36" t="s">
        <v>112</v>
      </c>
      <c r="H64" s="159">
        <v>1198441774</v>
      </c>
      <c r="I64" s="34" t="e">
        <f>TMM!#REF!</f>
        <v>#REF!</v>
      </c>
      <c r="J64" s="34" t="e">
        <f>TMM!#REF!</f>
        <v>#REF!</v>
      </c>
      <c r="K64" s="177"/>
      <c r="L64" s="123">
        <v>546</v>
      </c>
      <c r="M64" s="177"/>
      <c r="N64" s="123"/>
      <c r="O64" s="127"/>
      <c r="P64" s="127"/>
      <c r="Q64" s="127"/>
      <c r="S64" s="31"/>
    </row>
    <row r="65" spans="2:20" s="123" customFormat="1" x14ac:dyDescent="0.25">
      <c r="B65" s="165">
        <v>256347</v>
      </c>
      <c r="C65" s="36" t="s">
        <v>40</v>
      </c>
      <c r="D65" s="36" t="s">
        <v>346</v>
      </c>
      <c r="E65" s="36" t="s">
        <v>353</v>
      </c>
      <c r="F65" s="36" t="s">
        <v>365</v>
      </c>
      <c r="G65" s="36" t="s">
        <v>112</v>
      </c>
      <c r="H65" s="38">
        <v>2932587149</v>
      </c>
      <c r="I65" s="34" t="e">
        <f>TMM!#REF!</f>
        <v>#REF!</v>
      </c>
      <c r="J65" s="34" t="e">
        <f>TMM!#REF!</f>
        <v>#REF!</v>
      </c>
      <c r="L65" s="123">
        <v>547</v>
      </c>
      <c r="M65" s="119"/>
      <c r="N65" s="23"/>
      <c r="S65" s="126"/>
    </row>
    <row r="66" spans="2:20" s="123" customFormat="1" x14ac:dyDescent="0.25">
      <c r="B66" s="165">
        <v>256534</v>
      </c>
      <c r="C66" s="36" t="s">
        <v>40</v>
      </c>
      <c r="D66" s="36" t="s">
        <v>468</v>
      </c>
      <c r="E66" s="36" t="s">
        <v>477</v>
      </c>
      <c r="F66" s="192" t="s">
        <v>488</v>
      </c>
      <c r="G66" s="36" t="s">
        <v>112</v>
      </c>
      <c r="H66" s="195">
        <v>1557070780</v>
      </c>
      <c r="I66" s="34" t="e">
        <f>TMM!#REF!</f>
        <v>#REF!</v>
      </c>
      <c r="J66" s="34" t="e">
        <f>TMM!#REF!</f>
        <v>#REF!</v>
      </c>
      <c r="M66" s="119"/>
      <c r="N66" s="23"/>
      <c r="S66" s="126"/>
    </row>
    <row r="67" spans="2:20" s="123" customFormat="1" ht="15.75" x14ac:dyDescent="0.25">
      <c r="B67" s="165">
        <v>256376</v>
      </c>
      <c r="C67" s="36" t="s">
        <v>40</v>
      </c>
      <c r="D67" s="36" t="s">
        <v>347</v>
      </c>
      <c r="E67" s="36" t="s">
        <v>354</v>
      </c>
      <c r="F67" s="185" t="s">
        <v>418</v>
      </c>
      <c r="G67" s="42" t="s">
        <v>270</v>
      </c>
      <c r="H67" s="185" t="s">
        <v>418</v>
      </c>
      <c r="I67" s="34" t="e">
        <f>TMM!#REF!</f>
        <v>#REF!</v>
      </c>
      <c r="J67" s="34" t="e">
        <f>TMM!#REF!</f>
        <v>#REF!</v>
      </c>
      <c r="K67" s="179"/>
      <c r="L67" s="123">
        <v>548</v>
      </c>
      <c r="M67" s="119"/>
      <c r="N67" s="180"/>
      <c r="S67" s="126"/>
    </row>
    <row r="68" spans="2:20" s="23" customFormat="1" x14ac:dyDescent="0.25">
      <c r="B68" s="164">
        <v>256267</v>
      </c>
      <c r="C68" s="36" t="s">
        <v>40</v>
      </c>
      <c r="D68" s="36" t="s">
        <v>348</v>
      </c>
      <c r="E68" s="36" t="s">
        <v>355</v>
      </c>
      <c r="F68" s="42" t="s">
        <v>366</v>
      </c>
      <c r="G68" s="42" t="s">
        <v>111</v>
      </c>
      <c r="H68" s="42">
        <v>3718761</v>
      </c>
      <c r="I68" s="34" t="e">
        <f>TMM!#REF!</f>
        <v>#REF!</v>
      </c>
      <c r="J68" s="34" t="e">
        <f>TMM!#REF!</f>
        <v>#REF!</v>
      </c>
      <c r="L68" s="123">
        <v>549</v>
      </c>
      <c r="M68" s="120"/>
      <c r="O68" s="123"/>
      <c r="P68" s="170"/>
      <c r="Q68" s="171"/>
      <c r="R68" s="172"/>
      <c r="S68" s="31"/>
    </row>
    <row r="69" spans="2:20" s="23" customFormat="1" x14ac:dyDescent="0.25">
      <c r="B69" s="164">
        <v>256327</v>
      </c>
      <c r="C69" s="36" t="s">
        <v>40</v>
      </c>
      <c r="D69" s="36" t="s">
        <v>469</v>
      </c>
      <c r="E69" s="36" t="s">
        <v>478</v>
      </c>
      <c r="F69" s="196" t="s">
        <v>489</v>
      </c>
      <c r="G69" s="36" t="s">
        <v>112</v>
      </c>
      <c r="H69" s="191">
        <v>2904382080</v>
      </c>
      <c r="I69" s="34" t="e">
        <f>TMM!#REF!</f>
        <v>#REF!</v>
      </c>
      <c r="J69" s="34" t="e">
        <f>TMM!#REF!</f>
        <v>#REF!</v>
      </c>
      <c r="L69" s="123"/>
      <c r="M69" s="120"/>
      <c r="O69" s="123"/>
      <c r="P69" s="161"/>
      <c r="Q69" s="162"/>
      <c r="R69" s="163"/>
      <c r="S69" s="31"/>
    </row>
    <row r="70" spans="2:20" s="123" customFormat="1" x14ac:dyDescent="0.25">
      <c r="B70" s="123">
        <v>250534</v>
      </c>
      <c r="C70" s="36" t="s">
        <v>40</v>
      </c>
      <c r="D70" s="41" t="s">
        <v>14</v>
      </c>
      <c r="E70" s="36" t="s">
        <v>242</v>
      </c>
      <c r="F70" s="183"/>
      <c r="G70" s="183"/>
      <c r="H70" s="178" t="s">
        <v>135</v>
      </c>
      <c r="I70" s="34" t="e">
        <f>TMM!#REF!</f>
        <v>#REF!</v>
      </c>
      <c r="J70" s="34" t="e">
        <f>TMM!#REF!</f>
        <v>#REF!</v>
      </c>
      <c r="K70" s="23"/>
      <c r="M70" s="23"/>
      <c r="O70" s="40"/>
      <c r="P70" s="127" t="s">
        <v>133</v>
      </c>
      <c r="Q70" s="131" t="s">
        <v>134</v>
      </c>
      <c r="R70" s="128">
        <v>2695297532</v>
      </c>
      <c r="S70" s="126"/>
    </row>
    <row r="71" spans="2:20" s="123" customFormat="1" x14ac:dyDescent="0.25">
      <c r="B71" s="123">
        <v>256371</v>
      </c>
      <c r="C71" s="36" t="s">
        <v>40</v>
      </c>
      <c r="D71" s="123" t="s">
        <v>397</v>
      </c>
      <c r="E71" s="123" t="s">
        <v>405</v>
      </c>
      <c r="F71" s="101" t="s">
        <v>414</v>
      </c>
      <c r="G71" s="36" t="s">
        <v>112</v>
      </c>
      <c r="H71" s="181">
        <v>2964465261</v>
      </c>
      <c r="I71" s="34" t="e">
        <f>TMM!#REF!</f>
        <v>#REF!</v>
      </c>
      <c r="J71" s="34" t="e">
        <f>TMM!#REF!</f>
        <v>#REF!</v>
      </c>
      <c r="L71" s="123">
        <v>550</v>
      </c>
      <c r="O71" s="187" t="e">
        <f>TMM!#REF!</f>
        <v>#REF!</v>
      </c>
      <c r="P71" s="170" t="s">
        <v>388</v>
      </c>
      <c r="Q71" s="171" t="s">
        <v>389</v>
      </c>
      <c r="R71" s="172" t="s">
        <v>270</v>
      </c>
      <c r="S71" s="31" t="s">
        <v>390</v>
      </c>
      <c r="T71" s="23"/>
    </row>
    <row r="72" spans="2:20" s="123" customFormat="1" x14ac:dyDescent="0.25">
      <c r="B72" s="123">
        <v>252960</v>
      </c>
      <c r="C72" s="36" t="s">
        <v>40</v>
      </c>
      <c r="D72" s="123" t="s">
        <v>470</v>
      </c>
      <c r="E72" s="123" t="s">
        <v>479</v>
      </c>
      <c r="F72" s="28" t="s">
        <v>490</v>
      </c>
      <c r="G72" s="36" t="s">
        <v>112</v>
      </c>
      <c r="H72" s="191">
        <v>2695437784</v>
      </c>
      <c r="I72" s="34" t="e">
        <f>TMM!#REF!</f>
        <v>#REF!</v>
      </c>
      <c r="J72" s="34" t="e">
        <f>TMM!#REF!</f>
        <v>#REF!</v>
      </c>
      <c r="O72" s="187"/>
      <c r="P72" s="161"/>
      <c r="Q72" s="162"/>
      <c r="R72" s="163"/>
      <c r="S72" s="31"/>
      <c r="T72" s="23"/>
    </row>
    <row r="73" spans="2:20" s="123" customFormat="1" x14ac:dyDescent="0.25">
      <c r="B73" s="123">
        <v>256121</v>
      </c>
      <c r="C73" s="36" t="s">
        <v>40</v>
      </c>
      <c r="D73" s="123" t="s">
        <v>398</v>
      </c>
      <c r="E73" s="123" t="s">
        <v>406</v>
      </c>
      <c r="F73" s="168" t="s">
        <v>415</v>
      </c>
      <c r="G73" s="36" t="s">
        <v>112</v>
      </c>
      <c r="H73" s="182" t="s">
        <v>416</v>
      </c>
      <c r="I73" s="34" t="e">
        <f>TMM!#REF!</f>
        <v>#REF!</v>
      </c>
      <c r="J73" s="34" t="e">
        <f>TMM!#REF!</f>
        <v>#REF!</v>
      </c>
      <c r="L73" s="123">
        <v>551</v>
      </c>
    </row>
    <row r="74" spans="2:20" s="23" customFormat="1" x14ac:dyDescent="0.25">
      <c r="B74" s="23">
        <v>251918</v>
      </c>
      <c r="C74" s="36" t="s">
        <v>40</v>
      </c>
      <c r="D74" s="107" t="s">
        <v>285</v>
      </c>
      <c r="E74" s="107" t="s">
        <v>287</v>
      </c>
      <c r="F74" s="42" t="s">
        <v>289</v>
      </c>
      <c r="G74" s="42" t="s">
        <v>270</v>
      </c>
      <c r="H74" s="42" t="s">
        <v>290</v>
      </c>
      <c r="I74" s="34" t="e">
        <f>TMM!#REF!</f>
        <v>#REF!</v>
      </c>
      <c r="J74" s="34" t="e">
        <f>TMM!#REF!</f>
        <v>#REF!</v>
      </c>
      <c r="K74" s="31"/>
      <c r="L74" s="123">
        <v>552</v>
      </c>
      <c r="M74" s="120"/>
      <c r="O74" s="160"/>
      <c r="P74" s="161"/>
      <c r="Q74" s="162"/>
      <c r="R74" s="163"/>
      <c r="S74" s="31"/>
    </row>
    <row r="75" spans="2:20" s="23" customFormat="1" x14ac:dyDescent="0.25">
      <c r="B75" s="23">
        <v>256417</v>
      </c>
      <c r="C75" s="36" t="s">
        <v>40</v>
      </c>
      <c r="D75" s="107" t="s">
        <v>471</v>
      </c>
      <c r="E75" s="107" t="s">
        <v>480</v>
      </c>
      <c r="F75" s="101" t="s">
        <v>491</v>
      </c>
      <c r="G75" s="36" t="s">
        <v>112</v>
      </c>
      <c r="H75" s="159">
        <v>2998165270</v>
      </c>
      <c r="I75" s="34" t="e">
        <f>TMM!#REF!</f>
        <v>#REF!</v>
      </c>
      <c r="J75" s="34" t="e">
        <f>TMM!#REF!</f>
        <v>#REF!</v>
      </c>
      <c r="K75" s="31"/>
      <c r="L75" s="123"/>
      <c r="M75" s="120"/>
      <c r="O75" s="160"/>
      <c r="P75" s="161"/>
      <c r="Q75" s="162"/>
      <c r="R75" s="163"/>
      <c r="S75" s="31"/>
    </row>
    <row r="76" spans="2:20" s="23" customFormat="1" x14ac:dyDescent="0.25">
      <c r="B76" s="164">
        <v>252750</v>
      </c>
      <c r="C76" s="36" t="s">
        <v>40</v>
      </c>
      <c r="D76" s="36" t="s">
        <v>349</v>
      </c>
      <c r="E76" s="36" t="s">
        <v>356</v>
      </c>
      <c r="F76" s="36" t="s">
        <v>367</v>
      </c>
      <c r="G76" s="36" t="s">
        <v>112</v>
      </c>
      <c r="H76" s="38" t="s">
        <v>368</v>
      </c>
      <c r="I76" s="34" t="e">
        <f>TMM!#REF!</f>
        <v>#REF!</v>
      </c>
      <c r="J76" s="34" t="e">
        <f>TMM!#REF!</f>
        <v>#REF!</v>
      </c>
      <c r="L76" s="123">
        <v>553</v>
      </c>
      <c r="M76" s="120"/>
      <c r="S76" s="31"/>
    </row>
    <row r="77" spans="2:20" s="23" customFormat="1" x14ac:dyDescent="0.25">
      <c r="B77" s="123">
        <v>251217</v>
      </c>
      <c r="C77" s="36" t="s">
        <v>40</v>
      </c>
      <c r="D77" s="36" t="s">
        <v>128</v>
      </c>
      <c r="E77" s="36" t="s">
        <v>132</v>
      </c>
      <c r="F77" s="36" t="s">
        <v>274</v>
      </c>
      <c r="G77" s="36" t="s">
        <v>112</v>
      </c>
      <c r="H77" s="38" t="s">
        <v>275</v>
      </c>
      <c r="I77" s="34" t="e">
        <f>TMM!#REF!</f>
        <v>#REF!</v>
      </c>
      <c r="J77" s="34" t="e">
        <f>TMM!#REF!</f>
        <v>#REF!</v>
      </c>
      <c r="K77" s="167"/>
      <c r="L77" s="123">
        <v>554</v>
      </c>
      <c r="M77" s="120"/>
      <c r="N77" s="107"/>
      <c r="S77" s="31"/>
    </row>
    <row r="78" spans="2:20" s="23" customFormat="1" x14ac:dyDescent="0.25">
      <c r="B78" s="123">
        <v>256533</v>
      </c>
      <c r="C78" s="36" t="s">
        <v>40</v>
      </c>
      <c r="D78" s="186" t="s">
        <v>444</v>
      </c>
      <c r="E78" s="36" t="s">
        <v>450</v>
      </c>
      <c r="F78" s="192" t="s">
        <v>461</v>
      </c>
      <c r="G78" s="36" t="s">
        <v>112</v>
      </c>
      <c r="H78" s="193" t="s">
        <v>462</v>
      </c>
      <c r="I78" s="34" t="e">
        <f>TMM!#REF!</f>
        <v>#REF!</v>
      </c>
      <c r="J78" s="34" t="e">
        <f>TMM!#REF!</f>
        <v>#REF!</v>
      </c>
      <c r="K78" s="167"/>
      <c r="L78" s="123">
        <v>555</v>
      </c>
      <c r="M78" s="120"/>
      <c r="N78" s="107"/>
      <c r="S78" s="31"/>
    </row>
    <row r="79" spans="2:20" s="23" customFormat="1" x14ac:dyDescent="0.25">
      <c r="B79" s="123">
        <v>250693</v>
      </c>
      <c r="C79" s="36" t="s">
        <v>40</v>
      </c>
      <c r="D79" s="186" t="s">
        <v>472</v>
      </c>
      <c r="E79" s="36" t="s">
        <v>481</v>
      </c>
      <c r="F79" s="168" t="s">
        <v>492</v>
      </c>
      <c r="G79" s="36" t="s">
        <v>112</v>
      </c>
      <c r="H79" s="159" t="s">
        <v>493</v>
      </c>
      <c r="I79" s="34" t="e">
        <f>TMM!#REF!</f>
        <v>#REF!</v>
      </c>
      <c r="J79" s="34" t="e">
        <f>TMM!#REF!</f>
        <v>#REF!</v>
      </c>
      <c r="K79" s="167"/>
      <c r="L79" s="123"/>
      <c r="M79" s="120"/>
      <c r="N79" s="107"/>
      <c r="S79" s="31"/>
    </row>
    <row r="80" spans="2:20" s="123" customFormat="1" x14ac:dyDescent="0.25">
      <c r="B80" s="123">
        <v>252107</v>
      </c>
      <c r="C80" s="36" t="s">
        <v>40</v>
      </c>
      <c r="D80" s="123" t="s">
        <v>278</v>
      </c>
      <c r="E80" s="123" t="s">
        <v>280</v>
      </c>
      <c r="F80" s="42" t="s">
        <v>282</v>
      </c>
      <c r="G80" s="42" t="s">
        <v>111</v>
      </c>
      <c r="H80" s="42">
        <v>9629024</v>
      </c>
      <c r="I80" s="34" t="e">
        <f>TMM!#REF!</f>
        <v>#REF!</v>
      </c>
      <c r="J80" s="34" t="e">
        <f>TMM!#REF!</f>
        <v>#REF!</v>
      </c>
      <c r="L80" s="123">
        <v>556</v>
      </c>
      <c r="N80" s="23"/>
      <c r="P80" s="123" t="s">
        <v>248</v>
      </c>
    </row>
    <row r="81" spans="7:20" x14ac:dyDescent="0.25">
      <c r="G81" s="42"/>
      <c r="I81" s="126"/>
      <c r="J81" s="123"/>
    </row>
    <row r="82" spans="7:20" x14ac:dyDescent="0.25">
      <c r="I82" s="122" t="e">
        <f>SUM(I8:I81)</f>
        <v>#REF!</v>
      </c>
      <c r="J82" s="122" t="e">
        <f>SUM(J8:J81)</f>
        <v>#REF!</v>
      </c>
      <c r="N82" s="23"/>
      <c r="S82" s="122"/>
    </row>
    <row r="83" spans="7:20" x14ac:dyDescent="0.25">
      <c r="N83" s="23"/>
    </row>
    <row r="84" spans="7:20" x14ac:dyDescent="0.25">
      <c r="I84" s="122"/>
      <c r="J84" s="122" t="e">
        <f>#REF!+I70+I57</f>
        <v>#REF!</v>
      </c>
      <c r="K84" s="122" t="s">
        <v>231</v>
      </c>
      <c r="L84" s="122"/>
      <c r="M84" s="122"/>
      <c r="N84" s="25"/>
      <c r="S84" s="122"/>
    </row>
    <row r="85" spans="7:20" x14ac:dyDescent="0.25">
      <c r="J85" s="122" t="e">
        <f>#REF!+J70+J57</f>
        <v>#REF!</v>
      </c>
      <c r="K85" s="122" t="s">
        <v>232</v>
      </c>
      <c r="L85" s="122"/>
      <c r="M85" s="122"/>
      <c r="N85" s="125"/>
      <c r="S85" s="122"/>
      <c r="T85" s="121" t="s">
        <v>171</v>
      </c>
    </row>
    <row r="86" spans="7:20" x14ac:dyDescent="0.25">
      <c r="I86" s="122"/>
      <c r="J86" s="122"/>
      <c r="K86" s="122"/>
      <c r="L86" s="122"/>
      <c r="M86" s="122"/>
      <c r="N86" s="25"/>
      <c r="S86" s="122"/>
    </row>
    <row r="87" spans="7:20" x14ac:dyDescent="0.25">
      <c r="G87" s="18">
        <v>8.9</v>
      </c>
      <c r="J87" s="122"/>
      <c r="N87" s="125"/>
      <c r="S87" s="122"/>
    </row>
    <row r="88" spans="7:20" x14ac:dyDescent="0.25">
      <c r="G88" s="122">
        <f>G87*16%</f>
        <v>1.4240000000000002</v>
      </c>
      <c r="I88" s="122"/>
      <c r="J88" s="122"/>
      <c r="O88" s="121" t="s">
        <v>343</v>
      </c>
    </row>
    <row r="89" spans="7:20" x14ac:dyDescent="0.25">
      <c r="G89" s="122">
        <f>G87+G88</f>
        <v>10.324</v>
      </c>
      <c r="J89" s="122" t="e">
        <f>#REF!+J11+J12+J13+J14+J15+J16+J18+#REF!+J21+J24+J27+J28+J29+J30+J31+J32+J34+J35+J36+#REF!+J38+J39+J41+#REF!+J45+#REF!+J46+#REF!+#REF!+J47+J49+J50+#REF!+J51+#REF!+J52+J53+J55+#REF!+J58+J62+J10+J64+J65+J67+J68+J71+J73+J74+J76+J77+J80</f>
        <v>#REF!</v>
      </c>
      <c r="K89" s="121" t="s">
        <v>246</v>
      </c>
    </row>
    <row r="90" spans="7:20" x14ac:dyDescent="0.25">
      <c r="G90" s="122">
        <f>G89*68</f>
        <v>702.03200000000004</v>
      </c>
      <c r="J90" s="122" t="e">
        <f>#REF!+#REF!+I57+J57+I70+J70</f>
        <v>#REF!</v>
      </c>
      <c r="K90" s="121" t="s">
        <v>245</v>
      </c>
    </row>
    <row r="91" spans="7:20" x14ac:dyDescent="0.25">
      <c r="G91" s="122"/>
      <c r="J91" s="122">
        <v>10000</v>
      </c>
      <c r="K91" s="121" t="s">
        <v>387</v>
      </c>
    </row>
    <row r="92" spans="7:20" x14ac:dyDescent="0.25">
      <c r="J92" s="122" t="e">
        <f>I82+O58</f>
        <v>#REF!</v>
      </c>
      <c r="K92" s="121" t="s">
        <v>247</v>
      </c>
    </row>
    <row r="94" spans="7:20" x14ac:dyDescent="0.25">
      <c r="J94" s="122"/>
    </row>
    <row r="96" spans="7:20" x14ac:dyDescent="0.25">
      <c r="J96" s="122"/>
    </row>
  </sheetData>
  <mergeCells count="8">
    <mergeCell ref="I6:I7"/>
    <mergeCell ref="J6:J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  <pageSetup scale="6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AL86"/>
  <sheetViews>
    <sheetView topLeftCell="A11" workbookViewId="0">
      <selection activeCell="E31" sqref="E31"/>
    </sheetView>
  </sheetViews>
  <sheetFormatPr baseColWidth="10" defaultColWidth="11.42578125" defaultRowHeight="15" x14ac:dyDescent="0.25"/>
  <cols>
    <col min="1" max="2" width="11.42578125" style="8"/>
    <col min="3" max="3" width="12" style="8" bestFit="1" customWidth="1"/>
    <col min="4" max="4" width="42" style="8" customWidth="1"/>
    <col min="5" max="5" width="20.85546875" style="8" customWidth="1"/>
    <col min="6" max="6" width="13.85546875" style="8" customWidth="1"/>
    <col min="7" max="7" width="20.42578125" style="8" bestFit="1" customWidth="1"/>
    <col min="8" max="8" width="17.140625" style="8" bestFit="1" customWidth="1"/>
    <col min="9" max="9" width="23.42578125" style="8" bestFit="1" customWidth="1"/>
    <col min="10" max="10" width="12.85546875" style="8" bestFit="1" customWidth="1"/>
    <col min="11" max="11" width="13.5703125" style="8" customWidth="1"/>
    <col min="12" max="12" width="11.42578125" style="15"/>
    <col min="13" max="13" width="15" style="8" customWidth="1"/>
    <col min="14" max="14" width="15.5703125" style="8" customWidth="1"/>
    <col min="15" max="20" width="11.5703125" style="8" bestFit="1" customWidth="1"/>
    <col min="21" max="21" width="11.5703125" style="8" customWidth="1"/>
    <col min="22" max="29" width="11.5703125" style="8" bestFit="1" customWidth="1"/>
    <col min="30" max="30" width="12.85546875" style="8" customWidth="1"/>
    <col min="31" max="32" width="11.5703125" style="8" bestFit="1" customWidth="1"/>
    <col min="33" max="33" width="11.5703125" style="8" customWidth="1"/>
    <col min="34" max="36" width="11.5703125" style="8" bestFit="1" customWidth="1"/>
    <col min="37" max="37" width="11.5703125" style="8" customWidth="1"/>
    <col min="38" max="16384" width="11.42578125" style="8"/>
  </cols>
  <sheetData>
    <row r="1" spans="3:37" x14ac:dyDescent="0.25">
      <c r="C1" s="5"/>
      <c r="D1" s="277" t="s">
        <v>84</v>
      </c>
      <c r="E1" s="277"/>
      <c r="F1" s="278"/>
      <c r="G1" s="278"/>
      <c r="H1" s="278"/>
      <c r="I1" s="278"/>
      <c r="J1" s="278"/>
      <c r="K1" s="278"/>
    </row>
    <row r="2" spans="3:37" ht="18" x14ac:dyDescent="0.25">
      <c r="C2" s="6"/>
      <c r="D2" s="279" t="s">
        <v>85</v>
      </c>
      <c r="E2" s="279"/>
      <c r="F2" s="280"/>
      <c r="G2" s="280"/>
      <c r="H2" s="280"/>
      <c r="I2" s="280"/>
      <c r="J2" s="280"/>
      <c r="K2" s="280"/>
    </row>
    <row r="3" spans="3:37" ht="15.75" x14ac:dyDescent="0.25">
      <c r="D3" s="281" t="s">
        <v>86</v>
      </c>
      <c r="E3" s="281"/>
      <c r="F3" s="278"/>
      <c r="G3" s="278"/>
      <c r="H3" s="278"/>
      <c r="I3" s="278"/>
      <c r="J3" s="278"/>
      <c r="K3" s="278"/>
      <c r="L3" s="9" t="s">
        <v>172</v>
      </c>
    </row>
    <row r="4" spans="3:37" ht="15.75" x14ac:dyDescent="0.25">
      <c r="D4" s="44"/>
      <c r="E4" s="104"/>
      <c r="F4" s="43"/>
      <c r="G4" s="43"/>
      <c r="H4" s="43"/>
      <c r="I4" s="43"/>
      <c r="J4" s="43"/>
      <c r="K4" s="43"/>
      <c r="L4" s="9"/>
    </row>
    <row r="5" spans="3:37" ht="15.75" x14ac:dyDescent="0.25">
      <c r="D5" s="44"/>
      <c r="E5" s="104"/>
      <c r="F5" s="43"/>
      <c r="G5" s="43"/>
      <c r="H5" s="43"/>
      <c r="I5" s="43"/>
      <c r="J5" s="43"/>
      <c r="K5" s="43"/>
      <c r="L5" s="9"/>
    </row>
    <row r="6" spans="3:37" ht="15.75" x14ac:dyDescent="0.25">
      <c r="D6" s="44"/>
      <c r="E6" s="104"/>
      <c r="F6" s="43"/>
      <c r="G6" s="43"/>
      <c r="H6" s="43"/>
      <c r="I6" s="43"/>
      <c r="J6" s="43"/>
      <c r="K6" s="43"/>
      <c r="L6" s="9"/>
    </row>
    <row r="7" spans="3:37" x14ac:dyDescent="0.25">
      <c r="D7" s="282" t="s">
        <v>180</v>
      </c>
      <c r="E7" s="282"/>
      <c r="F7" s="278"/>
      <c r="G7" s="278"/>
      <c r="H7" s="278"/>
      <c r="I7" s="278"/>
      <c r="J7" s="278"/>
      <c r="K7" s="278"/>
      <c r="L7" s="9"/>
    </row>
    <row r="8" spans="3:37" x14ac:dyDescent="0.25">
      <c r="D8" s="7" t="s">
        <v>88</v>
      </c>
      <c r="E8" s="7"/>
      <c r="P8" s="17"/>
      <c r="Q8" s="17"/>
    </row>
    <row r="9" spans="3:37" x14ac:dyDescent="0.25">
      <c r="D9" s="7" t="s">
        <v>87</v>
      </c>
      <c r="E9" s="7"/>
    </row>
    <row r="10" spans="3:37" x14ac:dyDescent="0.25">
      <c r="H10" s="43"/>
    </row>
    <row r="11" spans="3:37" ht="35.25" thickBot="1" x14ac:dyDescent="0.3">
      <c r="C11" s="12" t="s">
        <v>107</v>
      </c>
      <c r="D11" s="13" t="s">
        <v>46</v>
      </c>
      <c r="E11" s="13" t="s">
        <v>228</v>
      </c>
      <c r="F11" s="13" t="s">
        <v>47</v>
      </c>
      <c r="G11" s="13" t="s">
        <v>123</v>
      </c>
      <c r="H11" s="13" t="s">
        <v>48</v>
      </c>
      <c r="I11" s="13" t="s">
        <v>49</v>
      </c>
      <c r="J11" s="13" t="s">
        <v>152</v>
      </c>
      <c r="K11" s="13" t="s">
        <v>104</v>
      </c>
      <c r="L11" s="13" t="s">
        <v>42</v>
      </c>
      <c r="M11" s="13" t="s">
        <v>22</v>
      </c>
      <c r="N11" s="13" t="s">
        <v>50</v>
      </c>
      <c r="O11" s="13" t="s">
        <v>105</v>
      </c>
      <c r="P11" s="13" t="s">
        <v>51</v>
      </c>
      <c r="Q11" s="13" t="s">
        <v>52</v>
      </c>
      <c r="R11" s="13" t="s">
        <v>53</v>
      </c>
      <c r="S11" s="13" t="s">
        <v>54</v>
      </c>
      <c r="T11" s="13" t="s">
        <v>55</v>
      </c>
      <c r="U11" s="13" t="s">
        <v>122</v>
      </c>
      <c r="V11" s="14" t="s">
        <v>56</v>
      </c>
      <c r="W11" s="13" t="s">
        <v>57</v>
      </c>
      <c r="X11" s="13" t="s">
        <v>58</v>
      </c>
      <c r="Y11" s="14" t="s">
        <v>59</v>
      </c>
      <c r="Z11" s="13" t="s">
        <v>60</v>
      </c>
      <c r="AA11" s="13" t="s">
        <v>61</v>
      </c>
      <c r="AB11" s="14" t="s">
        <v>62</v>
      </c>
      <c r="AC11" s="14" t="s">
        <v>63</v>
      </c>
      <c r="AD11" s="13" t="s">
        <v>64</v>
      </c>
      <c r="AE11" s="13" t="s">
        <v>65</v>
      </c>
      <c r="AF11" s="13" t="s">
        <v>66</v>
      </c>
      <c r="AG11" s="13" t="s">
        <v>141</v>
      </c>
      <c r="AH11" s="14" t="s">
        <v>106</v>
      </c>
      <c r="AI11" s="16" t="s">
        <v>67</v>
      </c>
      <c r="AJ11" s="13" t="s">
        <v>41</v>
      </c>
      <c r="AK11" s="13" t="s">
        <v>68</v>
      </c>
    </row>
    <row r="12" spans="3:37" s="59" customFormat="1" ht="15.75" hidden="1" thickTop="1" x14ac:dyDescent="0.25">
      <c r="C12" s="55">
        <v>250086</v>
      </c>
      <c r="D12" s="55" t="s">
        <v>127</v>
      </c>
      <c r="E12" s="55"/>
      <c r="F12" s="55" t="s">
        <v>43</v>
      </c>
      <c r="G12" s="55" t="s">
        <v>136</v>
      </c>
      <c r="H12" s="55" t="s">
        <v>130</v>
      </c>
      <c r="I12" s="55" t="s">
        <v>129</v>
      </c>
      <c r="J12" s="55" t="s">
        <v>153</v>
      </c>
      <c r="K12" s="56">
        <v>21134</v>
      </c>
      <c r="L12" s="57">
        <v>58.246575342465754</v>
      </c>
      <c r="M12" s="55" t="s">
        <v>30</v>
      </c>
      <c r="N12" s="58">
        <v>266.66666666666669</v>
      </c>
      <c r="O12" s="58">
        <v>284.56</v>
      </c>
      <c r="P12" s="55">
        <v>17</v>
      </c>
      <c r="Q12" s="58">
        <v>1428.8215723733335</v>
      </c>
      <c r="R12" s="58">
        <v>428.6464718933334</v>
      </c>
      <c r="S12" s="58">
        <v>1786.0269654666668</v>
      </c>
      <c r="T12" s="58">
        <v>527.87019192000002</v>
      </c>
      <c r="U12" s="58">
        <v>361.96813168000006</v>
      </c>
      <c r="V12" s="58">
        <f t="shared" ref="V12:V25" si="0">Q12+R12+S12+T12+U12</f>
        <v>4533.3333333333339</v>
      </c>
      <c r="W12" s="58">
        <v>85.415555555555571</v>
      </c>
      <c r="X12" s="58">
        <v>103.47333333333334</v>
      </c>
      <c r="Y12" s="58">
        <f t="shared" ref="Y12:Y25" si="1">+W12+X12</f>
        <v>188.88888888888891</v>
      </c>
      <c r="Z12" s="58">
        <v>67.892962962962969</v>
      </c>
      <c r="AA12" s="58">
        <v>51.736666666666672</v>
      </c>
      <c r="AB12" s="58">
        <f t="shared" ref="AB12:AB25" si="2">+Z12+AA12</f>
        <v>119.62962962962965</v>
      </c>
      <c r="AC12" s="58">
        <f t="shared" ref="AC12:AC25" si="3">V12+Y12+AB12</f>
        <v>4841.8518518518522</v>
      </c>
      <c r="AD12" s="58">
        <f t="shared" ref="AD12:AD25" si="4">V12+W12+Z12</f>
        <v>4686.6418518518522</v>
      </c>
      <c r="AE12" s="58">
        <v>415.70004296296315</v>
      </c>
      <c r="AF12" s="58">
        <v>119.94078</v>
      </c>
      <c r="AG12" s="58">
        <v>0</v>
      </c>
      <c r="AH12" s="58">
        <f t="shared" ref="AH12:AH25" si="5">AE12+AF12+AG12</f>
        <v>535.64082296296317</v>
      </c>
      <c r="AI12" s="58">
        <f t="shared" ref="AI12:AI25" si="6">AC12-AH12</f>
        <v>4306.2110288888889</v>
      </c>
      <c r="AJ12" s="58">
        <v>525.22633333333329</v>
      </c>
      <c r="AK12" s="58">
        <f t="shared" ref="AK12:AK25" si="7">AI12-AJ12</f>
        <v>3780.9846955555558</v>
      </c>
    </row>
    <row r="13" spans="3:37" s="64" customFormat="1" ht="15.75" hidden="1" thickTop="1" x14ac:dyDescent="0.25">
      <c r="C13" s="60">
        <v>250087</v>
      </c>
      <c r="D13" s="60" t="s">
        <v>11</v>
      </c>
      <c r="E13" s="60"/>
      <c r="F13" s="60" t="s">
        <v>44</v>
      </c>
      <c r="G13" s="60" t="s">
        <v>136</v>
      </c>
      <c r="H13" s="60" t="s">
        <v>71</v>
      </c>
      <c r="I13" s="60" t="s">
        <v>91</v>
      </c>
      <c r="J13" s="60" t="s">
        <v>160</v>
      </c>
      <c r="K13" s="61">
        <v>22546</v>
      </c>
      <c r="L13" s="62">
        <v>54.37808219178082</v>
      </c>
      <c r="M13" s="60" t="s">
        <v>28</v>
      </c>
      <c r="N13" s="63">
        <v>266.66666666666669</v>
      </c>
      <c r="O13" s="63">
        <v>284.56</v>
      </c>
      <c r="P13" s="60">
        <v>30</v>
      </c>
      <c r="Q13" s="63">
        <v>2521.4498336000006</v>
      </c>
      <c r="R13" s="63">
        <v>756.43495040000005</v>
      </c>
      <c r="S13" s="63">
        <v>3151.8122920000001</v>
      </c>
      <c r="T13" s="63">
        <v>931.53563280000003</v>
      </c>
      <c r="U13" s="63">
        <v>638.76729120000005</v>
      </c>
      <c r="V13" s="63">
        <f t="shared" si="0"/>
        <v>8000</v>
      </c>
      <c r="W13" s="63">
        <v>150.73333333333335</v>
      </c>
      <c r="X13" s="63">
        <v>182.60000000000002</v>
      </c>
      <c r="Y13" s="63">
        <f t="shared" si="1"/>
        <v>333.33333333333337</v>
      </c>
      <c r="Z13" s="63">
        <v>119.8111111111111</v>
      </c>
      <c r="AA13" s="63">
        <v>91.300000000000011</v>
      </c>
      <c r="AB13" s="63">
        <f t="shared" si="2"/>
        <v>211.11111111111111</v>
      </c>
      <c r="AC13" s="63">
        <f t="shared" si="3"/>
        <v>8544.4444444444453</v>
      </c>
      <c r="AD13" s="63">
        <f t="shared" si="4"/>
        <v>8270.5444444444438</v>
      </c>
      <c r="AE13" s="63">
        <v>733.58831111111135</v>
      </c>
      <c r="AF13" s="63">
        <v>211.6602</v>
      </c>
      <c r="AG13" s="63">
        <v>0</v>
      </c>
      <c r="AH13" s="63">
        <f t="shared" si="5"/>
        <v>945.24851111111138</v>
      </c>
      <c r="AI13" s="63">
        <f t="shared" si="6"/>
        <v>7599.1959333333343</v>
      </c>
      <c r="AJ13" s="63">
        <v>1023</v>
      </c>
      <c r="AK13" s="63">
        <f t="shared" si="7"/>
        <v>6576.1959333333343</v>
      </c>
    </row>
    <row r="14" spans="3:37" s="59" customFormat="1" ht="15.75" hidden="1" thickTop="1" x14ac:dyDescent="0.25">
      <c r="C14" s="55">
        <v>252728</v>
      </c>
      <c r="D14" s="55" t="s">
        <v>36</v>
      </c>
      <c r="E14" s="55"/>
      <c r="F14" s="55" t="s">
        <v>43</v>
      </c>
      <c r="G14" s="55" t="s">
        <v>39</v>
      </c>
      <c r="H14" s="55" t="s">
        <v>173</v>
      </c>
      <c r="I14" s="55" t="s">
        <v>174</v>
      </c>
      <c r="J14" s="55">
        <v>65887016395</v>
      </c>
      <c r="K14" s="56">
        <v>25791</v>
      </c>
      <c r="L14" s="57">
        <v>45.487671232876714</v>
      </c>
      <c r="M14" s="55" t="s">
        <v>30</v>
      </c>
      <c r="N14" s="58">
        <v>266.66666666666669</v>
      </c>
      <c r="O14" s="58">
        <v>284.56</v>
      </c>
      <c r="P14" s="55">
        <v>30</v>
      </c>
      <c r="Q14" s="58">
        <v>2521.4498336000006</v>
      </c>
      <c r="R14" s="58">
        <v>756.43495040000005</v>
      </c>
      <c r="S14" s="58">
        <v>3151.8122920000001</v>
      </c>
      <c r="T14" s="58">
        <v>931.53563280000003</v>
      </c>
      <c r="U14" s="58">
        <v>638.76729120000005</v>
      </c>
      <c r="V14" s="58">
        <f t="shared" si="0"/>
        <v>8000</v>
      </c>
      <c r="W14" s="58">
        <v>150.73333333333335</v>
      </c>
      <c r="X14" s="58">
        <v>182.60000000000002</v>
      </c>
      <c r="Y14" s="58">
        <f t="shared" si="1"/>
        <v>333.33333333333337</v>
      </c>
      <c r="Z14" s="58">
        <v>119.8111111111111</v>
      </c>
      <c r="AA14" s="58">
        <v>91.300000000000011</v>
      </c>
      <c r="AB14" s="58">
        <f t="shared" si="2"/>
        <v>211.11111111111111</v>
      </c>
      <c r="AC14" s="58">
        <f t="shared" si="3"/>
        <v>8544.4444444444453</v>
      </c>
      <c r="AD14" s="58">
        <f t="shared" si="4"/>
        <v>8270.5444444444438</v>
      </c>
      <c r="AE14" s="58">
        <v>733.58831111111135</v>
      </c>
      <c r="AF14" s="58">
        <v>211.6602</v>
      </c>
      <c r="AG14" s="58">
        <v>0</v>
      </c>
      <c r="AH14" s="58">
        <f t="shared" si="5"/>
        <v>945.24851111111138</v>
      </c>
      <c r="AI14" s="58">
        <f t="shared" si="6"/>
        <v>7599.1959333333343</v>
      </c>
      <c r="AJ14" s="58">
        <v>926.87</v>
      </c>
      <c r="AK14" s="58">
        <f t="shared" si="7"/>
        <v>6672.3259333333344</v>
      </c>
    </row>
    <row r="15" spans="3:37" s="64" customFormat="1" ht="15.75" hidden="1" thickTop="1" x14ac:dyDescent="0.25">
      <c r="C15" s="60">
        <v>252945</v>
      </c>
      <c r="D15" s="60" t="s">
        <v>6</v>
      </c>
      <c r="E15" s="60"/>
      <c r="F15" s="60" t="s">
        <v>44</v>
      </c>
      <c r="G15" s="60" t="s">
        <v>136</v>
      </c>
      <c r="H15" s="60" t="s">
        <v>73</v>
      </c>
      <c r="I15" s="60" t="s">
        <v>93</v>
      </c>
      <c r="J15" s="60" t="s">
        <v>161</v>
      </c>
      <c r="K15" s="61">
        <v>28680</v>
      </c>
      <c r="L15" s="62">
        <v>37.57260273972603</v>
      </c>
      <c r="M15" s="60" t="s">
        <v>31</v>
      </c>
      <c r="N15" s="63">
        <v>266.66666666666669</v>
      </c>
      <c r="O15" s="63">
        <v>284.56</v>
      </c>
      <c r="P15" s="60">
        <v>30</v>
      </c>
      <c r="Q15" s="63">
        <v>2521.4498336000006</v>
      </c>
      <c r="R15" s="63">
        <v>756.43495040000005</v>
      </c>
      <c r="S15" s="63">
        <v>3151.8122920000001</v>
      </c>
      <c r="T15" s="63">
        <v>931.53563280000003</v>
      </c>
      <c r="U15" s="63">
        <v>638.76729120000005</v>
      </c>
      <c r="V15" s="63">
        <f t="shared" si="0"/>
        <v>8000</v>
      </c>
      <c r="W15" s="63">
        <v>150.73333333333335</v>
      </c>
      <c r="X15" s="63">
        <v>182.60000000000002</v>
      </c>
      <c r="Y15" s="63">
        <f t="shared" si="1"/>
        <v>333.33333333333337</v>
      </c>
      <c r="Z15" s="63">
        <v>119.8111111111111</v>
      </c>
      <c r="AA15" s="63">
        <v>91.300000000000011</v>
      </c>
      <c r="AB15" s="63">
        <f t="shared" si="2"/>
        <v>211.11111111111111</v>
      </c>
      <c r="AC15" s="63">
        <f t="shared" si="3"/>
        <v>8544.4444444444453</v>
      </c>
      <c r="AD15" s="63">
        <f t="shared" si="4"/>
        <v>8270.5444444444438</v>
      </c>
      <c r="AE15" s="63">
        <v>733.58831111111135</v>
      </c>
      <c r="AF15" s="63">
        <v>211.6602</v>
      </c>
      <c r="AG15" s="63">
        <v>3400.2956480000003</v>
      </c>
      <c r="AH15" s="63">
        <f t="shared" si="5"/>
        <v>4345.5441591111121</v>
      </c>
      <c r="AI15" s="63">
        <f t="shared" si="6"/>
        <v>4198.9002853333332</v>
      </c>
      <c r="AJ15" s="63">
        <v>926.87</v>
      </c>
      <c r="AK15" s="63">
        <f t="shared" si="7"/>
        <v>3272.0302853333333</v>
      </c>
    </row>
    <row r="16" spans="3:37" s="64" customFormat="1" ht="15.75" hidden="1" thickTop="1" x14ac:dyDescent="0.25">
      <c r="C16" s="60">
        <v>250149</v>
      </c>
      <c r="D16" s="60" t="s">
        <v>12</v>
      </c>
      <c r="E16" s="60"/>
      <c r="F16" s="60" t="s">
        <v>44</v>
      </c>
      <c r="G16" s="60" t="s">
        <v>136</v>
      </c>
      <c r="H16" s="60" t="s">
        <v>76</v>
      </c>
      <c r="I16" s="60" t="s">
        <v>96</v>
      </c>
      <c r="J16" s="60" t="s">
        <v>154</v>
      </c>
      <c r="K16" s="61">
        <v>19890</v>
      </c>
      <c r="L16" s="62">
        <v>61.654794520547945</v>
      </c>
      <c r="M16" s="60" t="s">
        <v>30</v>
      </c>
      <c r="N16" s="63">
        <v>835.08066666666696</v>
      </c>
      <c r="O16" s="63">
        <v>891.11457940000025</v>
      </c>
      <c r="P16" s="60">
        <v>30</v>
      </c>
      <c r="Q16" s="63">
        <v>7896.0525300346671</v>
      </c>
      <c r="R16" s="63">
        <v>2368.8157600124969</v>
      </c>
      <c r="S16" s="63">
        <v>9870.065662543333</v>
      </c>
      <c r="T16" s="63">
        <v>2917.1527397339228</v>
      </c>
      <c r="U16" s="63">
        <v>2000.3333076755887</v>
      </c>
      <c r="V16" s="63">
        <f t="shared" si="0"/>
        <v>25052.420000000009</v>
      </c>
      <c r="W16" s="63">
        <v>861.25083333333362</v>
      </c>
      <c r="X16" s="63">
        <v>182.60000000000002</v>
      </c>
      <c r="Y16" s="63">
        <f t="shared" si="1"/>
        <v>1043.8508333333336</v>
      </c>
      <c r="Z16" s="63">
        <v>569.80552777777802</v>
      </c>
      <c r="AA16" s="63">
        <v>91.300000000000011</v>
      </c>
      <c r="AB16" s="63">
        <f t="shared" si="2"/>
        <v>661.10552777777798</v>
      </c>
      <c r="AC16" s="63">
        <f t="shared" si="3"/>
        <v>26757.376361111121</v>
      </c>
      <c r="AD16" s="63">
        <f t="shared" si="4"/>
        <v>26483.476361111123</v>
      </c>
      <c r="AE16" s="63">
        <v>4671.159080133335</v>
      </c>
      <c r="AF16" s="63">
        <v>716.61688735050029</v>
      </c>
      <c r="AG16" s="63">
        <v>0</v>
      </c>
      <c r="AH16" s="63">
        <f t="shared" si="5"/>
        <v>5387.7759674838353</v>
      </c>
      <c r="AI16" s="63">
        <f t="shared" si="6"/>
        <v>21369.600393627286</v>
      </c>
      <c r="AJ16" s="63">
        <v>926.87</v>
      </c>
      <c r="AK16" s="63">
        <f t="shared" si="7"/>
        <v>20442.730393627287</v>
      </c>
    </row>
    <row r="17" spans="1:38" s="59" customFormat="1" ht="15.75" hidden="1" thickTop="1" x14ac:dyDescent="0.25">
      <c r="C17" s="55">
        <v>252998</v>
      </c>
      <c r="D17" s="55" t="s">
        <v>7</v>
      </c>
      <c r="E17" s="55"/>
      <c r="F17" s="55" t="s">
        <v>43</v>
      </c>
      <c r="G17" s="55" t="s">
        <v>39</v>
      </c>
      <c r="H17" s="55" t="s">
        <v>175</v>
      </c>
      <c r="I17" s="55" t="s">
        <v>176</v>
      </c>
      <c r="J17" s="55">
        <v>65806113000</v>
      </c>
      <c r="K17" s="56">
        <v>22412</v>
      </c>
      <c r="L17" s="57">
        <v>54.745205479452054</v>
      </c>
      <c r="M17" s="55" t="s">
        <v>32</v>
      </c>
      <c r="N17" s="58">
        <v>266.66666666666669</v>
      </c>
      <c r="O17" s="58">
        <v>284.56</v>
      </c>
      <c r="P17" s="55">
        <v>30</v>
      </c>
      <c r="Q17" s="58">
        <v>2521.4498336000006</v>
      </c>
      <c r="R17" s="58">
        <v>756.43495040000005</v>
      </c>
      <c r="S17" s="58">
        <v>3151.8122920000001</v>
      </c>
      <c r="T17" s="58">
        <v>931.53563280000003</v>
      </c>
      <c r="U17" s="58">
        <v>638.76729120000005</v>
      </c>
      <c r="V17" s="58">
        <f t="shared" si="0"/>
        <v>8000</v>
      </c>
      <c r="W17" s="58">
        <v>150.73333333333335</v>
      </c>
      <c r="X17" s="58">
        <v>182.60000000000002</v>
      </c>
      <c r="Y17" s="58">
        <f t="shared" si="1"/>
        <v>333.33333333333337</v>
      </c>
      <c r="Z17" s="58">
        <v>119.8111111111111</v>
      </c>
      <c r="AA17" s="58">
        <v>91.300000000000011</v>
      </c>
      <c r="AB17" s="58">
        <f t="shared" si="2"/>
        <v>211.11111111111111</v>
      </c>
      <c r="AC17" s="58">
        <f t="shared" si="3"/>
        <v>8544.4444444444453</v>
      </c>
      <c r="AD17" s="58">
        <f t="shared" si="4"/>
        <v>8270.5444444444438</v>
      </c>
      <c r="AE17" s="58">
        <v>733.58831111111135</v>
      </c>
      <c r="AF17" s="58">
        <v>211.6602</v>
      </c>
      <c r="AG17" s="58">
        <v>0</v>
      </c>
      <c r="AH17" s="58">
        <f t="shared" si="5"/>
        <v>945.24851111111138</v>
      </c>
      <c r="AI17" s="58">
        <f t="shared" si="6"/>
        <v>7599.1959333333343</v>
      </c>
      <c r="AJ17" s="58">
        <v>859.39</v>
      </c>
      <c r="AK17" s="58">
        <f t="shared" si="7"/>
        <v>6739.805933333334</v>
      </c>
    </row>
    <row r="18" spans="1:38" s="64" customFormat="1" ht="15.75" hidden="1" thickTop="1" x14ac:dyDescent="0.25">
      <c r="C18" s="60">
        <v>252894</v>
      </c>
      <c r="D18" s="60" t="s">
        <v>9</v>
      </c>
      <c r="E18" s="60"/>
      <c r="F18" s="60" t="s">
        <v>44</v>
      </c>
      <c r="G18" s="60" t="s">
        <v>136</v>
      </c>
      <c r="H18" s="60" t="s">
        <v>77</v>
      </c>
      <c r="I18" s="60" t="s">
        <v>97</v>
      </c>
      <c r="J18" s="60" t="s">
        <v>155</v>
      </c>
      <c r="K18" s="61">
        <v>27285</v>
      </c>
      <c r="L18" s="62">
        <v>41.394520547945206</v>
      </c>
      <c r="M18" s="60" t="s">
        <v>28</v>
      </c>
      <c r="N18" s="63">
        <v>266.66666666666669</v>
      </c>
      <c r="O18" s="63">
        <v>284.56</v>
      </c>
      <c r="P18" s="60">
        <v>30</v>
      </c>
      <c r="Q18" s="63">
        <v>2521.4498336000006</v>
      </c>
      <c r="R18" s="63">
        <v>756.43495040000005</v>
      </c>
      <c r="S18" s="63">
        <v>3151.8122920000001</v>
      </c>
      <c r="T18" s="63">
        <v>931.53563280000003</v>
      </c>
      <c r="U18" s="63">
        <v>638.76729120000005</v>
      </c>
      <c r="V18" s="63">
        <f t="shared" si="0"/>
        <v>8000</v>
      </c>
      <c r="W18" s="63">
        <v>150.73333333333335</v>
      </c>
      <c r="X18" s="63">
        <v>182.60000000000002</v>
      </c>
      <c r="Y18" s="63">
        <f t="shared" si="1"/>
        <v>333.33333333333337</v>
      </c>
      <c r="Z18" s="63">
        <v>119.8111111111111</v>
      </c>
      <c r="AA18" s="63">
        <v>91.300000000000011</v>
      </c>
      <c r="AB18" s="63">
        <f t="shared" si="2"/>
        <v>211.11111111111111</v>
      </c>
      <c r="AC18" s="63">
        <f t="shared" si="3"/>
        <v>8544.4444444444453</v>
      </c>
      <c r="AD18" s="63">
        <f t="shared" si="4"/>
        <v>8270.5444444444438</v>
      </c>
      <c r="AE18" s="63">
        <v>733.58831111111135</v>
      </c>
      <c r="AF18" s="63">
        <v>211.6602</v>
      </c>
      <c r="AG18" s="63">
        <v>0</v>
      </c>
      <c r="AH18" s="63">
        <f t="shared" si="5"/>
        <v>945.24851111111138</v>
      </c>
      <c r="AI18" s="63">
        <f t="shared" si="6"/>
        <v>7599.1959333333343</v>
      </c>
      <c r="AJ18" s="63">
        <v>1023</v>
      </c>
      <c r="AK18" s="63">
        <f t="shared" si="7"/>
        <v>6576.1959333333343</v>
      </c>
    </row>
    <row r="19" spans="1:38" s="64" customFormat="1" ht="15.75" hidden="1" thickTop="1" x14ac:dyDescent="0.25">
      <c r="C19" s="60">
        <v>256157</v>
      </c>
      <c r="D19" s="60" t="s">
        <v>181</v>
      </c>
      <c r="E19" s="60"/>
      <c r="F19" s="60" t="s">
        <v>43</v>
      </c>
      <c r="G19" s="60" t="s">
        <v>136</v>
      </c>
      <c r="H19" s="60" t="s">
        <v>182</v>
      </c>
      <c r="I19" s="60" t="s">
        <v>183</v>
      </c>
      <c r="J19" s="60">
        <v>65936615270</v>
      </c>
      <c r="K19" s="61">
        <v>24271</v>
      </c>
      <c r="L19" s="62">
        <v>49.652054794520545</v>
      </c>
      <c r="M19" s="60" t="s">
        <v>33</v>
      </c>
      <c r="N19" s="63">
        <v>266.66666666666669</v>
      </c>
      <c r="O19" s="63">
        <v>284.56</v>
      </c>
      <c r="P19" s="60" t="s">
        <v>184</v>
      </c>
      <c r="Q19" s="63">
        <v>504.28996672000005</v>
      </c>
      <c r="R19" s="63">
        <v>151.28699007999998</v>
      </c>
      <c r="S19" s="63">
        <v>630.36245839999992</v>
      </c>
      <c r="T19" s="63">
        <v>186.30712656</v>
      </c>
      <c r="U19" s="63">
        <v>127.75345824</v>
      </c>
      <c r="V19" s="63">
        <f t="shared" si="0"/>
        <v>1600</v>
      </c>
      <c r="W19" s="63">
        <v>30.146666666666668</v>
      </c>
      <c r="X19" s="63">
        <v>36.520000000000003</v>
      </c>
      <c r="Y19" s="63">
        <f t="shared" si="1"/>
        <v>66.666666666666671</v>
      </c>
      <c r="Z19" s="63">
        <v>23.962222222222227</v>
      </c>
      <c r="AA19" s="63">
        <v>18.260000000000002</v>
      </c>
      <c r="AB19" s="63">
        <f t="shared" si="2"/>
        <v>42.222222222222229</v>
      </c>
      <c r="AC19" s="63">
        <f t="shared" si="3"/>
        <v>1708.8888888888889</v>
      </c>
      <c r="AD19" s="63">
        <f t="shared" si="4"/>
        <v>1654.1088888888889</v>
      </c>
      <c r="AE19" s="63">
        <v>146.71766222222229</v>
      </c>
      <c r="AF19" s="63">
        <v>42.332039999999999</v>
      </c>
      <c r="AG19" s="63">
        <v>0</v>
      </c>
      <c r="AH19" s="63">
        <f t="shared" si="5"/>
        <v>189.04970222222229</v>
      </c>
      <c r="AI19" s="63">
        <f t="shared" si="6"/>
        <v>1519.8391866666666</v>
      </c>
      <c r="AJ19" s="63">
        <v>160.87800000000001</v>
      </c>
      <c r="AK19" s="63">
        <f t="shared" si="7"/>
        <v>1358.9611866666667</v>
      </c>
    </row>
    <row r="20" spans="1:38" s="59" customFormat="1" ht="15.75" hidden="1" thickTop="1" x14ac:dyDescent="0.25">
      <c r="C20" s="55">
        <v>252701</v>
      </c>
      <c r="D20" s="55" t="s">
        <v>16</v>
      </c>
      <c r="E20" s="55"/>
      <c r="F20" s="55" t="s">
        <v>44</v>
      </c>
      <c r="G20" s="55" t="s">
        <v>136</v>
      </c>
      <c r="H20" s="55" t="s">
        <v>80</v>
      </c>
      <c r="I20" s="55" t="s">
        <v>100</v>
      </c>
      <c r="J20" s="55" t="s">
        <v>165</v>
      </c>
      <c r="K20" s="56">
        <v>24263</v>
      </c>
      <c r="L20" s="57">
        <v>49.673972602739724</v>
      </c>
      <c r="M20" s="55" t="s">
        <v>30</v>
      </c>
      <c r="N20" s="58">
        <v>266.66666666666669</v>
      </c>
      <c r="O20" s="58">
        <v>284.56</v>
      </c>
      <c r="P20" s="55">
        <v>23</v>
      </c>
      <c r="Q20" s="58">
        <v>1933.1115390933337</v>
      </c>
      <c r="R20" s="58">
        <v>579.93346197333335</v>
      </c>
      <c r="S20" s="58">
        <v>2416.3894238666667</v>
      </c>
      <c r="T20" s="58">
        <v>714.17731848000005</v>
      </c>
      <c r="U20" s="58">
        <v>489.72158992000004</v>
      </c>
      <c r="V20" s="58">
        <f t="shared" si="0"/>
        <v>6133.3333333333339</v>
      </c>
      <c r="W20" s="58">
        <v>115.56222222222223</v>
      </c>
      <c r="X20" s="58">
        <v>139.99333333333337</v>
      </c>
      <c r="Y20" s="58">
        <f t="shared" si="1"/>
        <v>255.5555555555556</v>
      </c>
      <c r="Z20" s="58">
        <v>91.855185185185192</v>
      </c>
      <c r="AA20" s="58">
        <v>69.996666666666684</v>
      </c>
      <c r="AB20" s="58">
        <f t="shared" si="2"/>
        <v>161.85185185185188</v>
      </c>
      <c r="AC20" s="58">
        <f t="shared" si="3"/>
        <v>6550.7407407407418</v>
      </c>
      <c r="AD20" s="58">
        <f t="shared" si="4"/>
        <v>6340.7507407407411</v>
      </c>
      <c r="AE20" s="58">
        <v>562.41770518518535</v>
      </c>
      <c r="AF20" s="58">
        <v>162.27282</v>
      </c>
      <c r="AG20" s="58">
        <v>0</v>
      </c>
      <c r="AH20" s="58">
        <f t="shared" si="5"/>
        <v>724.69052518518538</v>
      </c>
      <c r="AI20" s="58">
        <f t="shared" si="6"/>
        <v>5826.0502155555569</v>
      </c>
      <c r="AJ20" s="58">
        <v>710.60033333333342</v>
      </c>
      <c r="AK20" s="58">
        <f t="shared" si="7"/>
        <v>5115.4498822222231</v>
      </c>
    </row>
    <row r="21" spans="1:38" s="59" customFormat="1" ht="15.75" hidden="1" thickTop="1" x14ac:dyDescent="0.25">
      <c r="C21" s="55">
        <v>251217</v>
      </c>
      <c r="D21" s="55" t="s">
        <v>128</v>
      </c>
      <c r="E21" s="55"/>
      <c r="F21" s="55" t="s">
        <v>43</v>
      </c>
      <c r="G21" s="55" t="s">
        <v>136</v>
      </c>
      <c r="H21" s="55" t="s">
        <v>132</v>
      </c>
      <c r="I21" s="55" t="s">
        <v>131</v>
      </c>
      <c r="J21" s="55" t="s">
        <v>156</v>
      </c>
      <c r="K21" s="65">
        <v>23610</v>
      </c>
      <c r="L21" s="57">
        <v>51.463013698630135</v>
      </c>
      <c r="M21" s="55" t="s">
        <v>31</v>
      </c>
      <c r="N21" s="58">
        <v>266.66666666666669</v>
      </c>
      <c r="O21" s="58">
        <v>284.56</v>
      </c>
      <c r="P21" s="55">
        <v>17</v>
      </c>
      <c r="Q21" s="58">
        <v>1428.8215723733335</v>
      </c>
      <c r="R21" s="58">
        <v>428.6464718933334</v>
      </c>
      <c r="S21" s="58">
        <v>1786.0269654666668</v>
      </c>
      <c r="T21" s="58">
        <v>527.87019192000002</v>
      </c>
      <c r="U21" s="66">
        <v>361.96813168000006</v>
      </c>
      <c r="V21" s="58">
        <f t="shared" si="0"/>
        <v>4533.3333333333339</v>
      </c>
      <c r="W21" s="58">
        <v>85.415555555555571</v>
      </c>
      <c r="X21" s="58">
        <v>103.47333333333334</v>
      </c>
      <c r="Y21" s="58">
        <f t="shared" si="1"/>
        <v>188.88888888888891</v>
      </c>
      <c r="Z21" s="58">
        <v>67.892962962962969</v>
      </c>
      <c r="AA21" s="58">
        <v>51.736666666666672</v>
      </c>
      <c r="AB21" s="58">
        <f t="shared" si="2"/>
        <v>119.62962962962965</v>
      </c>
      <c r="AC21" s="58">
        <f t="shared" si="3"/>
        <v>4841.8518518518522</v>
      </c>
      <c r="AD21" s="58">
        <f t="shared" si="4"/>
        <v>4686.6418518518522</v>
      </c>
      <c r="AE21" s="58">
        <v>415.70004296296315</v>
      </c>
      <c r="AF21" s="58">
        <v>119.94078</v>
      </c>
      <c r="AG21" s="58">
        <v>1561.9458378666668</v>
      </c>
      <c r="AH21" s="58">
        <f t="shared" si="5"/>
        <v>2097.5866608296301</v>
      </c>
      <c r="AI21" s="58">
        <f t="shared" si="6"/>
        <v>2744.2651910222221</v>
      </c>
      <c r="AJ21" s="58">
        <v>525.22633333333329</v>
      </c>
      <c r="AK21" s="58">
        <f t="shared" si="7"/>
        <v>2219.038857688889</v>
      </c>
    </row>
    <row r="22" spans="1:38" s="59" customFormat="1" ht="15.75" hidden="1" thickTop="1" x14ac:dyDescent="0.25">
      <c r="C22" s="55">
        <v>252320</v>
      </c>
      <c r="D22" s="55" t="s">
        <v>124</v>
      </c>
      <c r="E22" s="55"/>
      <c r="F22" s="55" t="s">
        <v>43</v>
      </c>
      <c r="G22" s="55" t="s">
        <v>136</v>
      </c>
      <c r="H22" s="55" t="s">
        <v>126</v>
      </c>
      <c r="I22" s="55" t="s">
        <v>125</v>
      </c>
      <c r="J22" s="55" t="s">
        <v>157</v>
      </c>
      <c r="K22" s="56">
        <v>22910</v>
      </c>
      <c r="L22" s="57">
        <v>53.38082191780822</v>
      </c>
      <c r="M22" s="55" t="s">
        <v>33</v>
      </c>
      <c r="N22" s="58">
        <v>266.66666666666669</v>
      </c>
      <c r="O22" s="58">
        <v>284.56</v>
      </c>
      <c r="P22" s="55">
        <v>30</v>
      </c>
      <c r="Q22" s="58">
        <v>2521.4498336000006</v>
      </c>
      <c r="R22" s="58">
        <v>756.43495040000005</v>
      </c>
      <c r="S22" s="58">
        <v>3151.8122920000001</v>
      </c>
      <c r="T22" s="58">
        <v>931.53563280000003</v>
      </c>
      <c r="U22" s="58">
        <v>638.76729120000005</v>
      </c>
      <c r="V22" s="58">
        <f t="shared" si="0"/>
        <v>8000</v>
      </c>
      <c r="W22" s="58">
        <v>150.73333333333335</v>
      </c>
      <c r="X22" s="58">
        <v>182.60000000000002</v>
      </c>
      <c r="Y22" s="58">
        <f t="shared" si="1"/>
        <v>333.33333333333337</v>
      </c>
      <c r="Z22" s="58">
        <v>119.8111111111111</v>
      </c>
      <c r="AA22" s="58">
        <v>91.300000000000011</v>
      </c>
      <c r="AB22" s="58">
        <f t="shared" si="2"/>
        <v>211.11111111111111</v>
      </c>
      <c r="AC22" s="58">
        <f t="shared" si="3"/>
        <v>8544.4444444444453</v>
      </c>
      <c r="AD22" s="58">
        <f t="shared" si="4"/>
        <v>8270.5444444444438</v>
      </c>
      <c r="AE22" s="58">
        <v>733.58831111111135</v>
      </c>
      <c r="AF22" s="58">
        <v>211.6602</v>
      </c>
      <c r="AG22" s="58">
        <v>0</v>
      </c>
      <c r="AH22" s="58">
        <f t="shared" si="5"/>
        <v>945.24851111111138</v>
      </c>
      <c r="AI22" s="58">
        <f t="shared" si="6"/>
        <v>7599.1959333333343</v>
      </c>
      <c r="AJ22" s="58">
        <v>804.39</v>
      </c>
      <c r="AK22" s="58">
        <f t="shared" si="7"/>
        <v>6794.805933333334</v>
      </c>
    </row>
    <row r="23" spans="1:38" s="59" customFormat="1" ht="15.75" hidden="1" thickTop="1" x14ac:dyDescent="0.25">
      <c r="C23" s="55">
        <v>256264</v>
      </c>
      <c r="D23" s="55" t="s">
        <v>138</v>
      </c>
      <c r="E23" s="55"/>
      <c r="F23" s="55" t="s">
        <v>43</v>
      </c>
      <c r="G23" s="55" t="s">
        <v>136</v>
      </c>
      <c r="H23" s="55" t="s">
        <v>139</v>
      </c>
      <c r="I23" s="55" t="s">
        <v>140</v>
      </c>
      <c r="J23" s="55" t="s">
        <v>159</v>
      </c>
      <c r="K23" s="65">
        <v>30919</v>
      </c>
      <c r="L23" s="57">
        <v>31.438356164383563</v>
      </c>
      <c r="M23" s="55" t="s">
        <v>34</v>
      </c>
      <c r="N23" s="58">
        <v>266.66666666666669</v>
      </c>
      <c r="O23" s="58">
        <v>284.56</v>
      </c>
      <c r="P23" s="55">
        <v>30</v>
      </c>
      <c r="Q23" s="58">
        <v>2521.4498336000006</v>
      </c>
      <c r="R23" s="58">
        <v>756.43495040000005</v>
      </c>
      <c r="S23" s="58">
        <v>3151.8122920000001</v>
      </c>
      <c r="T23" s="58">
        <v>931.53563280000003</v>
      </c>
      <c r="U23" s="58">
        <v>638.76729120000005</v>
      </c>
      <c r="V23" s="58">
        <f t="shared" si="0"/>
        <v>8000</v>
      </c>
      <c r="W23" s="58">
        <v>150.73333333333335</v>
      </c>
      <c r="X23" s="58">
        <v>182.60000000000002</v>
      </c>
      <c r="Y23" s="58">
        <f t="shared" si="1"/>
        <v>333.33333333333337</v>
      </c>
      <c r="Z23" s="58">
        <v>119.8111111111111</v>
      </c>
      <c r="AA23" s="58">
        <v>91.300000000000011</v>
      </c>
      <c r="AB23" s="58">
        <f t="shared" si="2"/>
        <v>211.11111111111111</v>
      </c>
      <c r="AC23" s="58">
        <f t="shared" si="3"/>
        <v>8544.4444444444453</v>
      </c>
      <c r="AD23" s="58">
        <f t="shared" si="4"/>
        <v>8270.5444444444438</v>
      </c>
      <c r="AE23" s="58">
        <v>733.58831111111135</v>
      </c>
      <c r="AF23" s="58">
        <v>211.6602</v>
      </c>
      <c r="AG23" s="58">
        <v>0</v>
      </c>
      <c r="AH23" s="58">
        <f t="shared" si="5"/>
        <v>945.24851111111138</v>
      </c>
      <c r="AI23" s="58">
        <f t="shared" si="6"/>
        <v>7599.1959333333343</v>
      </c>
      <c r="AJ23" s="58">
        <v>722.58</v>
      </c>
      <c r="AK23" s="58">
        <f t="shared" si="7"/>
        <v>6876.6159333333344</v>
      </c>
    </row>
    <row r="24" spans="1:38" s="59" customFormat="1" ht="15.75" hidden="1" thickTop="1" x14ac:dyDescent="0.25">
      <c r="C24" s="55">
        <v>250477</v>
      </c>
      <c r="D24" s="55" t="s">
        <v>13</v>
      </c>
      <c r="E24" s="55"/>
      <c r="F24" s="55" t="s">
        <v>43</v>
      </c>
      <c r="G24" s="55" t="s">
        <v>39</v>
      </c>
      <c r="H24" s="55" t="s">
        <v>177</v>
      </c>
      <c r="I24" s="55" t="s">
        <v>178</v>
      </c>
      <c r="J24" s="55">
        <v>84785701487</v>
      </c>
      <c r="K24" s="65">
        <v>21050</v>
      </c>
      <c r="L24" s="57">
        <v>58.476712328767121</v>
      </c>
      <c r="M24" s="55" t="s">
        <v>31</v>
      </c>
      <c r="N24" s="58">
        <v>266.66666666666669</v>
      </c>
      <c r="O24" s="58">
        <v>284.56</v>
      </c>
      <c r="P24" s="55">
        <v>30</v>
      </c>
      <c r="Q24" s="58">
        <v>2521.4498336000006</v>
      </c>
      <c r="R24" s="58">
        <v>756.43495040000005</v>
      </c>
      <c r="S24" s="58">
        <v>3151.8122920000001</v>
      </c>
      <c r="T24" s="58">
        <v>931.53563280000003</v>
      </c>
      <c r="U24" s="58">
        <v>638.76729120000005</v>
      </c>
      <c r="V24" s="58">
        <f t="shared" si="0"/>
        <v>8000</v>
      </c>
      <c r="W24" s="58">
        <v>150.73333333333335</v>
      </c>
      <c r="X24" s="58">
        <v>182.60000000000002</v>
      </c>
      <c r="Y24" s="58">
        <f t="shared" si="1"/>
        <v>333.33333333333337</v>
      </c>
      <c r="Z24" s="58">
        <v>119.8111111111111</v>
      </c>
      <c r="AA24" s="58">
        <v>91.300000000000011</v>
      </c>
      <c r="AB24" s="58">
        <f t="shared" si="2"/>
        <v>211.11111111111111</v>
      </c>
      <c r="AC24" s="58">
        <f t="shared" si="3"/>
        <v>8544.4444444444453</v>
      </c>
      <c r="AD24" s="58">
        <f t="shared" si="4"/>
        <v>8270.5444444444438</v>
      </c>
      <c r="AE24" s="58">
        <v>733.58831111111135</v>
      </c>
      <c r="AF24" s="58">
        <v>211.6602</v>
      </c>
      <c r="AG24" s="58">
        <v>0</v>
      </c>
      <c r="AH24" s="58">
        <f t="shared" si="5"/>
        <v>945.24851111111138</v>
      </c>
      <c r="AI24" s="58">
        <f t="shared" si="6"/>
        <v>7599.1959333333343</v>
      </c>
      <c r="AJ24" s="58">
        <v>926.87</v>
      </c>
      <c r="AK24" s="58">
        <f t="shared" si="7"/>
        <v>6672.3259333333344</v>
      </c>
      <c r="AL24" s="67"/>
    </row>
    <row r="25" spans="1:38" s="59" customFormat="1" ht="15.75" hidden="1" thickTop="1" x14ac:dyDescent="0.25">
      <c r="C25" s="55">
        <v>250383</v>
      </c>
      <c r="D25" s="55" t="s">
        <v>185</v>
      </c>
      <c r="E25" s="55"/>
      <c r="F25" s="55" t="s">
        <v>43</v>
      </c>
      <c r="G25" s="55" t="s">
        <v>39</v>
      </c>
      <c r="H25" s="55" t="s">
        <v>186</v>
      </c>
      <c r="I25" s="55" t="s">
        <v>187</v>
      </c>
      <c r="J25" s="55">
        <v>65796134685</v>
      </c>
      <c r="K25" s="65">
        <v>22439</v>
      </c>
      <c r="L25" s="57">
        <v>54.671232876712331</v>
      </c>
      <c r="M25" s="55" t="s">
        <v>31</v>
      </c>
      <c r="N25" s="58">
        <v>266.66666666666669</v>
      </c>
      <c r="O25" s="58">
        <v>284.56</v>
      </c>
      <c r="P25" s="55" t="s">
        <v>188</v>
      </c>
      <c r="Q25" s="58">
        <v>1428.8215723733335</v>
      </c>
      <c r="R25" s="58">
        <v>428.6464718933334</v>
      </c>
      <c r="S25" s="58">
        <v>1786.0269654666668</v>
      </c>
      <c r="T25" s="58">
        <v>527.87019192000002</v>
      </c>
      <c r="U25" s="58">
        <v>361.96813168000006</v>
      </c>
      <c r="V25" s="58">
        <f t="shared" si="0"/>
        <v>4533.3333333333339</v>
      </c>
      <c r="W25" s="58">
        <v>85.415555555555571</v>
      </c>
      <c r="X25" s="58">
        <v>103.47333333333334</v>
      </c>
      <c r="Y25" s="58">
        <f t="shared" si="1"/>
        <v>188.88888888888891</v>
      </c>
      <c r="Z25" s="58">
        <v>67.892962962962969</v>
      </c>
      <c r="AA25" s="58">
        <v>51.736666666666672</v>
      </c>
      <c r="AB25" s="58">
        <f t="shared" si="2"/>
        <v>119.62962962962965</v>
      </c>
      <c r="AC25" s="58">
        <f t="shared" si="3"/>
        <v>4841.8518518518522</v>
      </c>
      <c r="AD25" s="58">
        <f t="shared" si="4"/>
        <v>4686.6418518518522</v>
      </c>
      <c r="AE25" s="58">
        <v>415.70004296296315</v>
      </c>
      <c r="AF25" s="58">
        <v>119.94078</v>
      </c>
      <c r="AG25" s="58">
        <v>0</v>
      </c>
      <c r="AH25" s="58">
        <f t="shared" si="5"/>
        <v>535.64082296296317</v>
      </c>
      <c r="AI25" s="58">
        <f t="shared" si="6"/>
        <v>4306.2110288888889</v>
      </c>
      <c r="AJ25" s="58">
        <v>525.22633333333329</v>
      </c>
      <c r="AK25" s="58">
        <f t="shared" si="7"/>
        <v>3780.9846955555558</v>
      </c>
      <c r="AL25" s="67"/>
    </row>
    <row r="26" spans="1:38" s="64" customFormat="1" ht="15.75" thickTop="1" x14ac:dyDescent="0.25">
      <c r="A26" s="59"/>
      <c r="B26" s="59"/>
      <c r="C26" s="55">
        <v>252754</v>
      </c>
      <c r="D26" s="92" t="s">
        <v>17</v>
      </c>
      <c r="E26" s="105" t="s">
        <v>229</v>
      </c>
      <c r="F26" s="55" t="s">
        <v>44</v>
      </c>
      <c r="G26" s="55" t="s">
        <v>137</v>
      </c>
      <c r="H26" s="55" t="s">
        <v>69</v>
      </c>
      <c r="I26" s="55" t="s">
        <v>89</v>
      </c>
      <c r="J26" s="55" t="s">
        <v>162</v>
      </c>
      <c r="K26" s="56">
        <v>20232</v>
      </c>
      <c r="L26" s="57">
        <v>60.717808219178082</v>
      </c>
      <c r="M26" s="55" t="s">
        <v>32</v>
      </c>
      <c r="N26" s="58">
        <v>774.57566666666696</v>
      </c>
      <c r="O26" s="58">
        <v>826.54969390000031</v>
      </c>
      <c r="P26" s="55">
        <v>20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</row>
    <row r="27" spans="1:38" s="59" customFormat="1" x14ac:dyDescent="0.25">
      <c r="A27" s="49"/>
      <c r="B27" s="49"/>
      <c r="C27" s="45">
        <v>251293</v>
      </c>
      <c r="D27" s="92" t="s">
        <v>10</v>
      </c>
      <c r="E27" s="106" t="s">
        <v>230</v>
      </c>
      <c r="F27" s="45" t="s">
        <v>44</v>
      </c>
      <c r="G27" s="45" t="s">
        <v>26</v>
      </c>
      <c r="H27" s="45" t="s">
        <v>70</v>
      </c>
      <c r="I27" s="45" t="s">
        <v>90</v>
      </c>
      <c r="J27" s="45" t="s">
        <v>163</v>
      </c>
      <c r="K27" s="46">
        <v>23405</v>
      </c>
      <c r="L27" s="47">
        <v>52.024657534246572</v>
      </c>
      <c r="M27" s="45" t="s">
        <v>27</v>
      </c>
      <c r="N27" s="48">
        <v>266.66666666666669</v>
      </c>
      <c r="O27" s="48">
        <v>284.56</v>
      </c>
      <c r="P27" s="45">
        <v>12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9"/>
    </row>
    <row r="28" spans="1:38" s="59" customFormat="1" x14ac:dyDescent="0.25">
      <c r="A28" s="64"/>
      <c r="B28" s="64"/>
      <c r="C28" s="60">
        <v>250087</v>
      </c>
      <c r="D28" s="60" t="s">
        <v>11</v>
      </c>
      <c r="E28" s="106" t="s">
        <v>230</v>
      </c>
      <c r="F28" s="60" t="s">
        <v>44</v>
      </c>
      <c r="G28" s="60" t="s">
        <v>136</v>
      </c>
      <c r="H28" s="60" t="s">
        <v>71</v>
      </c>
      <c r="I28" s="60" t="s">
        <v>91</v>
      </c>
      <c r="J28" s="60" t="s">
        <v>160</v>
      </c>
      <c r="K28" s="61">
        <v>22546</v>
      </c>
      <c r="L28" s="62">
        <v>54.37808219178082</v>
      </c>
      <c r="M28" s="60" t="s">
        <v>28</v>
      </c>
      <c r="N28" s="63">
        <v>266.66666666666669</v>
      </c>
      <c r="O28" s="63">
        <v>284.56</v>
      </c>
      <c r="P28" s="60">
        <v>30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4"/>
    </row>
    <row r="29" spans="1:38" s="59" customFormat="1" x14ac:dyDescent="0.25">
      <c r="C29" s="55">
        <v>250104</v>
      </c>
      <c r="D29" s="55" t="s">
        <v>3</v>
      </c>
      <c r="E29" s="105" t="s">
        <v>236</v>
      </c>
      <c r="F29" s="55" t="s">
        <v>44</v>
      </c>
      <c r="G29" s="55" t="s">
        <v>137</v>
      </c>
      <c r="H29" s="55" t="s">
        <v>72</v>
      </c>
      <c r="I29" s="55" t="s">
        <v>92</v>
      </c>
      <c r="J29" s="55">
        <v>65735610969</v>
      </c>
      <c r="K29" s="56">
        <v>20521</v>
      </c>
      <c r="L29" s="57">
        <v>59.926027397260277</v>
      </c>
      <c r="M29" s="55" t="s">
        <v>29</v>
      </c>
      <c r="N29" s="58">
        <v>922.13150000000053</v>
      </c>
      <c r="O29" s="58">
        <v>984.00652365000053</v>
      </c>
      <c r="P29" s="55">
        <v>30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67"/>
    </row>
    <row r="30" spans="1:38" s="59" customFormat="1" x14ac:dyDescent="0.25">
      <c r="C30" s="55">
        <v>250104</v>
      </c>
      <c r="D30" s="55" t="s">
        <v>3</v>
      </c>
      <c r="E30" s="105" t="s">
        <v>237</v>
      </c>
      <c r="F30" s="55" t="s">
        <v>44</v>
      </c>
      <c r="G30" s="55"/>
      <c r="H30" s="55" t="s">
        <v>72</v>
      </c>
      <c r="I30" s="55" t="s">
        <v>92</v>
      </c>
      <c r="J30" s="55">
        <v>65735610969</v>
      </c>
      <c r="K30" s="56">
        <v>20521</v>
      </c>
      <c r="L30" s="57">
        <v>59.926027397260277</v>
      </c>
      <c r="M30" s="55" t="s">
        <v>29</v>
      </c>
      <c r="N30" s="58"/>
      <c r="O30" s="58"/>
      <c r="P30" s="55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67"/>
    </row>
    <row r="31" spans="1:38" s="59" customFormat="1" x14ac:dyDescent="0.25">
      <c r="C31" s="55">
        <v>250104</v>
      </c>
      <c r="D31" s="55" t="s">
        <v>3</v>
      </c>
      <c r="E31" s="105" t="s">
        <v>251</v>
      </c>
      <c r="F31" s="55" t="s">
        <v>44</v>
      </c>
      <c r="G31" s="55"/>
      <c r="H31" s="55" t="s">
        <v>72</v>
      </c>
      <c r="I31" s="55" t="s">
        <v>92</v>
      </c>
      <c r="J31" s="55">
        <v>65735610969</v>
      </c>
      <c r="K31" s="56">
        <v>20521</v>
      </c>
      <c r="L31" s="57">
        <v>59.926027397260277</v>
      </c>
      <c r="M31" s="55" t="s">
        <v>29</v>
      </c>
      <c r="N31" s="58"/>
      <c r="O31" s="58"/>
      <c r="P31" s="55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67"/>
    </row>
    <row r="32" spans="1:38" s="59" customFormat="1" x14ac:dyDescent="0.25">
      <c r="C32" s="55">
        <v>252945</v>
      </c>
      <c r="D32" s="55" t="s">
        <v>6</v>
      </c>
      <c r="E32" s="106" t="s">
        <v>230</v>
      </c>
      <c r="F32" s="55" t="s">
        <v>44</v>
      </c>
      <c r="G32" s="55" t="s">
        <v>136</v>
      </c>
      <c r="H32" s="55" t="s">
        <v>73</v>
      </c>
      <c r="I32" s="55" t="s">
        <v>93</v>
      </c>
      <c r="J32" s="55" t="s">
        <v>161</v>
      </c>
      <c r="K32" s="65">
        <v>28680</v>
      </c>
      <c r="L32" s="57">
        <v>37.57260273972603</v>
      </c>
      <c r="M32" s="55" t="s">
        <v>31</v>
      </c>
      <c r="N32" s="58">
        <v>266.66666666666669</v>
      </c>
      <c r="O32" s="58">
        <v>284.56</v>
      </c>
      <c r="P32" s="55">
        <v>30</v>
      </c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67"/>
    </row>
    <row r="33" spans="1:38" s="49" customFormat="1" x14ac:dyDescent="0.25">
      <c r="A33" s="59"/>
      <c r="B33" s="59"/>
      <c r="C33" s="55">
        <v>252312</v>
      </c>
      <c r="D33" s="55" t="s">
        <v>18</v>
      </c>
      <c r="E33" s="106" t="s">
        <v>230</v>
      </c>
      <c r="F33" s="55" t="s">
        <v>44</v>
      </c>
      <c r="G33" s="55" t="s">
        <v>137</v>
      </c>
      <c r="H33" s="55" t="s">
        <v>74</v>
      </c>
      <c r="I33" s="55" t="s">
        <v>94</v>
      </c>
      <c r="J33" s="55" t="s">
        <v>167</v>
      </c>
      <c r="K33" s="56">
        <v>21478</v>
      </c>
      <c r="L33" s="57">
        <v>57.304109589041097</v>
      </c>
      <c r="M33" s="55" t="s">
        <v>33</v>
      </c>
      <c r="N33" s="58">
        <v>724.74599999999998</v>
      </c>
      <c r="O33" s="58">
        <v>773.37645659999998</v>
      </c>
      <c r="P33" s="55">
        <v>22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</row>
    <row r="34" spans="1:38" s="54" customFormat="1" x14ac:dyDescent="0.25">
      <c r="C34" s="50">
        <v>251298</v>
      </c>
      <c r="D34" s="50" t="s">
        <v>8</v>
      </c>
      <c r="E34" s="106" t="s">
        <v>230</v>
      </c>
      <c r="F34" s="50" t="s">
        <v>44</v>
      </c>
      <c r="G34" s="50" t="s">
        <v>26</v>
      </c>
      <c r="H34" s="50" t="s">
        <v>75</v>
      </c>
      <c r="I34" s="50" t="s">
        <v>95</v>
      </c>
      <c r="J34" s="50" t="s">
        <v>168</v>
      </c>
      <c r="K34" s="51">
        <v>22223</v>
      </c>
      <c r="L34" s="52">
        <v>55.263013698630139</v>
      </c>
      <c r="M34" s="50" t="s">
        <v>27</v>
      </c>
      <c r="N34" s="53">
        <v>922.13150000000053</v>
      </c>
      <c r="O34" s="53">
        <v>984.00652365000053</v>
      </c>
      <c r="P34" s="50">
        <v>30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</row>
    <row r="35" spans="1:38" s="49" customFormat="1" x14ac:dyDescent="0.25">
      <c r="A35" s="59"/>
      <c r="B35" s="59"/>
      <c r="C35" s="55">
        <v>250149</v>
      </c>
      <c r="D35" s="55" t="s">
        <v>12</v>
      </c>
      <c r="E35" s="106" t="s">
        <v>230</v>
      </c>
      <c r="F35" s="55" t="s">
        <v>44</v>
      </c>
      <c r="G35" s="55" t="s">
        <v>136</v>
      </c>
      <c r="H35" s="55" t="s">
        <v>76</v>
      </c>
      <c r="I35" s="55" t="s">
        <v>96</v>
      </c>
      <c r="J35" s="55" t="s">
        <v>154</v>
      </c>
      <c r="K35" s="65">
        <v>19890</v>
      </c>
      <c r="L35" s="57">
        <v>61.654794520547945</v>
      </c>
      <c r="M35" s="55" t="s">
        <v>30</v>
      </c>
      <c r="N35" s="58">
        <v>835.08066666666696</v>
      </c>
      <c r="O35" s="58">
        <v>891.11457940000025</v>
      </c>
      <c r="P35" s="55">
        <v>30</v>
      </c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67"/>
    </row>
    <row r="36" spans="1:38" s="49" customFormat="1" x14ac:dyDescent="0.25">
      <c r="A36" s="59"/>
      <c r="B36" s="59"/>
      <c r="C36" s="55">
        <v>252894</v>
      </c>
      <c r="D36" s="55" t="s">
        <v>9</v>
      </c>
      <c r="E36" s="106" t="s">
        <v>230</v>
      </c>
      <c r="F36" s="55" t="s">
        <v>44</v>
      </c>
      <c r="G36" s="55" t="s">
        <v>136</v>
      </c>
      <c r="H36" s="55" t="s">
        <v>77</v>
      </c>
      <c r="I36" s="55" t="s">
        <v>97</v>
      </c>
      <c r="J36" s="55" t="s">
        <v>155</v>
      </c>
      <c r="K36" s="65">
        <v>27285</v>
      </c>
      <c r="L36" s="57">
        <v>41.394520547945206</v>
      </c>
      <c r="M36" s="55" t="s">
        <v>28</v>
      </c>
      <c r="N36" s="58">
        <v>266.66666666666669</v>
      </c>
      <c r="O36" s="58">
        <v>284.56</v>
      </c>
      <c r="P36" s="55">
        <v>30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67"/>
    </row>
    <row r="37" spans="1:38" s="54" customFormat="1" x14ac:dyDescent="0.25">
      <c r="A37" s="59"/>
      <c r="B37" s="59"/>
      <c r="C37" s="55">
        <v>250534</v>
      </c>
      <c r="D37" s="55" t="s">
        <v>14</v>
      </c>
      <c r="E37" s="106" t="s">
        <v>230</v>
      </c>
      <c r="F37" s="55" t="s">
        <v>44</v>
      </c>
      <c r="G37" s="55" t="s">
        <v>137</v>
      </c>
      <c r="H37" s="55" t="s">
        <v>78</v>
      </c>
      <c r="I37" s="55" t="s">
        <v>98</v>
      </c>
      <c r="J37" s="55" t="s">
        <v>164</v>
      </c>
      <c r="K37" s="56">
        <v>21947</v>
      </c>
      <c r="L37" s="57">
        <v>56.019178082191779</v>
      </c>
      <c r="M37" s="55" t="s">
        <v>27</v>
      </c>
      <c r="N37" s="58">
        <v>922.13150000000053</v>
      </c>
      <c r="O37" s="58">
        <v>984.00652365000053</v>
      </c>
      <c r="P37" s="55">
        <v>23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9"/>
    </row>
    <row r="38" spans="1:38" s="59" customFormat="1" x14ac:dyDescent="0.25">
      <c r="A38" s="64"/>
      <c r="B38" s="64"/>
      <c r="C38" s="60">
        <v>252525</v>
      </c>
      <c r="D38" s="60" t="s">
        <v>5</v>
      </c>
      <c r="E38" s="106" t="s">
        <v>230</v>
      </c>
      <c r="F38" s="60" t="s">
        <v>44</v>
      </c>
      <c r="G38" s="60" t="s">
        <v>137</v>
      </c>
      <c r="H38" s="60" t="s">
        <v>79</v>
      </c>
      <c r="I38" s="60" t="s">
        <v>99</v>
      </c>
      <c r="J38" s="60" t="s">
        <v>169</v>
      </c>
      <c r="K38" s="61">
        <v>24217</v>
      </c>
      <c r="L38" s="62">
        <v>49.8</v>
      </c>
      <c r="M38" s="60" t="s">
        <v>30</v>
      </c>
      <c r="N38" s="63">
        <v>266.66666666666669</v>
      </c>
      <c r="O38" s="63">
        <v>284.56</v>
      </c>
      <c r="P38" s="60">
        <v>10</v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1:38" s="59" customFormat="1" x14ac:dyDescent="0.25">
      <c r="C39" s="55">
        <v>252701</v>
      </c>
      <c r="D39" s="55" t="s">
        <v>16</v>
      </c>
      <c r="E39" s="106" t="s">
        <v>230</v>
      </c>
      <c r="F39" s="55" t="s">
        <v>44</v>
      </c>
      <c r="G39" s="55" t="s">
        <v>136</v>
      </c>
      <c r="H39" s="55" t="s">
        <v>80</v>
      </c>
      <c r="I39" s="55" t="s">
        <v>100</v>
      </c>
      <c r="J39" s="55" t="s">
        <v>165</v>
      </c>
      <c r="K39" s="56">
        <v>24263</v>
      </c>
      <c r="L39" s="57">
        <v>49.673972602739724</v>
      </c>
      <c r="M39" s="55" t="s">
        <v>30</v>
      </c>
      <c r="N39" s="58">
        <v>266.66666666666669</v>
      </c>
      <c r="O39" s="58">
        <v>284.56</v>
      </c>
      <c r="P39" s="55">
        <v>23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</row>
    <row r="40" spans="1:38" s="59" customFormat="1" x14ac:dyDescent="0.25">
      <c r="A40" s="49"/>
      <c r="B40" s="49"/>
      <c r="C40" s="45">
        <v>250518</v>
      </c>
      <c r="D40" s="45" t="s">
        <v>35</v>
      </c>
      <c r="E40" s="106" t="s">
        <v>230</v>
      </c>
      <c r="F40" s="45" t="s">
        <v>44</v>
      </c>
      <c r="G40" s="45" t="s">
        <v>26</v>
      </c>
      <c r="H40" s="45" t="s">
        <v>81</v>
      </c>
      <c r="I40" s="45" t="s">
        <v>101</v>
      </c>
      <c r="J40" s="45">
        <v>65806136944</v>
      </c>
      <c r="K40" s="46">
        <v>22514</v>
      </c>
      <c r="L40" s="47">
        <v>54.465753424657535</v>
      </c>
      <c r="M40" s="45" t="s">
        <v>30</v>
      </c>
      <c r="N40" s="48">
        <v>266.66666666666669</v>
      </c>
      <c r="O40" s="48">
        <v>284.56</v>
      </c>
      <c r="P40" s="45">
        <v>30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</row>
    <row r="41" spans="1:38" s="59" customFormat="1" x14ac:dyDescent="0.25">
      <c r="A41" s="49"/>
      <c r="B41" s="49"/>
      <c r="C41" s="45">
        <v>250557</v>
      </c>
      <c r="D41" s="45" t="s">
        <v>4</v>
      </c>
      <c r="E41" s="106" t="s">
        <v>230</v>
      </c>
      <c r="F41" s="45" t="s">
        <v>44</v>
      </c>
      <c r="G41" s="45" t="s">
        <v>26</v>
      </c>
      <c r="H41" s="45" t="s">
        <v>82</v>
      </c>
      <c r="I41" s="45" t="s">
        <v>102</v>
      </c>
      <c r="J41" s="45" t="s">
        <v>166</v>
      </c>
      <c r="K41" s="46">
        <v>24592</v>
      </c>
      <c r="L41" s="47">
        <v>48.772602739726025</v>
      </c>
      <c r="M41" s="45" t="s">
        <v>30</v>
      </c>
      <c r="N41" s="48">
        <v>266.66666666666669</v>
      </c>
      <c r="O41" s="48">
        <v>284.56</v>
      </c>
      <c r="P41" s="45">
        <v>30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38" s="64" customFormat="1" x14ac:dyDescent="0.25">
      <c r="A42" s="54"/>
      <c r="B42" s="54"/>
      <c r="C42" s="50">
        <v>250299</v>
      </c>
      <c r="D42" s="50" t="s">
        <v>15</v>
      </c>
      <c r="E42" s="106" t="s">
        <v>230</v>
      </c>
      <c r="F42" s="50" t="s">
        <v>44</v>
      </c>
      <c r="G42" s="50" t="s">
        <v>26</v>
      </c>
      <c r="H42" s="50" t="s">
        <v>179</v>
      </c>
      <c r="I42" s="50" t="s">
        <v>103</v>
      </c>
      <c r="J42" s="50" t="s">
        <v>158</v>
      </c>
      <c r="K42" s="51">
        <v>21619</v>
      </c>
      <c r="L42" s="52">
        <v>56.917808219178085</v>
      </c>
      <c r="M42" s="50" t="s">
        <v>27</v>
      </c>
      <c r="N42" s="53">
        <v>922.13150000000053</v>
      </c>
      <c r="O42" s="53">
        <v>984.00652365000053</v>
      </c>
      <c r="P42" s="50">
        <v>30</v>
      </c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4"/>
    </row>
    <row r="44" spans="1:38" ht="15.75" thickBot="1" x14ac:dyDescent="0.3">
      <c r="D44" s="17"/>
      <c r="E44" s="17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1:38" ht="15.75" thickTop="1" x14ac:dyDescent="0.25">
      <c r="AK45" s="1"/>
    </row>
    <row r="46" spans="1:38" x14ac:dyDescent="0.25"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8" x14ac:dyDescent="0.25">
      <c r="AK47" s="1"/>
    </row>
    <row r="48" spans="1:38" ht="38.25" x14ac:dyDescent="0.25">
      <c r="A48" s="68" t="s">
        <v>189</v>
      </c>
      <c r="B48" s="68" t="s">
        <v>190</v>
      </c>
      <c r="C48" s="69" t="s">
        <v>191</v>
      </c>
      <c r="D48" s="68" t="s">
        <v>193</v>
      </c>
      <c r="E48" s="68"/>
      <c r="F48" s="68" t="s">
        <v>192</v>
      </c>
      <c r="G48" s="68" t="s">
        <v>49</v>
      </c>
      <c r="H48" s="68" t="s">
        <v>194</v>
      </c>
      <c r="I48" s="70" t="s">
        <v>195</v>
      </c>
      <c r="J48" s="70" t="s">
        <v>196</v>
      </c>
      <c r="K48" s="71" t="s">
        <v>197</v>
      </c>
      <c r="L48" s="71" t="s">
        <v>198</v>
      </c>
      <c r="M48" s="71" t="s">
        <v>199</v>
      </c>
      <c r="N48" s="72" t="s">
        <v>200</v>
      </c>
      <c r="O48" s="69" t="s">
        <v>201</v>
      </c>
      <c r="P48" s="73" t="s">
        <v>202</v>
      </c>
      <c r="Q48" s="73" t="s">
        <v>203</v>
      </c>
      <c r="R48" s="73" t="s">
        <v>200</v>
      </c>
      <c r="S48" s="73" t="s">
        <v>204</v>
      </c>
      <c r="T48" s="74" t="s">
        <v>200</v>
      </c>
      <c r="U48" s="75" t="s">
        <v>205</v>
      </c>
      <c r="V48" s="93" t="s">
        <v>206</v>
      </c>
      <c r="W48" s="94"/>
    </row>
    <row r="49" spans="1:36" x14ac:dyDescent="0.25">
      <c r="H49" s="76"/>
      <c r="I49" s="76"/>
      <c r="L49" s="8"/>
    </row>
    <row r="50" spans="1:36" x14ac:dyDescent="0.25">
      <c r="A50" s="77">
        <v>5</v>
      </c>
      <c r="B50" s="77" t="s">
        <v>207</v>
      </c>
      <c r="C50" s="95">
        <v>65795501439</v>
      </c>
      <c r="D50" s="80" t="s">
        <v>17</v>
      </c>
      <c r="E50" s="80"/>
      <c r="F50" s="79" t="s">
        <v>44</v>
      </c>
      <c r="G50" s="81" t="s">
        <v>89</v>
      </c>
      <c r="H50" s="81" t="s">
        <v>69</v>
      </c>
      <c r="I50" s="82">
        <v>774.58</v>
      </c>
      <c r="J50" s="82">
        <v>826.55</v>
      </c>
      <c r="K50" s="83">
        <v>1.0670999999999999</v>
      </c>
      <c r="L50" s="84"/>
      <c r="M50" s="84" t="s">
        <v>208</v>
      </c>
      <c r="N50" s="85">
        <v>42217</v>
      </c>
      <c r="O50" s="85" t="s">
        <v>209</v>
      </c>
      <c r="P50" s="86"/>
      <c r="Q50" s="85"/>
      <c r="R50" s="86"/>
      <c r="S50" s="85"/>
      <c r="T50" s="86"/>
      <c r="U50" s="82"/>
      <c r="V50" s="87"/>
      <c r="W50" s="87"/>
      <c r="AJ50" s="1"/>
    </row>
    <row r="51" spans="1:36" x14ac:dyDescent="0.25">
      <c r="A51" s="77">
        <v>7</v>
      </c>
      <c r="B51" s="77" t="s">
        <v>207</v>
      </c>
      <c r="C51" s="78">
        <v>67856472237</v>
      </c>
      <c r="D51" s="80" t="s">
        <v>10</v>
      </c>
      <c r="E51" s="80"/>
      <c r="F51" s="79" t="s">
        <v>44</v>
      </c>
      <c r="G51" s="81" t="s">
        <v>90</v>
      </c>
      <c r="H51" s="81" t="s">
        <v>70</v>
      </c>
      <c r="I51" s="82">
        <v>266.67</v>
      </c>
      <c r="J51" s="82">
        <v>284.56</v>
      </c>
      <c r="K51" s="83">
        <v>1.0670999999999999</v>
      </c>
      <c r="L51" s="84"/>
      <c r="M51" s="84" t="s">
        <v>210</v>
      </c>
      <c r="N51" s="85">
        <v>42217</v>
      </c>
      <c r="O51" s="85" t="s">
        <v>209</v>
      </c>
      <c r="P51" s="86"/>
      <c r="Q51" s="85"/>
      <c r="R51" s="86"/>
      <c r="S51" s="85"/>
      <c r="T51" s="86"/>
      <c r="U51" s="82"/>
      <c r="V51" s="87"/>
      <c r="W51" s="87"/>
      <c r="AJ51" s="1"/>
    </row>
    <row r="52" spans="1:36" x14ac:dyDescent="0.25">
      <c r="A52" s="77">
        <v>9</v>
      </c>
      <c r="B52" s="77" t="s">
        <v>207</v>
      </c>
      <c r="C52" s="78">
        <v>60866100625</v>
      </c>
      <c r="D52" s="80" t="s">
        <v>11</v>
      </c>
      <c r="E52" s="80"/>
      <c r="F52" s="79" t="s">
        <v>44</v>
      </c>
      <c r="G52" s="81" t="s">
        <v>91</v>
      </c>
      <c r="H52" s="81" t="s">
        <v>71</v>
      </c>
      <c r="I52" s="82">
        <v>266.67</v>
      </c>
      <c r="J52" s="82">
        <v>284.56</v>
      </c>
      <c r="K52" s="83">
        <v>1.0670999999999999</v>
      </c>
      <c r="L52" s="84"/>
      <c r="M52" s="84" t="s">
        <v>211</v>
      </c>
      <c r="N52" s="85">
        <v>42217</v>
      </c>
      <c r="O52" s="85" t="s">
        <v>209</v>
      </c>
      <c r="P52" s="86"/>
      <c r="Q52" s="85"/>
      <c r="R52" s="86"/>
      <c r="S52" s="85"/>
      <c r="T52" s="86"/>
      <c r="U52" s="82"/>
      <c r="V52" s="87"/>
      <c r="W52" s="87"/>
    </row>
    <row r="53" spans="1:36" x14ac:dyDescent="0.25">
      <c r="A53" s="77">
        <v>11</v>
      </c>
      <c r="B53" s="77" t="s">
        <v>207</v>
      </c>
      <c r="C53" s="78">
        <v>65735610969</v>
      </c>
      <c r="D53" s="80" t="s">
        <v>3</v>
      </c>
      <c r="E53" s="80"/>
      <c r="F53" s="79" t="s">
        <v>44</v>
      </c>
      <c r="G53" s="81" t="s">
        <v>92</v>
      </c>
      <c r="H53" s="81" t="s">
        <v>72</v>
      </c>
      <c r="I53" s="82">
        <v>922.13</v>
      </c>
      <c r="J53" s="82">
        <v>984.01</v>
      </c>
      <c r="K53" s="83">
        <v>1.0670999999999999</v>
      </c>
      <c r="L53" s="84"/>
      <c r="M53" s="84" t="s">
        <v>212</v>
      </c>
      <c r="N53" s="85">
        <v>42217</v>
      </c>
      <c r="O53" s="85" t="s">
        <v>209</v>
      </c>
      <c r="P53" s="86"/>
      <c r="Q53" s="85"/>
      <c r="R53" s="86"/>
      <c r="S53" s="85"/>
      <c r="T53" s="86"/>
      <c r="U53" s="82"/>
      <c r="V53" s="87"/>
      <c r="W53" s="87"/>
    </row>
    <row r="54" spans="1:36" x14ac:dyDescent="0.25">
      <c r="A54" s="77">
        <v>13</v>
      </c>
      <c r="B54" s="77" t="s">
        <v>207</v>
      </c>
      <c r="C54" s="78">
        <v>65957882676</v>
      </c>
      <c r="D54" s="80" t="s">
        <v>6</v>
      </c>
      <c r="E54" s="80"/>
      <c r="F54" s="79" t="s">
        <v>44</v>
      </c>
      <c r="G54" s="88" t="s">
        <v>93</v>
      </c>
      <c r="H54" s="88" t="s">
        <v>73</v>
      </c>
      <c r="I54" s="89">
        <v>266.67</v>
      </c>
      <c r="J54" s="82">
        <v>284.56</v>
      </c>
      <c r="K54" s="83">
        <v>1.0670999999999999</v>
      </c>
      <c r="L54" s="84"/>
      <c r="M54" s="84" t="s">
        <v>213</v>
      </c>
      <c r="N54" s="85">
        <v>42217</v>
      </c>
      <c r="O54" s="85" t="s">
        <v>209</v>
      </c>
      <c r="P54" s="86"/>
      <c r="Q54" s="85"/>
      <c r="R54" s="86"/>
      <c r="S54" s="85"/>
      <c r="T54" s="86"/>
      <c r="U54" s="82"/>
      <c r="V54" s="90" t="s">
        <v>214</v>
      </c>
      <c r="W54" s="90" t="s">
        <v>215</v>
      </c>
    </row>
    <row r="55" spans="1:36" x14ac:dyDescent="0.25">
      <c r="A55" s="77">
        <v>15</v>
      </c>
      <c r="B55" s="77" t="s">
        <v>207</v>
      </c>
      <c r="C55" s="78">
        <v>65745717804</v>
      </c>
      <c r="D55" s="80" t="s">
        <v>18</v>
      </c>
      <c r="E55" s="80"/>
      <c r="F55" s="79" t="s">
        <v>44</v>
      </c>
      <c r="G55" s="81" t="s">
        <v>94</v>
      </c>
      <c r="H55" s="81" t="s">
        <v>74</v>
      </c>
      <c r="I55" s="82">
        <v>724.75</v>
      </c>
      <c r="J55" s="82">
        <v>773.38</v>
      </c>
      <c r="K55" s="83">
        <v>1.0670999999999999</v>
      </c>
      <c r="L55" s="84"/>
      <c r="M55" s="84" t="s">
        <v>216</v>
      </c>
      <c r="N55" s="85">
        <v>42217</v>
      </c>
      <c r="O55" s="85" t="s">
        <v>209</v>
      </c>
      <c r="P55" s="86"/>
      <c r="Q55" s="85"/>
      <c r="R55" s="86"/>
      <c r="S55" s="85"/>
      <c r="T55" s="91"/>
      <c r="U55" s="82"/>
      <c r="V55" s="87"/>
      <c r="W55" s="87"/>
    </row>
    <row r="56" spans="1:36" x14ac:dyDescent="0.25">
      <c r="A56" s="77">
        <v>18</v>
      </c>
      <c r="B56" s="77" t="s">
        <v>207</v>
      </c>
      <c r="C56" s="78">
        <v>60856000256</v>
      </c>
      <c r="D56" s="80" t="s">
        <v>8</v>
      </c>
      <c r="E56" s="80"/>
      <c r="F56" s="79" t="s">
        <v>44</v>
      </c>
      <c r="G56" s="88" t="s">
        <v>95</v>
      </c>
      <c r="H56" s="88" t="s">
        <v>75</v>
      </c>
      <c r="I56" s="89">
        <v>922.13</v>
      </c>
      <c r="J56" s="82">
        <v>984.01</v>
      </c>
      <c r="K56" s="83">
        <v>1.0670999999999999</v>
      </c>
      <c r="L56" s="84"/>
      <c r="M56" s="84" t="s">
        <v>210</v>
      </c>
      <c r="N56" s="85">
        <v>42217</v>
      </c>
      <c r="O56" s="85" t="s">
        <v>209</v>
      </c>
      <c r="P56" s="86"/>
      <c r="Q56" s="85"/>
      <c r="R56" s="86"/>
      <c r="S56" s="85"/>
      <c r="T56" s="91"/>
      <c r="U56" s="82"/>
      <c r="V56" s="90" t="s">
        <v>217</v>
      </c>
      <c r="W56" s="90" t="s">
        <v>218</v>
      </c>
    </row>
    <row r="57" spans="1:36" x14ac:dyDescent="0.25">
      <c r="A57" s="77">
        <v>19</v>
      </c>
      <c r="B57" s="77" t="s">
        <v>207</v>
      </c>
      <c r="C57" s="78">
        <v>65745609704</v>
      </c>
      <c r="D57" s="80" t="s">
        <v>12</v>
      </c>
      <c r="E57" s="80"/>
      <c r="F57" s="79" t="s">
        <v>44</v>
      </c>
      <c r="G57" s="81" t="s">
        <v>96</v>
      </c>
      <c r="H57" s="81" t="s">
        <v>76</v>
      </c>
      <c r="I57" s="82">
        <v>835.08</v>
      </c>
      <c r="J57" s="82">
        <v>891.11</v>
      </c>
      <c r="K57" s="83">
        <v>1.0670999999999999</v>
      </c>
      <c r="L57" s="84"/>
      <c r="M57" s="84" t="s">
        <v>219</v>
      </c>
      <c r="N57" s="85">
        <v>42217</v>
      </c>
      <c r="O57" s="85" t="s">
        <v>209</v>
      </c>
      <c r="P57" s="86"/>
      <c r="Q57" s="85"/>
      <c r="R57" s="86"/>
      <c r="S57" s="85"/>
      <c r="T57" s="86"/>
      <c r="U57" s="82"/>
      <c r="V57" s="87"/>
      <c r="W57" s="87"/>
    </row>
    <row r="58" spans="1:36" x14ac:dyDescent="0.25">
      <c r="A58" s="77">
        <v>23</v>
      </c>
      <c r="B58" s="77" t="s">
        <v>207</v>
      </c>
      <c r="C58" s="78">
        <v>65957455580</v>
      </c>
      <c r="D58" s="80" t="s">
        <v>9</v>
      </c>
      <c r="E58" s="80"/>
      <c r="F58" s="79" t="s">
        <v>44</v>
      </c>
      <c r="G58" s="81" t="s">
        <v>97</v>
      </c>
      <c r="H58" s="86" t="s">
        <v>77</v>
      </c>
      <c r="I58" s="82">
        <v>266.67</v>
      </c>
      <c r="J58" s="82">
        <v>284.56</v>
      </c>
      <c r="K58" s="83">
        <v>1.0670999999999999</v>
      </c>
      <c r="L58" s="84"/>
      <c r="M58" s="84" t="s">
        <v>213</v>
      </c>
      <c r="N58" s="85">
        <v>42217</v>
      </c>
      <c r="O58" s="85" t="s">
        <v>209</v>
      </c>
      <c r="P58" s="86"/>
      <c r="Q58" s="85"/>
      <c r="R58" s="86"/>
      <c r="S58" s="85"/>
      <c r="T58" s="91"/>
      <c r="U58" s="82"/>
      <c r="V58" s="87"/>
      <c r="W58" s="87"/>
    </row>
    <row r="59" spans="1:36" x14ac:dyDescent="0.25">
      <c r="A59" s="77">
        <v>26</v>
      </c>
      <c r="B59" s="77" t="s">
        <v>207</v>
      </c>
      <c r="C59" s="78">
        <v>65806004209</v>
      </c>
      <c r="D59" s="80" t="s">
        <v>14</v>
      </c>
      <c r="E59" s="80"/>
      <c r="F59" s="79" t="s">
        <v>44</v>
      </c>
      <c r="G59" s="81" t="s">
        <v>98</v>
      </c>
      <c r="H59" s="81" t="s">
        <v>78</v>
      </c>
      <c r="I59" s="82">
        <v>922.13</v>
      </c>
      <c r="J59" s="82">
        <v>984.01</v>
      </c>
      <c r="K59" s="83">
        <v>1.0670999999999999</v>
      </c>
      <c r="L59" s="84"/>
      <c r="M59" s="84" t="s">
        <v>210</v>
      </c>
      <c r="N59" s="85">
        <v>42217</v>
      </c>
      <c r="O59" s="85" t="s">
        <v>209</v>
      </c>
      <c r="P59" s="86"/>
      <c r="Q59" s="85"/>
      <c r="R59" s="86"/>
      <c r="S59" s="85"/>
      <c r="T59" s="86"/>
      <c r="U59" s="82"/>
      <c r="V59" s="87"/>
      <c r="W59" s="87"/>
    </row>
    <row r="60" spans="1:36" x14ac:dyDescent="0.25">
      <c r="A60" s="77">
        <v>28</v>
      </c>
      <c r="B60" s="77" t="s">
        <v>207</v>
      </c>
      <c r="C60" s="78">
        <v>65866619458</v>
      </c>
      <c r="D60" s="80" t="s">
        <v>5</v>
      </c>
      <c r="E60" s="80"/>
      <c r="F60" s="79" t="s">
        <v>44</v>
      </c>
      <c r="G60" s="81" t="s">
        <v>99</v>
      </c>
      <c r="H60" s="81" t="s">
        <v>79</v>
      </c>
      <c r="I60" s="82">
        <v>266.67</v>
      </c>
      <c r="J60" s="82">
        <v>284.56</v>
      </c>
      <c r="K60" s="83">
        <v>1.0670999999999999</v>
      </c>
      <c r="L60" s="84"/>
      <c r="M60" s="84" t="s">
        <v>219</v>
      </c>
      <c r="N60" s="85">
        <v>42217</v>
      </c>
      <c r="O60" s="85" t="s">
        <v>209</v>
      </c>
      <c r="P60" s="86"/>
      <c r="Q60" s="85"/>
      <c r="R60" s="86"/>
      <c r="S60" s="85"/>
      <c r="T60" s="86"/>
      <c r="U60" s="82"/>
      <c r="V60" s="87"/>
      <c r="W60" s="87"/>
    </row>
    <row r="61" spans="1:36" x14ac:dyDescent="0.25">
      <c r="A61" s="77">
        <v>30</v>
      </c>
      <c r="B61" s="77" t="s">
        <v>207</v>
      </c>
      <c r="C61" s="78">
        <v>65866615803</v>
      </c>
      <c r="D61" s="80" t="s">
        <v>16</v>
      </c>
      <c r="E61" s="80"/>
      <c r="F61" s="79" t="s">
        <v>44</v>
      </c>
      <c r="G61" s="81" t="s">
        <v>100</v>
      </c>
      <c r="H61" s="81" t="s">
        <v>80</v>
      </c>
      <c r="I61" s="82">
        <v>266.67</v>
      </c>
      <c r="J61" s="82">
        <v>284.56</v>
      </c>
      <c r="K61" s="83">
        <v>1.0670999999999999</v>
      </c>
      <c r="L61" s="84"/>
      <c r="M61" s="84" t="s">
        <v>219</v>
      </c>
      <c r="N61" s="85">
        <v>42217</v>
      </c>
      <c r="O61" s="85" t="s">
        <v>209</v>
      </c>
      <c r="P61" s="86"/>
      <c r="Q61" s="85"/>
      <c r="R61" s="86"/>
      <c r="S61" s="85"/>
      <c r="T61" s="86"/>
      <c r="U61" s="82"/>
      <c r="V61" s="87"/>
      <c r="W61" s="87"/>
    </row>
    <row r="62" spans="1:36" x14ac:dyDescent="0.25">
      <c r="A62" s="77">
        <v>33</v>
      </c>
      <c r="B62" s="77" t="s">
        <v>207</v>
      </c>
      <c r="C62" s="78">
        <v>65806136944</v>
      </c>
      <c r="D62" s="80" t="s">
        <v>35</v>
      </c>
      <c r="E62" s="80"/>
      <c r="F62" s="79" t="s">
        <v>44</v>
      </c>
      <c r="G62" s="81" t="s">
        <v>101</v>
      </c>
      <c r="H62" s="81" t="s">
        <v>81</v>
      </c>
      <c r="I62" s="82">
        <v>266.67</v>
      </c>
      <c r="J62" s="82">
        <v>284.56</v>
      </c>
      <c r="K62" s="83">
        <v>1.0670999999999999</v>
      </c>
      <c r="L62" s="84"/>
      <c r="M62" s="84" t="s">
        <v>219</v>
      </c>
      <c r="N62" s="85">
        <v>42217</v>
      </c>
      <c r="O62" s="85" t="s">
        <v>209</v>
      </c>
      <c r="P62" s="86"/>
      <c r="Q62" s="85"/>
      <c r="R62" s="86"/>
      <c r="S62" s="85"/>
      <c r="T62" s="86"/>
      <c r="U62" s="82"/>
      <c r="V62" s="87"/>
      <c r="W62" s="87"/>
    </row>
    <row r="63" spans="1:36" x14ac:dyDescent="0.25">
      <c r="A63" s="77">
        <v>36</v>
      </c>
      <c r="B63" s="77" t="s">
        <v>207</v>
      </c>
      <c r="C63" s="78">
        <v>62856802442</v>
      </c>
      <c r="D63" s="80" t="s">
        <v>4</v>
      </c>
      <c r="E63" s="80"/>
      <c r="F63" s="79" t="s">
        <v>44</v>
      </c>
      <c r="G63" s="81" t="s">
        <v>102</v>
      </c>
      <c r="H63" s="81" t="s">
        <v>82</v>
      </c>
      <c r="I63" s="82">
        <v>266.67</v>
      </c>
      <c r="J63" s="82">
        <v>284.56</v>
      </c>
      <c r="K63" s="83">
        <v>1.0670999999999999</v>
      </c>
      <c r="L63" s="84"/>
      <c r="M63" s="84" t="s">
        <v>219</v>
      </c>
      <c r="N63" s="85">
        <v>42217</v>
      </c>
      <c r="O63" s="85" t="s">
        <v>209</v>
      </c>
      <c r="P63" s="86"/>
      <c r="Q63" s="85"/>
      <c r="R63" s="86"/>
      <c r="S63" s="85"/>
      <c r="T63" s="86"/>
      <c r="U63" s="82"/>
      <c r="V63" s="87"/>
      <c r="W63" s="87"/>
    </row>
    <row r="64" spans="1:36" x14ac:dyDescent="0.25">
      <c r="A64" s="77">
        <v>37</v>
      </c>
      <c r="B64" s="77" t="s">
        <v>207</v>
      </c>
      <c r="C64" s="78">
        <v>65795905309</v>
      </c>
      <c r="D64" s="80" t="s">
        <v>15</v>
      </c>
      <c r="E64" s="80"/>
      <c r="F64" s="79" t="s">
        <v>44</v>
      </c>
      <c r="G64" s="81" t="s">
        <v>103</v>
      </c>
      <c r="H64" s="81" t="s">
        <v>83</v>
      </c>
      <c r="I64" s="82">
        <v>922.13</v>
      </c>
      <c r="J64" s="82">
        <v>984.01</v>
      </c>
      <c r="K64" s="83">
        <v>1.0670999999999999</v>
      </c>
      <c r="L64" s="84"/>
      <c r="M64" s="84" t="s">
        <v>210</v>
      </c>
      <c r="N64" s="85">
        <v>42217</v>
      </c>
      <c r="O64" s="85" t="s">
        <v>209</v>
      </c>
      <c r="P64" s="86"/>
      <c r="Q64" s="85"/>
      <c r="R64" s="86"/>
      <c r="S64" s="85"/>
      <c r="T64" s="86"/>
      <c r="U64" s="82"/>
      <c r="V64" s="87"/>
      <c r="W64" s="87"/>
    </row>
    <row r="65" spans="1:23" x14ac:dyDescent="0.25">
      <c r="H65" s="76"/>
      <c r="I65" s="76"/>
      <c r="L65" s="8"/>
    </row>
    <row r="66" spans="1:23" x14ac:dyDescent="0.25">
      <c r="J66" s="76"/>
      <c r="K66" s="76"/>
      <c r="L66" s="8"/>
    </row>
    <row r="68" spans="1:23" ht="38.25" x14ac:dyDescent="0.25">
      <c r="A68" s="68" t="s">
        <v>189</v>
      </c>
      <c r="B68" s="68" t="s">
        <v>190</v>
      </c>
      <c r="C68" s="69" t="s">
        <v>191</v>
      </c>
      <c r="D68" s="68" t="s">
        <v>192</v>
      </c>
      <c r="E68" s="68" t="s">
        <v>193</v>
      </c>
      <c r="F68" s="68" t="s">
        <v>49</v>
      </c>
      <c r="G68" s="68" t="s">
        <v>194</v>
      </c>
      <c r="H68" s="70" t="s">
        <v>195</v>
      </c>
      <c r="I68" s="70" t="s">
        <v>238</v>
      </c>
      <c r="J68" s="71" t="s">
        <v>197</v>
      </c>
      <c r="K68" s="71" t="s">
        <v>198</v>
      </c>
      <c r="L68" s="71" t="s">
        <v>199</v>
      </c>
      <c r="M68" s="72" t="s">
        <v>200</v>
      </c>
      <c r="N68" s="69" t="s">
        <v>201</v>
      </c>
      <c r="O68" s="74" t="s">
        <v>200</v>
      </c>
      <c r="P68" s="75" t="s">
        <v>205</v>
      </c>
      <c r="Q68" s="73" t="s">
        <v>202</v>
      </c>
      <c r="R68" s="73" t="s">
        <v>203</v>
      </c>
      <c r="S68" s="73" t="s">
        <v>200</v>
      </c>
      <c r="T68" s="73" t="s">
        <v>204</v>
      </c>
      <c r="U68" s="293" t="s">
        <v>206</v>
      </c>
      <c r="V68" s="294"/>
    </row>
    <row r="69" spans="1:23" x14ac:dyDescent="0.25">
      <c r="G69" s="76"/>
      <c r="H69" s="76"/>
      <c r="L69" s="8"/>
    </row>
    <row r="70" spans="1:23" x14ac:dyDescent="0.25">
      <c r="A70" s="77">
        <v>1</v>
      </c>
      <c r="B70" s="77" t="s">
        <v>207</v>
      </c>
      <c r="C70" s="109">
        <v>65795501439</v>
      </c>
      <c r="D70" s="77" t="s">
        <v>44</v>
      </c>
      <c r="E70" s="77" t="s">
        <v>17</v>
      </c>
      <c r="F70" s="86" t="s">
        <v>89</v>
      </c>
      <c r="G70" s="86" t="s">
        <v>69</v>
      </c>
      <c r="H70" s="82">
        <v>774.58</v>
      </c>
      <c r="I70" s="82">
        <v>826.55</v>
      </c>
      <c r="J70" s="83">
        <v>1.0670999999999999</v>
      </c>
      <c r="K70" s="84"/>
      <c r="L70" s="84" t="s">
        <v>208</v>
      </c>
      <c r="M70" s="85">
        <v>42217</v>
      </c>
      <c r="N70" s="85" t="s">
        <v>209</v>
      </c>
      <c r="O70" s="91">
        <v>42444</v>
      </c>
      <c r="P70" s="82" t="s">
        <v>239</v>
      </c>
      <c r="Q70" s="86"/>
      <c r="R70" s="85"/>
      <c r="S70" s="86"/>
      <c r="T70" s="85"/>
      <c r="U70" s="87"/>
      <c r="V70" s="87"/>
      <c r="W70" s="110"/>
    </row>
    <row r="71" spans="1:23" x14ac:dyDescent="0.25">
      <c r="A71" s="77">
        <v>2</v>
      </c>
      <c r="B71" s="77" t="s">
        <v>207</v>
      </c>
      <c r="C71" s="78">
        <v>67856472237</v>
      </c>
      <c r="D71" s="79" t="s">
        <v>44</v>
      </c>
      <c r="E71" s="80" t="s">
        <v>10</v>
      </c>
      <c r="F71" s="81" t="s">
        <v>90</v>
      </c>
      <c r="G71" s="81" t="s">
        <v>70</v>
      </c>
      <c r="H71" s="82">
        <v>266.67</v>
      </c>
      <c r="I71" s="82">
        <v>284.56</v>
      </c>
      <c r="J71" s="83">
        <v>1.0670999999999999</v>
      </c>
      <c r="K71" s="84"/>
      <c r="L71" s="84" t="s">
        <v>210</v>
      </c>
      <c r="M71" s="85">
        <v>42217</v>
      </c>
      <c r="N71" s="85" t="s">
        <v>209</v>
      </c>
      <c r="O71" s="86"/>
      <c r="P71" s="82"/>
      <c r="Q71" s="86"/>
      <c r="R71" s="85"/>
      <c r="S71" s="86"/>
      <c r="T71" s="85"/>
      <c r="U71" s="87"/>
      <c r="V71" s="87"/>
      <c r="W71" s="110"/>
    </row>
    <row r="72" spans="1:23" x14ac:dyDescent="0.25">
      <c r="A72" s="77">
        <v>3</v>
      </c>
      <c r="B72" s="77" t="s">
        <v>207</v>
      </c>
      <c r="C72" s="78">
        <v>60866100625</v>
      </c>
      <c r="D72" s="79" t="s">
        <v>44</v>
      </c>
      <c r="E72" s="80" t="s">
        <v>11</v>
      </c>
      <c r="F72" s="81" t="s">
        <v>91</v>
      </c>
      <c r="G72" s="81" t="s">
        <v>71</v>
      </c>
      <c r="H72" s="82">
        <v>266.67</v>
      </c>
      <c r="I72" s="82">
        <v>284.56</v>
      </c>
      <c r="J72" s="83">
        <v>1.0670999999999999</v>
      </c>
      <c r="K72" s="84"/>
      <c r="L72" s="84" t="s">
        <v>211</v>
      </c>
      <c r="M72" s="85">
        <v>42217</v>
      </c>
      <c r="N72" s="85" t="s">
        <v>209</v>
      </c>
      <c r="O72" s="86"/>
      <c r="P72" s="82"/>
      <c r="Q72" s="86"/>
      <c r="R72" s="85"/>
      <c r="S72" s="86"/>
      <c r="T72" s="85"/>
      <c r="U72" s="87"/>
      <c r="V72" s="87"/>
      <c r="W72" s="110"/>
    </row>
    <row r="73" spans="1:23" x14ac:dyDescent="0.25">
      <c r="A73" s="77">
        <v>4</v>
      </c>
      <c r="B73" s="77" t="s">
        <v>207</v>
      </c>
      <c r="C73" s="78">
        <v>65735610969</v>
      </c>
      <c r="D73" s="77" t="s">
        <v>44</v>
      </c>
      <c r="E73" s="77" t="s">
        <v>3</v>
      </c>
      <c r="F73" s="86" t="s">
        <v>92</v>
      </c>
      <c r="G73" s="86" t="s">
        <v>72</v>
      </c>
      <c r="H73" s="82">
        <v>922.13</v>
      </c>
      <c r="I73" s="82">
        <v>984.01</v>
      </c>
      <c r="J73" s="83">
        <v>1.0670999999999999</v>
      </c>
      <c r="K73" s="84"/>
      <c r="L73" s="84" t="s">
        <v>212</v>
      </c>
      <c r="M73" s="85">
        <v>42217</v>
      </c>
      <c r="N73" s="85" t="s">
        <v>209</v>
      </c>
      <c r="O73" s="91">
        <v>42478</v>
      </c>
      <c r="P73" s="82" t="s">
        <v>240</v>
      </c>
      <c r="Q73" s="86"/>
      <c r="R73" s="85"/>
      <c r="S73" s="86"/>
      <c r="T73" s="85"/>
      <c r="U73" s="87"/>
      <c r="V73" s="87"/>
      <c r="W73" s="110"/>
    </row>
    <row r="74" spans="1:23" x14ac:dyDescent="0.25">
      <c r="A74" s="77">
        <v>5</v>
      </c>
      <c r="B74" s="77" t="s">
        <v>207</v>
      </c>
      <c r="C74" s="78">
        <v>65957882676</v>
      </c>
      <c r="D74" s="79" t="s">
        <v>44</v>
      </c>
      <c r="E74" s="80" t="s">
        <v>6</v>
      </c>
      <c r="F74" s="88" t="s">
        <v>93</v>
      </c>
      <c r="G74" s="88" t="s">
        <v>73</v>
      </c>
      <c r="H74" s="89">
        <v>266.67</v>
      </c>
      <c r="I74" s="82">
        <v>284.56</v>
      </c>
      <c r="J74" s="83">
        <v>1.0670999999999999</v>
      </c>
      <c r="K74" s="84"/>
      <c r="L74" s="84" t="s">
        <v>213</v>
      </c>
      <c r="M74" s="85">
        <v>42217</v>
      </c>
      <c r="N74" s="85" t="s">
        <v>209</v>
      </c>
      <c r="O74" s="86"/>
      <c r="P74" s="82"/>
      <c r="Q74" s="86"/>
      <c r="R74" s="85"/>
      <c r="S74" s="86"/>
      <c r="T74" s="85"/>
      <c r="U74" s="90" t="s">
        <v>214</v>
      </c>
      <c r="V74" s="90" t="s">
        <v>215</v>
      </c>
      <c r="W74" s="110"/>
    </row>
    <row r="75" spans="1:23" x14ac:dyDescent="0.25">
      <c r="A75" s="77">
        <v>6</v>
      </c>
      <c r="B75" s="77" t="s">
        <v>207</v>
      </c>
      <c r="C75" s="78">
        <v>65745717804</v>
      </c>
      <c r="D75" s="79" t="s">
        <v>44</v>
      </c>
      <c r="E75" s="80" t="s">
        <v>18</v>
      </c>
      <c r="F75" s="81" t="s">
        <v>94</v>
      </c>
      <c r="G75" s="81" t="s">
        <v>74</v>
      </c>
      <c r="H75" s="82">
        <v>724.75</v>
      </c>
      <c r="I75" s="82">
        <v>773.38</v>
      </c>
      <c r="J75" s="83">
        <v>1.0670999999999999</v>
      </c>
      <c r="K75" s="84"/>
      <c r="L75" s="84" t="s">
        <v>216</v>
      </c>
      <c r="M75" s="85">
        <v>42217</v>
      </c>
      <c r="N75" s="85" t="s">
        <v>209</v>
      </c>
      <c r="O75" s="91"/>
      <c r="P75" s="82"/>
      <c r="Q75" s="86"/>
      <c r="R75" s="85"/>
      <c r="S75" s="86"/>
      <c r="T75" s="85"/>
      <c r="U75" s="87"/>
      <c r="V75" s="87"/>
      <c r="W75" s="110"/>
    </row>
    <row r="76" spans="1:23" x14ac:dyDescent="0.25">
      <c r="A76" s="77">
        <v>7</v>
      </c>
      <c r="B76" s="77" t="s">
        <v>207</v>
      </c>
      <c r="C76" s="78">
        <v>60856000256</v>
      </c>
      <c r="D76" s="79" t="s">
        <v>44</v>
      </c>
      <c r="E76" s="80" t="s">
        <v>8</v>
      </c>
      <c r="F76" s="88" t="s">
        <v>95</v>
      </c>
      <c r="G76" s="88" t="s">
        <v>75</v>
      </c>
      <c r="H76" s="89">
        <v>922.13</v>
      </c>
      <c r="I76" s="82">
        <v>984.01</v>
      </c>
      <c r="J76" s="83">
        <v>1.0670999999999999</v>
      </c>
      <c r="K76" s="84"/>
      <c r="L76" s="84" t="s">
        <v>210</v>
      </c>
      <c r="M76" s="85">
        <v>42217</v>
      </c>
      <c r="N76" s="85" t="s">
        <v>209</v>
      </c>
      <c r="O76" s="91"/>
      <c r="P76" s="82"/>
      <c r="Q76" s="86"/>
      <c r="R76" s="85"/>
      <c r="S76" s="86"/>
      <c r="T76" s="85"/>
      <c r="U76" s="90" t="s">
        <v>217</v>
      </c>
      <c r="V76" s="90" t="s">
        <v>218</v>
      </c>
      <c r="W76" s="110"/>
    </row>
    <row r="77" spans="1:23" x14ac:dyDescent="0.25">
      <c r="A77" s="77">
        <v>8</v>
      </c>
      <c r="B77" s="77" t="s">
        <v>207</v>
      </c>
      <c r="C77" s="78">
        <v>65745609704</v>
      </c>
      <c r="D77" s="79" t="s">
        <v>44</v>
      </c>
      <c r="E77" s="80" t="s">
        <v>12</v>
      </c>
      <c r="F77" s="81" t="s">
        <v>96</v>
      </c>
      <c r="G77" s="81" t="s">
        <v>76</v>
      </c>
      <c r="H77" s="82">
        <v>835.08</v>
      </c>
      <c r="I77" s="82">
        <v>891.11</v>
      </c>
      <c r="J77" s="83">
        <v>1.0670999999999999</v>
      </c>
      <c r="K77" s="84"/>
      <c r="L77" s="84" t="s">
        <v>219</v>
      </c>
      <c r="M77" s="85">
        <v>42217</v>
      </c>
      <c r="N77" s="85" t="s">
        <v>209</v>
      </c>
      <c r="O77" s="86"/>
      <c r="P77" s="82"/>
      <c r="Q77" s="86"/>
      <c r="R77" s="85"/>
      <c r="S77" s="86"/>
      <c r="T77" s="85"/>
      <c r="U77" s="87"/>
      <c r="V77" s="87"/>
      <c r="W77" s="110"/>
    </row>
    <row r="78" spans="1:23" x14ac:dyDescent="0.25">
      <c r="A78" s="77">
        <v>9</v>
      </c>
      <c r="B78" s="77" t="s">
        <v>207</v>
      </c>
      <c r="C78" s="78">
        <v>65957455580</v>
      </c>
      <c r="D78" s="79" t="s">
        <v>44</v>
      </c>
      <c r="E78" s="80" t="s">
        <v>9</v>
      </c>
      <c r="F78" s="81" t="s">
        <v>97</v>
      </c>
      <c r="G78" s="81" t="s">
        <v>77</v>
      </c>
      <c r="H78" s="82">
        <v>266.67</v>
      </c>
      <c r="I78" s="82">
        <v>284.56</v>
      </c>
      <c r="J78" s="83">
        <v>1.0670999999999999</v>
      </c>
      <c r="K78" s="84"/>
      <c r="L78" s="84" t="s">
        <v>213</v>
      </c>
      <c r="M78" s="85">
        <v>42217</v>
      </c>
      <c r="N78" s="85" t="s">
        <v>209</v>
      </c>
      <c r="O78" s="91"/>
      <c r="P78" s="82"/>
      <c r="Q78" s="86"/>
      <c r="R78" s="85"/>
      <c r="S78" s="86"/>
      <c r="T78" s="85"/>
      <c r="U78" s="87"/>
      <c r="V78" s="87"/>
      <c r="W78" s="110"/>
    </row>
    <row r="79" spans="1:23" x14ac:dyDescent="0.25">
      <c r="A79" s="77">
        <v>10</v>
      </c>
      <c r="B79" s="77" t="s">
        <v>207</v>
      </c>
      <c r="C79" s="78">
        <v>65806004209</v>
      </c>
      <c r="D79" s="79" t="s">
        <v>44</v>
      </c>
      <c r="E79" s="80" t="s">
        <v>14</v>
      </c>
      <c r="F79" s="81" t="s">
        <v>98</v>
      </c>
      <c r="G79" s="81" t="s">
        <v>78</v>
      </c>
      <c r="H79" s="82">
        <v>922.13</v>
      </c>
      <c r="I79" s="82">
        <v>984.01</v>
      </c>
      <c r="J79" s="83">
        <v>1.0670999999999999</v>
      </c>
      <c r="K79" s="84"/>
      <c r="L79" s="84" t="s">
        <v>210</v>
      </c>
      <c r="M79" s="85">
        <v>42217</v>
      </c>
      <c r="N79" s="85" t="s">
        <v>209</v>
      </c>
      <c r="O79" s="86"/>
      <c r="P79" s="82"/>
      <c r="Q79" s="86"/>
      <c r="R79" s="85"/>
      <c r="S79" s="86"/>
      <c r="T79" s="85"/>
      <c r="U79" s="87"/>
      <c r="V79" s="87"/>
      <c r="W79" s="110"/>
    </row>
    <row r="80" spans="1:23" x14ac:dyDescent="0.25">
      <c r="A80" s="77">
        <v>11</v>
      </c>
      <c r="B80" s="77" t="s">
        <v>207</v>
      </c>
      <c r="C80" s="78">
        <v>65866619458</v>
      </c>
      <c r="D80" s="79" t="s">
        <v>44</v>
      </c>
      <c r="E80" s="80" t="s">
        <v>5</v>
      </c>
      <c r="F80" s="81" t="s">
        <v>99</v>
      </c>
      <c r="G80" s="81" t="s">
        <v>79</v>
      </c>
      <c r="H80" s="82">
        <v>266.67</v>
      </c>
      <c r="I80" s="82">
        <v>284.56</v>
      </c>
      <c r="J80" s="83">
        <v>1.0670999999999999</v>
      </c>
      <c r="K80" s="84"/>
      <c r="L80" s="84" t="s">
        <v>219</v>
      </c>
      <c r="M80" s="85">
        <v>42217</v>
      </c>
      <c r="N80" s="85" t="s">
        <v>209</v>
      </c>
      <c r="O80" s="86"/>
      <c r="P80" s="82"/>
      <c r="Q80" s="86"/>
      <c r="R80" s="85"/>
      <c r="S80" s="86"/>
      <c r="T80" s="85"/>
      <c r="U80" s="87"/>
      <c r="V80" s="87"/>
      <c r="W80" s="110"/>
    </row>
    <row r="81" spans="1:23" x14ac:dyDescent="0.25">
      <c r="A81" s="77">
        <v>12</v>
      </c>
      <c r="B81" s="77" t="s">
        <v>207</v>
      </c>
      <c r="C81" s="78">
        <v>65866615803</v>
      </c>
      <c r="D81" s="79" t="s">
        <v>44</v>
      </c>
      <c r="E81" s="80" t="s">
        <v>16</v>
      </c>
      <c r="F81" s="81" t="s">
        <v>100</v>
      </c>
      <c r="G81" s="81" t="s">
        <v>80</v>
      </c>
      <c r="H81" s="82">
        <v>266.67</v>
      </c>
      <c r="I81" s="82">
        <v>284.56</v>
      </c>
      <c r="J81" s="83">
        <v>1.0670999999999999</v>
      </c>
      <c r="K81" s="84"/>
      <c r="L81" s="84" t="s">
        <v>219</v>
      </c>
      <c r="M81" s="85">
        <v>42217</v>
      </c>
      <c r="N81" s="85" t="s">
        <v>209</v>
      </c>
      <c r="O81" s="86"/>
      <c r="P81" s="82"/>
      <c r="Q81" s="86"/>
      <c r="R81" s="85"/>
      <c r="S81" s="86"/>
      <c r="T81" s="85"/>
      <c r="U81" s="87"/>
      <c r="V81" s="87"/>
      <c r="W81" s="110"/>
    </row>
    <row r="82" spans="1:23" x14ac:dyDescent="0.25">
      <c r="A82" s="77">
        <v>13</v>
      </c>
      <c r="B82" s="77" t="s">
        <v>207</v>
      </c>
      <c r="C82" s="78">
        <v>65806136944</v>
      </c>
      <c r="D82" s="79" t="s">
        <v>44</v>
      </c>
      <c r="E82" s="80" t="s">
        <v>35</v>
      </c>
      <c r="F82" s="81" t="s">
        <v>101</v>
      </c>
      <c r="G82" s="81" t="s">
        <v>81</v>
      </c>
      <c r="H82" s="82">
        <v>266.67</v>
      </c>
      <c r="I82" s="82">
        <v>284.56</v>
      </c>
      <c r="J82" s="83">
        <v>1.0670999999999999</v>
      </c>
      <c r="K82" s="84"/>
      <c r="L82" s="84" t="s">
        <v>219</v>
      </c>
      <c r="M82" s="85">
        <v>42217</v>
      </c>
      <c r="N82" s="85" t="s">
        <v>209</v>
      </c>
      <c r="O82" s="86"/>
      <c r="P82" s="82"/>
      <c r="Q82" s="86"/>
      <c r="R82" s="85"/>
      <c r="S82" s="86"/>
      <c r="T82" s="85"/>
      <c r="U82" s="87"/>
      <c r="V82" s="87"/>
      <c r="W82" s="110"/>
    </row>
    <row r="83" spans="1:23" x14ac:dyDescent="0.25">
      <c r="A83" s="77">
        <v>14</v>
      </c>
      <c r="B83" s="77" t="s">
        <v>207</v>
      </c>
      <c r="C83" s="78">
        <v>62856802442</v>
      </c>
      <c r="D83" s="79" t="s">
        <v>44</v>
      </c>
      <c r="E83" s="80" t="s">
        <v>4</v>
      </c>
      <c r="F83" s="81" t="s">
        <v>102</v>
      </c>
      <c r="G83" s="81" t="s">
        <v>82</v>
      </c>
      <c r="H83" s="82">
        <v>266.67</v>
      </c>
      <c r="I83" s="82">
        <v>284.56</v>
      </c>
      <c r="J83" s="83">
        <v>1.0670999999999999</v>
      </c>
      <c r="K83" s="84"/>
      <c r="L83" s="84" t="s">
        <v>219</v>
      </c>
      <c r="M83" s="85">
        <v>42217</v>
      </c>
      <c r="N83" s="85" t="s">
        <v>209</v>
      </c>
      <c r="O83" s="86"/>
      <c r="P83" s="82"/>
      <c r="Q83" s="86"/>
      <c r="R83" s="85"/>
      <c r="S83" s="86"/>
      <c r="T83" s="85"/>
      <c r="U83" s="87"/>
      <c r="V83" s="87"/>
      <c r="W83" s="110"/>
    </row>
    <row r="84" spans="1:23" x14ac:dyDescent="0.25">
      <c r="A84" s="77">
        <v>15</v>
      </c>
      <c r="B84" s="77" t="s">
        <v>207</v>
      </c>
      <c r="C84" s="78">
        <v>65795905309</v>
      </c>
      <c r="D84" s="79" t="s">
        <v>44</v>
      </c>
      <c r="E84" s="80" t="s">
        <v>15</v>
      </c>
      <c r="F84" s="81" t="s">
        <v>103</v>
      </c>
      <c r="G84" s="81" t="s">
        <v>83</v>
      </c>
      <c r="H84" s="82">
        <v>922.13</v>
      </c>
      <c r="I84" s="82">
        <v>984.01</v>
      </c>
      <c r="J84" s="83">
        <v>1.0670999999999999</v>
      </c>
      <c r="K84" s="84"/>
      <c r="L84" s="84" t="s">
        <v>210</v>
      </c>
      <c r="M84" s="85">
        <v>42217</v>
      </c>
      <c r="N84" s="85" t="s">
        <v>209</v>
      </c>
      <c r="O84" s="86"/>
      <c r="P84" s="82"/>
      <c r="Q84" s="86"/>
      <c r="R84" s="85"/>
      <c r="S84" s="86"/>
      <c r="T84" s="85"/>
      <c r="U84" s="87"/>
      <c r="V84" s="87"/>
      <c r="W84" s="110"/>
    </row>
    <row r="86" spans="1:23" x14ac:dyDescent="0.25">
      <c r="A86" s="111">
        <v>4</v>
      </c>
      <c r="B86" s="112" t="s">
        <v>207</v>
      </c>
      <c r="C86" s="113">
        <v>65735610969</v>
      </c>
      <c r="D86" s="114" t="s">
        <v>44</v>
      </c>
      <c r="E86" s="80" t="s">
        <v>3</v>
      </c>
      <c r="F86" s="81" t="s">
        <v>92</v>
      </c>
      <c r="G86" s="81" t="s">
        <v>72</v>
      </c>
      <c r="H86" s="115">
        <v>922.13</v>
      </c>
      <c r="I86" s="82">
        <v>984.01</v>
      </c>
      <c r="J86" s="83">
        <v>1.0670999999999999</v>
      </c>
      <c r="K86" s="84"/>
      <c r="L86" s="84" t="s">
        <v>212</v>
      </c>
      <c r="M86" s="85">
        <v>42523</v>
      </c>
      <c r="N86" s="85" t="s">
        <v>241</v>
      </c>
      <c r="O86" s="91"/>
      <c r="P86" s="82"/>
      <c r="Q86" s="86"/>
      <c r="R86" s="85"/>
      <c r="S86" s="86"/>
      <c r="T86" s="85"/>
      <c r="U86" s="87"/>
      <c r="V86" s="87"/>
    </row>
  </sheetData>
  <sortState ref="A26:AK40">
    <sortCondition ref="D12:D40"/>
  </sortState>
  <mergeCells count="5">
    <mergeCell ref="D1:K1"/>
    <mergeCell ref="D2:K2"/>
    <mergeCell ref="D3:K3"/>
    <mergeCell ref="D7:K7"/>
    <mergeCell ref="U68:V68"/>
  </mergeCells>
  <pageMargins left="0.25" right="0.25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[1]puestos!#REF!</xm:f>
          </x14:formula1>
          <xm:sqref>M15:M25 M27:M42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pageSetUpPr fitToPage="1"/>
  </sheetPr>
  <dimension ref="B6:T100"/>
  <sheetViews>
    <sheetView topLeftCell="B40" zoomScale="90" zoomScaleNormal="90" workbookViewId="0">
      <selection activeCell="O60" sqref="O60"/>
    </sheetView>
  </sheetViews>
  <sheetFormatPr baseColWidth="10" defaultColWidth="11.42578125" defaultRowHeight="15" x14ac:dyDescent="0.25"/>
  <cols>
    <col min="1" max="1" width="0" style="121" hidden="1" customWidth="1"/>
    <col min="2" max="3" width="9.140625" style="121" customWidth="1"/>
    <col min="4" max="4" width="40.140625" style="121" customWidth="1"/>
    <col min="5" max="5" width="18" style="121" hidden="1" customWidth="1"/>
    <col min="6" max="6" width="23.28515625" style="121" customWidth="1"/>
    <col min="7" max="7" width="13.42578125" style="121" customWidth="1"/>
    <col min="8" max="8" width="21.7109375" style="121" customWidth="1"/>
    <col min="9" max="9" width="12.28515625" style="121" customWidth="1"/>
    <col min="10" max="10" width="15.42578125" style="121" customWidth="1"/>
    <col min="11" max="12" width="11.42578125" style="121" customWidth="1"/>
    <col min="13" max="13" width="11.42578125" style="121" hidden="1" customWidth="1"/>
    <col min="14" max="14" width="14.42578125" style="121" customWidth="1"/>
    <col min="15" max="15" width="24.5703125" style="121" customWidth="1"/>
    <col min="16" max="16" width="30.5703125" style="121" customWidth="1"/>
    <col min="17" max="17" width="22" style="121" customWidth="1"/>
    <col min="18" max="18" width="54" style="121" bestFit="1" customWidth="1"/>
    <col min="19" max="19" width="12.140625" style="121" bestFit="1" customWidth="1"/>
    <col min="20" max="20" width="21.28515625" style="121" bestFit="1" customWidth="1"/>
    <col min="21" max="16384" width="11.42578125" style="121"/>
  </cols>
  <sheetData>
    <row r="6" spans="2:19" ht="15" customHeight="1" x14ac:dyDescent="0.25">
      <c r="B6" s="292" t="s">
        <v>107</v>
      </c>
      <c r="C6" s="292" t="s">
        <v>123</v>
      </c>
      <c r="D6" s="292" t="s">
        <v>0</v>
      </c>
      <c r="E6" s="292" t="s">
        <v>48</v>
      </c>
      <c r="F6" s="203"/>
      <c r="G6" s="292" t="s">
        <v>108</v>
      </c>
      <c r="H6" s="292" t="s">
        <v>109</v>
      </c>
      <c r="I6" s="292" t="s">
        <v>37</v>
      </c>
      <c r="J6" s="292" t="s">
        <v>38</v>
      </c>
    </row>
    <row r="7" spans="2:19" x14ac:dyDescent="0.25">
      <c r="B7" s="292"/>
      <c r="C7" s="292"/>
      <c r="D7" s="292"/>
      <c r="E7" s="292"/>
      <c r="F7" s="203"/>
      <c r="G7" s="292"/>
      <c r="H7" s="292"/>
      <c r="I7" s="292"/>
      <c r="J7" s="292"/>
    </row>
    <row r="8" spans="2:19" s="123" customFormat="1" x14ac:dyDescent="0.25">
      <c r="B8" s="30"/>
      <c r="C8" s="30"/>
      <c r="D8" s="30"/>
      <c r="E8" s="30"/>
      <c r="F8" s="30"/>
      <c r="G8" s="30"/>
      <c r="H8" s="30"/>
      <c r="I8" s="30"/>
      <c r="J8" s="30"/>
    </row>
    <row r="9" spans="2:19" s="123" customFormat="1" x14ac:dyDescent="0.25">
      <c r="B9" s="132">
        <v>256415</v>
      </c>
      <c r="C9" s="222" t="s">
        <v>39</v>
      </c>
      <c r="D9" s="36" t="s">
        <v>271</v>
      </c>
      <c r="E9" s="36" t="s">
        <v>273</v>
      </c>
      <c r="F9" s="116" t="s">
        <v>276</v>
      </c>
      <c r="G9" s="175" t="s">
        <v>111</v>
      </c>
      <c r="H9" s="116" t="s">
        <v>276</v>
      </c>
      <c r="I9" s="200" t="e">
        <f>TMM!#REF!</f>
        <v>#REF!</v>
      </c>
      <c r="J9" s="200" t="e">
        <f>TMM!#REF!</f>
        <v>#REF!</v>
      </c>
      <c r="L9" s="123">
        <v>501</v>
      </c>
    </row>
    <row r="10" spans="2:19" s="23" customFormat="1" x14ac:dyDescent="0.25">
      <c r="B10" s="165">
        <v>251293</v>
      </c>
      <c r="C10" s="222" t="s">
        <v>39</v>
      </c>
      <c r="D10" s="36" t="s">
        <v>10</v>
      </c>
      <c r="E10" s="36" t="s">
        <v>70</v>
      </c>
      <c r="F10" s="176" t="s">
        <v>151</v>
      </c>
      <c r="G10" s="36" t="s">
        <v>112</v>
      </c>
      <c r="H10" s="35">
        <v>2696031080</v>
      </c>
      <c r="I10" s="200" t="e">
        <f>TMM!#REF!</f>
        <v>#REF!</v>
      </c>
      <c r="J10" s="200" t="e">
        <f>TMM!#REF!</f>
        <v>#REF!</v>
      </c>
      <c r="K10" s="177"/>
      <c r="L10" s="123">
        <v>545</v>
      </c>
      <c r="M10" s="177"/>
      <c r="N10" s="123"/>
      <c r="O10" s="127"/>
      <c r="P10" s="202"/>
      <c r="Q10" s="127"/>
      <c r="S10" s="31"/>
    </row>
    <row r="11" spans="2:19" s="123" customFormat="1" x14ac:dyDescent="0.25">
      <c r="B11" s="206">
        <v>252312</v>
      </c>
      <c r="C11" s="204" t="s">
        <v>39</v>
      </c>
      <c r="D11" s="204" t="s">
        <v>18</v>
      </c>
      <c r="E11" s="204"/>
      <c r="F11" s="207" t="s">
        <v>149</v>
      </c>
      <c r="G11" s="204" t="s">
        <v>112</v>
      </c>
      <c r="H11" s="209">
        <v>2707066546</v>
      </c>
      <c r="I11" s="200" t="e">
        <f>TMM!#REF!</f>
        <v>#REF!</v>
      </c>
      <c r="J11" s="200" t="e">
        <f>TMM!#REF!</f>
        <v>#REF!</v>
      </c>
      <c r="N11" s="107"/>
      <c r="P11" s="202"/>
    </row>
    <row r="12" spans="2:19" s="123" customFormat="1" x14ac:dyDescent="0.25">
      <c r="B12" s="206">
        <v>251298</v>
      </c>
      <c r="C12" s="204" t="s">
        <v>39</v>
      </c>
      <c r="D12" s="204" t="s">
        <v>8</v>
      </c>
      <c r="E12" s="204"/>
      <c r="F12" s="207" t="s">
        <v>530</v>
      </c>
      <c r="G12" s="208" t="s">
        <v>110</v>
      </c>
      <c r="H12" s="209">
        <v>5509262296</v>
      </c>
      <c r="I12" s="200" t="e">
        <f>TMM!#REF!</f>
        <v>#REF!</v>
      </c>
      <c r="J12" s="200" t="e">
        <f>TMM!#REF!</f>
        <v>#REF!</v>
      </c>
      <c r="N12" s="107"/>
      <c r="P12" s="202"/>
    </row>
    <row r="13" spans="2:19" s="123" customFormat="1" x14ac:dyDescent="0.25">
      <c r="B13" s="132">
        <v>256499</v>
      </c>
      <c r="C13" s="36" t="s">
        <v>39</v>
      </c>
      <c r="D13" s="123" t="s">
        <v>371</v>
      </c>
      <c r="E13" s="123" t="s">
        <v>375</v>
      </c>
      <c r="F13" s="36" t="s">
        <v>383</v>
      </c>
      <c r="G13" s="36" t="s">
        <v>112</v>
      </c>
      <c r="H13" s="35">
        <v>1490491349</v>
      </c>
      <c r="I13" s="200" t="e">
        <f>TMM!#REF!</f>
        <v>#REF!</v>
      </c>
      <c r="J13" s="200" t="e">
        <f>TMM!#REF!</f>
        <v>#REF!</v>
      </c>
      <c r="N13" s="107"/>
      <c r="P13" s="202"/>
    </row>
    <row r="14" spans="2:19" s="23" customFormat="1" x14ac:dyDescent="0.25">
      <c r="B14" s="23">
        <v>250748</v>
      </c>
      <c r="C14" s="36" t="s">
        <v>39</v>
      </c>
      <c r="D14" s="107" t="s">
        <v>284</v>
      </c>
      <c r="E14" s="107" t="s">
        <v>286</v>
      </c>
      <c r="F14" s="101" t="s">
        <v>288</v>
      </c>
      <c r="G14" s="36" t="s">
        <v>112</v>
      </c>
      <c r="H14" s="35">
        <v>2877179782</v>
      </c>
      <c r="I14" s="200" t="e">
        <f>TMM!#REF!</f>
        <v>#REF!</v>
      </c>
      <c r="J14" s="200" t="e">
        <f>TMM!#REF!</f>
        <v>#REF!</v>
      </c>
      <c r="K14" s="31"/>
      <c r="L14" s="123">
        <v>507</v>
      </c>
      <c r="M14" s="120"/>
      <c r="O14" s="160"/>
      <c r="P14" s="202"/>
      <c r="Q14" s="162"/>
      <c r="R14" s="163"/>
      <c r="S14" s="31"/>
    </row>
    <row r="15" spans="2:19" s="23" customFormat="1" x14ac:dyDescent="0.25">
      <c r="B15" s="210">
        <v>256355</v>
      </c>
      <c r="C15" s="204" t="s">
        <v>39</v>
      </c>
      <c r="D15" s="211" t="s">
        <v>372</v>
      </c>
      <c r="E15" s="211"/>
      <c r="F15" s="212" t="s">
        <v>384</v>
      </c>
      <c r="G15" s="204" t="s">
        <v>112</v>
      </c>
      <c r="H15" s="209">
        <v>2946343554</v>
      </c>
      <c r="I15" s="200" t="e">
        <f>TMM!#REF!</f>
        <v>#REF!</v>
      </c>
      <c r="J15" s="200" t="e">
        <f>TMM!#REF!</f>
        <v>#REF!</v>
      </c>
      <c r="K15" s="31"/>
      <c r="L15" s="123"/>
      <c r="M15" s="120"/>
      <c r="O15" s="160"/>
      <c r="P15" s="202"/>
      <c r="Q15" s="162"/>
      <c r="R15" s="163"/>
      <c r="S15" s="31"/>
    </row>
    <row r="16" spans="2:19" s="23" customFormat="1" x14ac:dyDescent="0.25">
      <c r="B16" s="23">
        <v>251918</v>
      </c>
      <c r="C16" s="36" t="s">
        <v>39</v>
      </c>
      <c r="D16" s="107" t="s">
        <v>285</v>
      </c>
      <c r="E16" s="107" t="s">
        <v>287</v>
      </c>
      <c r="F16" s="116" t="s">
        <v>289</v>
      </c>
      <c r="G16" s="116" t="s">
        <v>270</v>
      </c>
      <c r="H16" s="116" t="s">
        <v>289</v>
      </c>
      <c r="I16" s="200" t="e">
        <f>TMM!#REF!</f>
        <v>#REF!</v>
      </c>
      <c r="J16" s="200" t="e">
        <f>TMM!#REF!</f>
        <v>#REF!</v>
      </c>
      <c r="K16" s="31"/>
      <c r="L16" s="123"/>
      <c r="M16" s="120"/>
      <c r="O16" s="160"/>
      <c r="P16" s="202"/>
      <c r="Q16" s="162"/>
      <c r="R16" s="163"/>
      <c r="S16" s="31"/>
    </row>
    <row r="17" spans="2:19" s="23" customFormat="1" x14ac:dyDescent="0.25">
      <c r="B17" s="23">
        <v>252943</v>
      </c>
      <c r="C17" s="36" t="s">
        <v>39</v>
      </c>
      <c r="D17" s="107" t="s">
        <v>441</v>
      </c>
      <c r="E17" s="107" t="s">
        <v>447</v>
      </c>
      <c r="F17" s="101" t="s">
        <v>455</v>
      </c>
      <c r="G17" s="36" t="s">
        <v>112</v>
      </c>
      <c r="H17" s="188">
        <v>2623428354</v>
      </c>
      <c r="I17" s="200" t="e">
        <f>TMM!#REF!</f>
        <v>#REF!</v>
      </c>
      <c r="J17" s="200" t="e">
        <f>TMM!#REF!</f>
        <v>#REF!</v>
      </c>
      <c r="K17" s="31"/>
      <c r="L17" s="123">
        <v>508</v>
      </c>
      <c r="M17" s="120"/>
      <c r="O17" s="160"/>
      <c r="P17" s="202"/>
      <c r="Q17" s="162"/>
      <c r="R17" s="163"/>
      <c r="S17" s="31"/>
    </row>
    <row r="18" spans="2:19" s="123" customFormat="1" x14ac:dyDescent="0.25">
      <c r="B18" s="123">
        <v>256521</v>
      </c>
      <c r="C18" s="36" t="s">
        <v>39</v>
      </c>
      <c r="D18" s="36" t="s">
        <v>264</v>
      </c>
      <c r="E18" s="36" t="s">
        <v>265</v>
      </c>
      <c r="F18" s="116" t="s">
        <v>268</v>
      </c>
      <c r="G18" s="116" t="s">
        <v>269</v>
      </c>
      <c r="H18" s="116" t="s">
        <v>268</v>
      </c>
      <c r="I18" s="200" t="e">
        <f>TMM!#REF!</f>
        <v>#REF!</v>
      </c>
      <c r="J18" s="200" t="e">
        <f>TMM!#REF!</f>
        <v>#REF!</v>
      </c>
      <c r="K18" s="119"/>
      <c r="L18" s="123">
        <v>509</v>
      </c>
      <c r="M18" s="119"/>
      <c r="N18" s="107"/>
      <c r="P18" s="202"/>
      <c r="Q18" s="23"/>
      <c r="R18" s="23"/>
      <c r="S18" s="126"/>
    </row>
    <row r="19" spans="2:19" s="123" customFormat="1" x14ac:dyDescent="0.25">
      <c r="B19" s="123">
        <v>256196</v>
      </c>
      <c r="C19" s="36" t="s">
        <v>39</v>
      </c>
      <c r="D19" s="36" t="s">
        <v>512</v>
      </c>
      <c r="E19" s="36" t="s">
        <v>516</v>
      </c>
      <c r="F19" s="116" t="s">
        <v>520</v>
      </c>
      <c r="G19" s="116" t="s">
        <v>508</v>
      </c>
      <c r="H19" s="116" t="s">
        <v>520</v>
      </c>
      <c r="I19" s="200" t="e">
        <f>TMM!#REF!</f>
        <v>#REF!</v>
      </c>
      <c r="J19" s="200" t="e">
        <f>TMM!#REF!</f>
        <v>#REF!</v>
      </c>
      <c r="K19" s="119"/>
      <c r="M19" s="119"/>
      <c r="N19" s="107"/>
      <c r="P19" s="201"/>
      <c r="Q19" s="23"/>
      <c r="R19" s="23"/>
      <c r="S19" s="126"/>
    </row>
    <row r="20" spans="2:19" s="125" customFormat="1" x14ac:dyDescent="0.25">
      <c r="B20" s="39">
        <v>250855</v>
      </c>
      <c r="C20" s="36" t="s">
        <v>39</v>
      </c>
      <c r="D20" s="36" t="s">
        <v>442</v>
      </c>
      <c r="E20" s="33" t="s">
        <v>448</v>
      </c>
      <c r="F20" s="101" t="s">
        <v>453</v>
      </c>
      <c r="G20" s="138" t="s">
        <v>112</v>
      </c>
      <c r="H20" s="181">
        <v>1273882721</v>
      </c>
      <c r="I20" s="200" t="e">
        <f>TMM!#REF!</f>
        <v>#REF!</v>
      </c>
      <c r="J20" s="200" t="e">
        <f>TMM!#REF!</f>
        <v>#REF!</v>
      </c>
      <c r="L20" s="123">
        <v>511</v>
      </c>
      <c r="M20" s="118"/>
      <c r="N20" s="107"/>
      <c r="P20" s="201"/>
      <c r="Q20" s="28"/>
      <c r="R20" s="28"/>
      <c r="S20" s="21"/>
    </row>
    <row r="21" spans="2:19" s="125" customFormat="1" x14ac:dyDescent="0.25">
      <c r="B21" s="39">
        <v>250574</v>
      </c>
      <c r="C21" s="36" t="s">
        <v>39</v>
      </c>
      <c r="D21" s="36" t="s">
        <v>443</v>
      </c>
      <c r="E21" s="33" t="s">
        <v>449</v>
      </c>
      <c r="F21" s="101" t="s">
        <v>454</v>
      </c>
      <c r="G21" s="138" t="s">
        <v>112</v>
      </c>
      <c r="H21" s="181">
        <v>2695436974</v>
      </c>
      <c r="I21" s="200" t="e">
        <f>TMM!#REF!</f>
        <v>#REF!</v>
      </c>
      <c r="J21" s="200" t="e">
        <f>TMM!#REF!</f>
        <v>#REF!</v>
      </c>
      <c r="L21" s="123">
        <v>512</v>
      </c>
      <c r="M21" s="118"/>
      <c r="N21" s="107"/>
      <c r="P21" s="28"/>
      <c r="Q21" s="28"/>
      <c r="R21" s="28"/>
      <c r="S21" s="21"/>
    </row>
    <row r="22" spans="2:19" s="125" customFormat="1" x14ac:dyDescent="0.25">
      <c r="B22" s="39"/>
      <c r="I22" s="34" t="e">
        <f>SUM(I9:I21)</f>
        <v>#REF!</v>
      </c>
      <c r="J22" s="34" t="e">
        <f>SUM(J9:J21)</f>
        <v>#REF!</v>
      </c>
      <c r="N22" s="121" t="s">
        <v>248</v>
      </c>
      <c r="S22" s="21"/>
    </row>
    <row r="23" spans="2:19" s="125" customFormat="1" x14ac:dyDescent="0.25">
      <c r="B23" s="39"/>
      <c r="I23" s="34"/>
      <c r="J23" s="34"/>
      <c r="N23" s="121"/>
      <c r="S23" s="21"/>
    </row>
    <row r="24" spans="2:19" x14ac:dyDescent="0.25">
      <c r="C24" s="123"/>
      <c r="D24" s="123"/>
      <c r="E24" s="123"/>
      <c r="F24" s="123"/>
      <c r="I24" s="123"/>
      <c r="J24" s="123"/>
    </row>
    <row r="25" spans="2:19" x14ac:dyDescent="0.25">
      <c r="B25" s="121">
        <v>256400</v>
      </c>
      <c r="C25" s="36" t="s">
        <v>26</v>
      </c>
      <c r="D25" s="123" t="s">
        <v>345</v>
      </c>
      <c r="E25" s="123" t="s">
        <v>352</v>
      </c>
      <c r="F25" s="223" t="s">
        <v>364</v>
      </c>
      <c r="G25" s="36" t="s">
        <v>112</v>
      </c>
      <c r="H25" s="121">
        <v>2981446983</v>
      </c>
      <c r="I25" s="200" t="e">
        <f>TMM!#REF!</f>
        <v>#REF!</v>
      </c>
      <c r="J25" s="200" t="e">
        <f>TMM!#REF!</f>
        <v>#REF!</v>
      </c>
      <c r="N25" s="24"/>
      <c r="O25" s="26"/>
      <c r="P25" s="123"/>
    </row>
    <row r="26" spans="2:19" s="123" customFormat="1" x14ac:dyDescent="0.25">
      <c r="B26" s="123" t="s">
        <v>369</v>
      </c>
      <c r="C26" s="36" t="s">
        <v>26</v>
      </c>
      <c r="D26" s="123" t="s">
        <v>370</v>
      </c>
      <c r="E26" s="123" t="s">
        <v>374</v>
      </c>
      <c r="F26" s="199" t="s">
        <v>528</v>
      </c>
      <c r="G26" s="36" t="s">
        <v>112</v>
      </c>
      <c r="H26" s="121" t="s">
        <v>527</v>
      </c>
      <c r="I26" s="200" t="e">
        <f>TMM!#REF!</f>
        <v>#REF!</v>
      </c>
      <c r="J26" s="34" t="e">
        <f>TMM!#REF!</f>
        <v>#REF!</v>
      </c>
      <c r="L26" s="169"/>
      <c r="N26" s="24"/>
      <c r="O26" s="26"/>
    </row>
    <row r="27" spans="2:19" s="123" customFormat="1" x14ac:dyDescent="0.25">
      <c r="B27" s="123">
        <v>256528</v>
      </c>
      <c r="C27" s="36" t="s">
        <v>26</v>
      </c>
      <c r="D27" s="123" t="s">
        <v>419</v>
      </c>
      <c r="E27" s="123" t="s">
        <v>424</v>
      </c>
      <c r="F27" s="123" t="s">
        <v>432</v>
      </c>
      <c r="G27" s="36" t="s">
        <v>112</v>
      </c>
      <c r="H27" s="159" t="s">
        <v>433</v>
      </c>
      <c r="I27" s="200" t="e">
        <f>TMM!#REF!</f>
        <v>#REF!</v>
      </c>
      <c r="J27" s="200" t="e">
        <f>TMM!#REF!</f>
        <v>#REF!</v>
      </c>
      <c r="N27" s="24"/>
      <c r="O27" s="26"/>
    </row>
    <row r="28" spans="2:19" s="123" customFormat="1" x14ac:dyDescent="0.25">
      <c r="B28" s="208">
        <v>256135</v>
      </c>
      <c r="C28" s="204" t="s">
        <v>26</v>
      </c>
      <c r="D28" s="208" t="s">
        <v>393</v>
      </c>
      <c r="E28" s="208"/>
      <c r="F28" s="214" t="s">
        <v>409</v>
      </c>
      <c r="G28" s="208" t="s">
        <v>112</v>
      </c>
      <c r="H28" s="204">
        <v>2915702011</v>
      </c>
      <c r="I28" s="207" t="e">
        <f>TMM!#REF!</f>
        <v>#REF!</v>
      </c>
      <c r="J28" s="207" t="e">
        <f>TMM!#REF!</f>
        <v>#REF!</v>
      </c>
      <c r="N28" s="24"/>
      <c r="O28" s="26"/>
    </row>
    <row r="29" spans="2:19" s="123" customFormat="1" x14ac:dyDescent="0.25">
      <c r="B29" s="132">
        <v>250087</v>
      </c>
      <c r="C29" s="36" t="s">
        <v>26</v>
      </c>
      <c r="D29" s="36" t="s">
        <v>11</v>
      </c>
      <c r="E29" s="36" t="s">
        <v>71</v>
      </c>
      <c r="F29" s="36" t="s">
        <v>170</v>
      </c>
      <c r="G29" s="36" t="s">
        <v>112</v>
      </c>
      <c r="H29" s="35">
        <v>2696031099</v>
      </c>
      <c r="I29" s="200" t="e">
        <f>TMM!#REF!</f>
        <v>#REF!</v>
      </c>
      <c r="J29" s="200" t="e">
        <f>TMM!#REF!</f>
        <v>#REF!</v>
      </c>
      <c r="L29" s="123">
        <v>514</v>
      </c>
      <c r="N29" s="24"/>
      <c r="O29" s="26"/>
    </row>
    <row r="30" spans="2:19" s="23" customFormat="1" x14ac:dyDescent="0.25">
      <c r="B30" s="165">
        <v>256320</v>
      </c>
      <c r="C30" s="36" t="s">
        <v>26</v>
      </c>
      <c r="D30" s="36" t="s">
        <v>420</v>
      </c>
      <c r="E30" s="36" t="s">
        <v>425</v>
      </c>
      <c r="F30" s="36" t="s">
        <v>434</v>
      </c>
      <c r="G30" s="36" t="s">
        <v>112</v>
      </c>
      <c r="H30" s="38">
        <v>1152713713</v>
      </c>
      <c r="I30" s="200" t="e">
        <f>TMM!#REF!</f>
        <v>#REF!</v>
      </c>
      <c r="J30" s="34" t="e">
        <f>TMM!#REF!</f>
        <v>#REF!</v>
      </c>
      <c r="L30" s="123">
        <v>516</v>
      </c>
      <c r="M30" s="120"/>
      <c r="N30" s="24"/>
      <c r="O30" s="26"/>
      <c r="P30" s="123"/>
      <c r="S30" s="31"/>
    </row>
    <row r="31" spans="2:19" s="23" customFormat="1" x14ac:dyDescent="0.25">
      <c r="B31" s="165">
        <v>256412</v>
      </c>
      <c r="C31" s="36" t="s">
        <v>26</v>
      </c>
      <c r="D31" s="36" t="s">
        <v>513</v>
      </c>
      <c r="E31" s="36" t="s">
        <v>517</v>
      </c>
      <c r="F31" s="36" t="s">
        <v>523</v>
      </c>
      <c r="G31" s="36" t="s">
        <v>112</v>
      </c>
      <c r="H31" s="38">
        <v>2996643493</v>
      </c>
      <c r="I31" s="200" t="e">
        <f>TMM!#REF!</f>
        <v>#REF!</v>
      </c>
      <c r="J31" s="200" t="e">
        <f>TMM!#REF!</f>
        <v>#REF!</v>
      </c>
      <c r="L31" s="123"/>
      <c r="M31" s="120"/>
      <c r="N31" s="24"/>
      <c r="O31" s="26"/>
      <c r="P31" s="202"/>
      <c r="S31" s="31"/>
    </row>
    <row r="32" spans="2:19" s="23" customFormat="1" x14ac:dyDescent="0.25">
      <c r="B32" s="165">
        <v>256005</v>
      </c>
      <c r="C32" s="36" t="s">
        <v>26</v>
      </c>
      <c r="D32" s="36" t="s">
        <v>421</v>
      </c>
      <c r="E32" s="36" t="s">
        <v>426</v>
      </c>
      <c r="F32" s="116" t="s">
        <v>435</v>
      </c>
      <c r="G32" s="116" t="s">
        <v>111</v>
      </c>
      <c r="H32" s="116" t="s">
        <v>435</v>
      </c>
      <c r="I32" s="200" t="e">
        <f>TMM!#REF!</f>
        <v>#REF!</v>
      </c>
      <c r="J32" s="34" t="e">
        <f>TMM!#REF!</f>
        <v>#REF!</v>
      </c>
      <c r="L32" s="123">
        <v>517</v>
      </c>
      <c r="M32" s="120"/>
      <c r="N32" s="24"/>
      <c r="O32" s="26"/>
      <c r="P32" s="202"/>
      <c r="S32" s="31"/>
    </row>
    <row r="33" spans="2:19" s="23" customFormat="1" x14ac:dyDescent="0.25">
      <c r="B33" s="165">
        <v>252384</v>
      </c>
      <c r="C33" s="36" t="s">
        <v>26</v>
      </c>
      <c r="D33" s="36" t="s">
        <v>463</v>
      </c>
      <c r="E33" s="36" t="s">
        <v>473</v>
      </c>
      <c r="F33" s="101" t="s">
        <v>482</v>
      </c>
      <c r="G33" s="36" t="s">
        <v>112</v>
      </c>
      <c r="H33" s="159">
        <v>2700131652</v>
      </c>
      <c r="I33" s="200" t="e">
        <f>TMM!#REF!</f>
        <v>#REF!</v>
      </c>
      <c r="J33" s="200" t="e">
        <f>TMM!#REF!</f>
        <v>#REF!</v>
      </c>
      <c r="L33" s="123">
        <v>518</v>
      </c>
      <c r="M33" s="120"/>
      <c r="N33" s="24"/>
      <c r="O33" s="26"/>
      <c r="P33" s="202"/>
      <c r="S33" s="31"/>
    </row>
    <row r="34" spans="2:19" s="23" customFormat="1" x14ac:dyDescent="0.25">
      <c r="B34" s="164">
        <v>252701</v>
      </c>
      <c r="C34" s="36" t="s">
        <v>26</v>
      </c>
      <c r="D34" s="36" t="s">
        <v>16</v>
      </c>
      <c r="E34" s="36" t="s">
        <v>80</v>
      </c>
      <c r="F34" s="36" t="s">
        <v>147</v>
      </c>
      <c r="G34" s="36" t="s">
        <v>112</v>
      </c>
      <c r="H34" s="38">
        <v>2696030580</v>
      </c>
      <c r="I34" s="200" t="e">
        <f>TMM!#REF!</f>
        <v>#REF!</v>
      </c>
      <c r="J34" s="34" t="e">
        <f>TMM!#REF!</f>
        <v>#REF!</v>
      </c>
      <c r="K34" s="31"/>
      <c r="L34" s="123">
        <v>521</v>
      </c>
      <c r="M34" s="120"/>
      <c r="N34" s="24"/>
      <c r="O34" s="26"/>
      <c r="P34" s="202"/>
      <c r="S34" s="31"/>
    </row>
    <row r="35" spans="2:19" s="23" customFormat="1" x14ac:dyDescent="0.25">
      <c r="B35" s="164">
        <v>834051</v>
      </c>
      <c r="C35" s="36" t="s">
        <v>26</v>
      </c>
      <c r="D35" s="36" t="s">
        <v>514</v>
      </c>
      <c r="E35" s="36" t="s">
        <v>518</v>
      </c>
      <c r="F35" s="36" t="s">
        <v>521</v>
      </c>
      <c r="G35" s="36" t="s">
        <v>112</v>
      </c>
      <c r="H35" s="38" t="s">
        <v>522</v>
      </c>
      <c r="I35" s="200" t="e">
        <f>TMM!#REF!</f>
        <v>#REF!</v>
      </c>
      <c r="J35" s="200" t="e">
        <f>TMM!#REF!</f>
        <v>#REF!</v>
      </c>
      <c r="K35" s="31"/>
      <c r="L35" s="123"/>
      <c r="M35" s="120"/>
      <c r="N35" s="24"/>
      <c r="O35" s="26"/>
      <c r="P35" s="202"/>
      <c r="S35" s="31"/>
    </row>
    <row r="36" spans="2:19" s="23" customFormat="1" x14ac:dyDescent="0.25">
      <c r="B36" s="164">
        <v>252750</v>
      </c>
      <c r="C36" s="36" t="s">
        <v>26</v>
      </c>
      <c r="D36" s="36" t="s">
        <v>349</v>
      </c>
      <c r="E36" s="36" t="s">
        <v>356</v>
      </c>
      <c r="F36" s="36" t="s">
        <v>367</v>
      </c>
      <c r="G36" s="36" t="s">
        <v>112</v>
      </c>
      <c r="H36" s="38" t="s">
        <v>368</v>
      </c>
      <c r="I36" s="200" t="e">
        <f>TMM!#REF!</f>
        <v>#REF!</v>
      </c>
      <c r="J36" s="34" t="e">
        <f>TMM!#REF!</f>
        <v>#REF!</v>
      </c>
      <c r="L36" s="123">
        <v>522</v>
      </c>
      <c r="M36" s="120"/>
      <c r="N36" s="24"/>
      <c r="O36" s="26"/>
      <c r="P36" s="202"/>
      <c r="S36" s="31"/>
    </row>
    <row r="37" spans="2:19" s="23" customFormat="1" x14ac:dyDescent="0.25">
      <c r="B37" s="164">
        <v>252891</v>
      </c>
      <c r="C37" s="36" t="s">
        <v>26</v>
      </c>
      <c r="D37" s="36" t="s">
        <v>464</v>
      </c>
      <c r="E37" s="36" t="s">
        <v>474</v>
      </c>
      <c r="F37" s="101" t="s">
        <v>483</v>
      </c>
      <c r="G37" s="36" t="s">
        <v>112</v>
      </c>
      <c r="H37" s="181">
        <v>2696030637</v>
      </c>
      <c r="I37" s="200" t="e">
        <f>TMM!#REF!</f>
        <v>#REF!</v>
      </c>
      <c r="J37" s="200" t="e">
        <f>TMM!#REF!</f>
        <v>#REF!</v>
      </c>
      <c r="L37" s="123">
        <v>523</v>
      </c>
      <c r="M37" s="120"/>
      <c r="N37" s="24"/>
      <c r="O37" s="26"/>
      <c r="P37" s="202"/>
      <c r="S37" s="31"/>
    </row>
    <row r="38" spans="2:19" s="23" customFormat="1" x14ac:dyDescent="0.25">
      <c r="B38" s="164">
        <v>251324</v>
      </c>
      <c r="C38" s="36" t="s">
        <v>26</v>
      </c>
      <c r="D38" s="36" t="s">
        <v>494</v>
      </c>
      <c r="E38" s="36" t="s">
        <v>499</v>
      </c>
      <c r="F38" s="101" t="s">
        <v>504</v>
      </c>
      <c r="G38" s="36" t="s">
        <v>112</v>
      </c>
      <c r="H38" s="181">
        <v>2882451573</v>
      </c>
      <c r="I38" s="200" t="e">
        <f>TMM!#REF!</f>
        <v>#REF!</v>
      </c>
      <c r="J38" s="34" t="e">
        <f>TMM!#REF!</f>
        <v>#REF!</v>
      </c>
      <c r="L38" s="123">
        <v>524</v>
      </c>
      <c r="M38" s="120"/>
      <c r="N38" s="24"/>
      <c r="O38" s="26"/>
      <c r="P38" s="202"/>
      <c r="S38" s="31"/>
    </row>
    <row r="39" spans="2:19" s="23" customFormat="1" x14ac:dyDescent="0.25">
      <c r="B39" s="213">
        <v>256171</v>
      </c>
      <c r="C39" s="204"/>
      <c r="D39" s="204" t="s">
        <v>339</v>
      </c>
      <c r="E39" s="204"/>
      <c r="F39" s="220" t="s">
        <v>531</v>
      </c>
      <c r="G39" s="204" t="s">
        <v>112</v>
      </c>
      <c r="H39" s="204">
        <v>2700131814</v>
      </c>
      <c r="I39" s="207" t="e">
        <f>TMM!#REF!</f>
        <v>#REF!</v>
      </c>
      <c r="J39" s="207" t="e">
        <f>TMM!#REF!</f>
        <v>#REF!</v>
      </c>
      <c r="L39" s="123"/>
      <c r="M39" s="120"/>
      <c r="N39" s="24"/>
      <c r="O39" s="26"/>
      <c r="P39" s="202"/>
      <c r="S39" s="31"/>
    </row>
    <row r="40" spans="2:19" s="23" customFormat="1" x14ac:dyDescent="0.25">
      <c r="B40" s="123" t="s">
        <v>465</v>
      </c>
      <c r="C40" s="36" t="s">
        <v>26</v>
      </c>
      <c r="D40" s="36" t="s">
        <v>138</v>
      </c>
      <c r="E40" s="36" t="s">
        <v>139</v>
      </c>
      <c r="F40" s="221" t="s">
        <v>532</v>
      </c>
      <c r="G40" s="116" t="s">
        <v>111</v>
      </c>
      <c r="H40" s="116" t="s">
        <v>532</v>
      </c>
      <c r="I40" s="200" t="e">
        <f>TMM!#REF!</f>
        <v>#REF!</v>
      </c>
      <c r="J40" s="34" t="e">
        <f>TMM!#REF!</f>
        <v>#REF!</v>
      </c>
      <c r="K40" s="167"/>
      <c r="L40" s="123">
        <v>527</v>
      </c>
      <c r="M40" s="120"/>
      <c r="N40" s="24"/>
      <c r="O40" s="26"/>
      <c r="P40" s="202"/>
      <c r="Q40" s="159"/>
      <c r="R40" s="159"/>
      <c r="S40" s="31"/>
    </row>
    <row r="41" spans="2:19" s="23" customFormat="1" x14ac:dyDescent="0.25">
      <c r="B41" s="123">
        <v>256272</v>
      </c>
      <c r="C41" s="36" t="s">
        <v>26</v>
      </c>
      <c r="D41" s="36" t="s">
        <v>495</v>
      </c>
      <c r="E41" s="36" t="s">
        <v>500</v>
      </c>
      <c r="F41" s="101" t="s">
        <v>505</v>
      </c>
      <c r="G41" s="36" t="s">
        <v>112</v>
      </c>
      <c r="H41" s="159" t="s">
        <v>506</v>
      </c>
      <c r="I41" s="200" t="e">
        <f>TMM!#REF!</f>
        <v>#REF!</v>
      </c>
      <c r="J41" s="200" t="e">
        <f>TMM!#REF!</f>
        <v>#REF!</v>
      </c>
      <c r="K41" s="167"/>
      <c r="L41" s="123">
        <v>528</v>
      </c>
      <c r="M41" s="120"/>
      <c r="N41" s="107"/>
      <c r="P41" s="101"/>
      <c r="Q41" s="159"/>
      <c r="R41" s="159"/>
      <c r="S41" s="31"/>
    </row>
    <row r="42" spans="2:19" s="23" customFormat="1" x14ac:dyDescent="0.25">
      <c r="B42" s="123"/>
      <c r="C42" s="36"/>
      <c r="D42" s="36"/>
      <c r="E42" s="36"/>
      <c r="F42" s="101"/>
      <c r="G42" s="36"/>
      <c r="H42" s="159"/>
      <c r="I42" s="200" t="e">
        <f>SUM(I25:I41)</f>
        <v>#REF!</v>
      </c>
      <c r="J42" s="200" t="e">
        <f>SUM(J25:J41)</f>
        <v>#REF!</v>
      </c>
      <c r="K42" s="167"/>
      <c r="L42" s="123"/>
      <c r="M42" s="120"/>
      <c r="N42" s="107"/>
      <c r="P42" s="101"/>
      <c r="Q42" s="159"/>
      <c r="R42" s="159"/>
      <c r="S42" s="31"/>
    </row>
    <row r="43" spans="2:19" x14ac:dyDescent="0.25">
      <c r="B43" s="32"/>
      <c r="C43" s="33"/>
      <c r="D43" s="33"/>
      <c r="E43" s="33"/>
      <c r="F43" s="36"/>
      <c r="G43" s="36"/>
      <c r="H43" s="35"/>
      <c r="I43" s="34"/>
      <c r="J43" s="34"/>
      <c r="K43" s="119"/>
      <c r="L43" s="119"/>
      <c r="M43" s="119"/>
      <c r="N43" s="125"/>
      <c r="S43" s="122"/>
    </row>
    <row r="44" spans="2:19" x14ac:dyDescent="0.25">
      <c r="B44" s="32"/>
      <c r="C44" s="36"/>
      <c r="D44" s="36"/>
      <c r="E44" s="33"/>
      <c r="F44" s="36"/>
      <c r="G44" s="36"/>
      <c r="H44" s="35"/>
      <c r="I44" s="34"/>
      <c r="J44" s="34"/>
      <c r="K44" s="123"/>
      <c r="L44" s="123"/>
      <c r="M44" s="123"/>
      <c r="N44" s="107"/>
      <c r="S44" s="122"/>
    </row>
    <row r="45" spans="2:19" s="123" customFormat="1" x14ac:dyDescent="0.25">
      <c r="B45" s="164">
        <v>256267</v>
      </c>
      <c r="C45" s="36" t="s">
        <v>272</v>
      </c>
      <c r="D45" s="36" t="s">
        <v>348</v>
      </c>
      <c r="E45" s="36" t="s">
        <v>355</v>
      </c>
      <c r="F45" s="116" t="s">
        <v>366</v>
      </c>
      <c r="G45" s="175" t="s">
        <v>111</v>
      </c>
      <c r="H45" s="116" t="s">
        <v>366</v>
      </c>
      <c r="I45" s="200" t="e">
        <f>TMM!#REF!</f>
        <v>#REF!</v>
      </c>
      <c r="J45" s="200" t="e">
        <f>TMM!#REF!</f>
        <v>#REF!</v>
      </c>
      <c r="K45" s="126"/>
      <c r="M45" s="119"/>
      <c r="P45" s="216"/>
      <c r="S45" s="126"/>
    </row>
    <row r="46" spans="2:19" s="123" customFormat="1" x14ac:dyDescent="0.25">
      <c r="B46" s="123">
        <v>256157</v>
      </c>
      <c r="C46" s="36" t="s">
        <v>272</v>
      </c>
      <c r="D46" s="136" t="s">
        <v>181</v>
      </c>
      <c r="E46" s="123" t="s">
        <v>182</v>
      </c>
      <c r="F46" s="189" t="s">
        <v>458</v>
      </c>
      <c r="G46" s="130" t="s">
        <v>112</v>
      </c>
      <c r="H46" s="190">
        <v>2860292664</v>
      </c>
      <c r="I46" s="200" t="e">
        <f>TMM!#REF!</f>
        <v>#REF!</v>
      </c>
      <c r="J46" s="200" t="e">
        <f>TMM!#REF!</f>
        <v>#REF!</v>
      </c>
      <c r="L46" s="123">
        <v>534</v>
      </c>
      <c r="P46" s="216"/>
    </row>
    <row r="47" spans="2:19" s="23" customFormat="1" x14ac:dyDescent="0.25">
      <c r="B47" s="123">
        <v>250557</v>
      </c>
      <c r="C47" s="36" t="s">
        <v>272</v>
      </c>
      <c r="D47" s="36" t="s">
        <v>4</v>
      </c>
      <c r="E47" s="36" t="s">
        <v>233</v>
      </c>
      <c r="F47" s="36" t="s">
        <v>148</v>
      </c>
      <c r="G47" s="36" t="s">
        <v>112</v>
      </c>
      <c r="H47" s="35">
        <v>1213873021</v>
      </c>
      <c r="I47" s="200" t="e">
        <f>TMM!#REF!</f>
        <v>#REF!</v>
      </c>
      <c r="J47" s="200" t="e">
        <f>TMM!#REF!</f>
        <v>#REF!</v>
      </c>
      <c r="K47" s="167"/>
      <c r="L47" s="123">
        <v>525</v>
      </c>
      <c r="M47" s="120"/>
      <c r="N47" s="123" t="s">
        <v>248</v>
      </c>
      <c r="P47" s="218"/>
      <c r="Q47" s="159"/>
      <c r="R47" s="159"/>
      <c r="S47" s="31"/>
    </row>
    <row r="48" spans="2:19" s="23" customFormat="1" x14ac:dyDescent="0.25">
      <c r="B48" s="123">
        <v>250299</v>
      </c>
      <c r="C48" s="36" t="s">
        <v>272</v>
      </c>
      <c r="D48" s="36" t="s">
        <v>15</v>
      </c>
      <c r="E48" s="36" t="s">
        <v>179</v>
      </c>
      <c r="F48" s="36" t="s">
        <v>146</v>
      </c>
      <c r="G48" s="36" t="s">
        <v>112</v>
      </c>
      <c r="H48" s="38">
        <v>2696030726</v>
      </c>
      <c r="I48" s="200" t="e">
        <f>TMM!#REF!</f>
        <v>#REF!</v>
      </c>
      <c r="J48" s="200" t="e">
        <f>TMM!#REF!</f>
        <v>#REF!</v>
      </c>
      <c r="L48" s="123">
        <v>538</v>
      </c>
      <c r="M48" s="120"/>
      <c r="N48" s="123"/>
      <c r="O48" s="127"/>
      <c r="P48" s="217"/>
      <c r="Q48" s="127"/>
      <c r="S48" s="31"/>
    </row>
    <row r="49" spans="2:19" s="23" customFormat="1" x14ac:dyDescent="0.25">
      <c r="B49" s="123">
        <v>256177</v>
      </c>
      <c r="C49" s="36" t="s">
        <v>272</v>
      </c>
      <c r="D49" s="36" t="s">
        <v>440</v>
      </c>
      <c r="E49" s="36" t="s">
        <v>446</v>
      </c>
      <c r="F49" s="28" t="s">
        <v>459</v>
      </c>
      <c r="G49" s="36" t="s">
        <v>112</v>
      </c>
      <c r="H49" s="191" t="s">
        <v>460</v>
      </c>
      <c r="I49" s="200" t="e">
        <f>TMM!#REF!</f>
        <v>#REF!</v>
      </c>
      <c r="J49" s="200" t="e">
        <f>TMM!#REF!</f>
        <v>#REF!</v>
      </c>
      <c r="L49" s="123">
        <v>539</v>
      </c>
      <c r="M49" s="120"/>
      <c r="N49" s="123"/>
      <c r="O49" s="127"/>
      <c r="Q49" s="127"/>
      <c r="S49" s="31"/>
    </row>
    <row r="50" spans="2:19" s="23" customFormat="1" x14ac:dyDescent="0.25">
      <c r="B50" s="123">
        <v>834011</v>
      </c>
      <c r="C50" s="36" t="s">
        <v>272</v>
      </c>
      <c r="D50" s="36" t="s">
        <v>515</v>
      </c>
      <c r="E50" s="36" t="s">
        <v>519</v>
      </c>
      <c r="F50" s="28" t="s">
        <v>524</v>
      </c>
      <c r="G50" s="36" t="s">
        <v>112</v>
      </c>
      <c r="H50" s="191" t="s">
        <v>525</v>
      </c>
      <c r="I50" s="200" t="e">
        <f>TMM!#REF!</f>
        <v>#REF!</v>
      </c>
      <c r="J50" s="200" t="e">
        <f>TMM!#REF!</f>
        <v>#REF!</v>
      </c>
      <c r="L50" s="123"/>
      <c r="M50" s="120"/>
      <c r="N50" s="123"/>
      <c r="O50" s="127"/>
      <c r="Q50" s="127"/>
      <c r="S50" s="31"/>
    </row>
    <row r="51" spans="2:19" s="23" customFormat="1" x14ac:dyDescent="0.25">
      <c r="B51" s="123">
        <v>256523</v>
      </c>
      <c r="C51" s="36" t="s">
        <v>272</v>
      </c>
      <c r="D51" s="36" t="s">
        <v>337</v>
      </c>
      <c r="E51" s="36" t="s">
        <v>338</v>
      </c>
      <c r="F51" s="101" t="s">
        <v>340</v>
      </c>
      <c r="G51" s="36" t="s">
        <v>112</v>
      </c>
      <c r="H51" s="38">
        <v>1536532748</v>
      </c>
      <c r="I51" s="200" t="e">
        <f>TMM!#REF!</f>
        <v>#REF!</v>
      </c>
      <c r="J51" s="200" t="e">
        <f>TMM!#REF!</f>
        <v>#REF!</v>
      </c>
      <c r="L51" s="123">
        <v>540</v>
      </c>
      <c r="M51" s="120"/>
      <c r="N51" s="123"/>
      <c r="Q51" s="127"/>
      <c r="S51" s="31"/>
    </row>
    <row r="52" spans="2:19" s="23" customFormat="1" ht="15.75" customHeight="1" x14ac:dyDescent="0.25">
      <c r="B52" s="123">
        <v>251028</v>
      </c>
      <c r="C52" s="36" t="s">
        <v>272</v>
      </c>
      <c r="D52" s="36" t="s">
        <v>466</v>
      </c>
      <c r="E52" s="36" t="s">
        <v>475</v>
      </c>
      <c r="F52" s="101" t="s">
        <v>485</v>
      </c>
      <c r="G52" s="36" t="s">
        <v>112</v>
      </c>
      <c r="H52" s="159" t="s">
        <v>486</v>
      </c>
      <c r="I52" s="200" t="e">
        <f>TMM!#REF!</f>
        <v>#REF!</v>
      </c>
      <c r="J52" s="200" t="e">
        <f>TMM!#REF!</f>
        <v>#REF!</v>
      </c>
      <c r="L52" s="123">
        <v>541</v>
      </c>
      <c r="M52" s="120"/>
      <c r="N52" s="123"/>
      <c r="O52" s="127"/>
      <c r="Q52" s="127"/>
      <c r="S52" s="31"/>
    </row>
    <row r="53" spans="2:19" s="123" customFormat="1" x14ac:dyDescent="0.25">
      <c r="B53" s="165">
        <v>251032</v>
      </c>
      <c r="C53" s="36" t="s">
        <v>272</v>
      </c>
      <c r="D53" s="36" t="s">
        <v>256</v>
      </c>
      <c r="E53" s="36" t="s">
        <v>257</v>
      </c>
      <c r="F53" s="36" t="s">
        <v>261</v>
      </c>
      <c r="G53" s="36" t="s">
        <v>112</v>
      </c>
      <c r="H53" s="35">
        <v>2696030874</v>
      </c>
      <c r="I53" s="200" t="e">
        <f>TMM!#REF!</f>
        <v>#REF!</v>
      </c>
      <c r="J53" s="200" t="e">
        <f>TMM!#REF!</f>
        <v>#REF!</v>
      </c>
      <c r="L53" s="123">
        <v>542</v>
      </c>
      <c r="N53" s="169" t="s">
        <v>260</v>
      </c>
      <c r="O53" s="187" t="e">
        <f>MAECCO!#REF!</f>
        <v>#REF!</v>
      </c>
      <c r="P53" s="170" t="s">
        <v>259</v>
      </c>
      <c r="Q53" s="171">
        <v>2819991999</v>
      </c>
      <c r="R53" s="172" t="s">
        <v>258</v>
      </c>
      <c r="S53" s="173" t="s">
        <v>112</v>
      </c>
    </row>
    <row r="54" spans="2:19" s="123" customFormat="1" x14ac:dyDescent="0.25">
      <c r="B54" s="165">
        <v>250383</v>
      </c>
      <c r="C54" s="36" t="s">
        <v>272</v>
      </c>
      <c r="D54" s="36" t="s">
        <v>185</v>
      </c>
      <c r="E54" s="36" t="s">
        <v>186</v>
      </c>
      <c r="F54" s="36" t="s">
        <v>385</v>
      </c>
      <c r="G54" s="36" t="s">
        <v>112</v>
      </c>
      <c r="H54" s="35" t="s">
        <v>386</v>
      </c>
      <c r="I54" s="200" t="e">
        <f>TMM!#REF!</f>
        <v>#REF!</v>
      </c>
      <c r="J54" s="200" t="e">
        <f>TMM!#REF!</f>
        <v>#REF!</v>
      </c>
      <c r="L54" s="123">
        <v>529</v>
      </c>
      <c r="N54" s="23"/>
      <c r="O54" s="126"/>
      <c r="P54" s="161"/>
      <c r="Q54" s="162"/>
      <c r="R54" s="163"/>
      <c r="S54" s="174"/>
    </row>
    <row r="55" spans="2:19" s="123" customFormat="1" x14ac:dyDescent="0.25">
      <c r="B55" s="165">
        <v>252107</v>
      </c>
      <c r="C55" s="36" t="s">
        <v>272</v>
      </c>
      <c r="D55" s="36" t="s">
        <v>278</v>
      </c>
      <c r="E55" s="36" t="s">
        <v>280</v>
      </c>
      <c r="F55" s="116" t="s">
        <v>526</v>
      </c>
      <c r="G55" s="175" t="s">
        <v>111</v>
      </c>
      <c r="H55" s="116" t="s">
        <v>526</v>
      </c>
      <c r="I55" s="200" t="e">
        <f>TMM!#REF!</f>
        <v>#REF!</v>
      </c>
      <c r="J55" s="200" t="e">
        <f>TMM!#REF!</f>
        <v>#REF!</v>
      </c>
      <c r="N55" s="23"/>
      <c r="O55" s="126"/>
      <c r="P55" s="161"/>
      <c r="Q55" s="162"/>
      <c r="R55" s="163"/>
      <c r="S55" s="174"/>
    </row>
    <row r="56" spans="2:19" x14ac:dyDescent="0.25">
      <c r="B56" s="32"/>
      <c r="C56" s="36"/>
      <c r="D56" s="36"/>
      <c r="E56" s="33"/>
      <c r="F56" s="36"/>
      <c r="G56" s="36"/>
      <c r="H56" s="35"/>
      <c r="I56" s="34" t="e">
        <f>SUM(I45:I55)</f>
        <v>#REF!</v>
      </c>
      <c r="J56" s="34" t="e">
        <f>SUM(J45:J55)</f>
        <v>#REF!</v>
      </c>
      <c r="K56" s="123"/>
      <c r="L56" s="123"/>
      <c r="M56" s="123"/>
      <c r="S56" s="122"/>
    </row>
    <row r="57" spans="2:19" x14ac:dyDescent="0.25">
      <c r="B57" s="32"/>
      <c r="C57" s="33"/>
      <c r="D57" s="33"/>
      <c r="E57" s="33"/>
      <c r="F57" s="36"/>
      <c r="G57" s="36"/>
      <c r="H57" s="35"/>
      <c r="I57" s="34"/>
      <c r="J57" s="34"/>
      <c r="K57" s="123"/>
      <c r="L57" s="123"/>
      <c r="M57" s="123"/>
      <c r="S57" s="122"/>
    </row>
    <row r="58" spans="2:19" x14ac:dyDescent="0.25">
      <c r="B58" s="32"/>
      <c r="C58" s="33"/>
      <c r="D58" s="33"/>
      <c r="E58" s="33"/>
      <c r="F58" s="36"/>
      <c r="G58" s="36"/>
      <c r="H58" s="35"/>
      <c r="I58" s="34"/>
      <c r="J58" s="34"/>
      <c r="K58" s="123"/>
      <c r="L58" s="123"/>
      <c r="M58" s="123"/>
      <c r="S58" s="122"/>
    </row>
    <row r="59" spans="2:19" x14ac:dyDescent="0.25">
      <c r="B59" s="219">
        <v>256287</v>
      </c>
      <c r="C59" s="204" t="s">
        <v>40</v>
      </c>
      <c r="D59" s="208" t="s">
        <v>439</v>
      </c>
      <c r="E59" s="204"/>
      <c r="F59" s="207" t="s">
        <v>456</v>
      </c>
      <c r="G59" s="204" t="s">
        <v>112</v>
      </c>
      <c r="H59" s="209" t="s">
        <v>457</v>
      </c>
      <c r="I59" s="207" t="e">
        <f>TMM!#REF!</f>
        <v>#REF!</v>
      </c>
      <c r="J59" s="207" t="e">
        <f>TMM!#REF!</f>
        <v>#REF!</v>
      </c>
      <c r="K59" s="123"/>
      <c r="L59" s="123"/>
      <c r="M59" s="123"/>
      <c r="S59" s="122"/>
    </row>
    <row r="60" spans="2:19" s="123" customFormat="1" ht="15.75" x14ac:dyDescent="0.25">
      <c r="B60" s="165">
        <v>256155</v>
      </c>
      <c r="C60" s="36" t="s">
        <v>40</v>
      </c>
      <c r="D60" s="36" t="s">
        <v>496</v>
      </c>
      <c r="E60" s="36" t="s">
        <v>501</v>
      </c>
      <c r="F60" s="185" t="s">
        <v>507</v>
      </c>
      <c r="G60" s="185" t="s">
        <v>508</v>
      </c>
      <c r="H60" s="185" t="s">
        <v>507</v>
      </c>
      <c r="I60" s="200" t="e">
        <f>TMM!#REF!</f>
        <v>#REF!</v>
      </c>
      <c r="J60" s="200" t="e">
        <f>TMM!#REF!</f>
        <v>#REF!</v>
      </c>
      <c r="L60" s="123">
        <v>542</v>
      </c>
      <c r="S60" s="126"/>
    </row>
    <row r="61" spans="2:19" s="123" customFormat="1" ht="15.75" x14ac:dyDescent="0.25">
      <c r="B61" s="165">
        <v>256290</v>
      </c>
      <c r="C61" s="36" t="s">
        <v>40</v>
      </c>
      <c r="D61" s="36" t="s">
        <v>467</v>
      </c>
      <c r="E61" s="36" t="s">
        <v>476</v>
      </c>
      <c r="F61" s="185" t="s">
        <v>487</v>
      </c>
      <c r="G61" s="185" t="s">
        <v>111</v>
      </c>
      <c r="H61" s="185" t="s">
        <v>487</v>
      </c>
      <c r="I61" s="207" t="e">
        <f>TMM!#REF!</f>
        <v>#REF!</v>
      </c>
      <c r="J61" s="207" t="e">
        <f>TMM!#REF!</f>
        <v>#REF!</v>
      </c>
      <c r="L61" s="123">
        <v>543</v>
      </c>
      <c r="S61" s="126"/>
    </row>
    <row r="62" spans="2:19" s="123" customFormat="1" ht="15.75" x14ac:dyDescent="0.25">
      <c r="B62" s="219">
        <v>250086</v>
      </c>
      <c r="C62" s="204" t="s">
        <v>40</v>
      </c>
      <c r="D62" s="204" t="s">
        <v>127</v>
      </c>
      <c r="E62" s="204"/>
      <c r="F62" s="230" t="s">
        <v>266</v>
      </c>
      <c r="G62" s="204" t="s">
        <v>112</v>
      </c>
      <c r="H62" s="231" t="s">
        <v>267</v>
      </c>
      <c r="I62" s="200" t="e">
        <f>TMM!#REF!</f>
        <v>#REF!</v>
      </c>
      <c r="J62" s="200" t="e">
        <f>TMM!#REF!</f>
        <v>#REF!</v>
      </c>
      <c r="S62" s="126"/>
    </row>
    <row r="63" spans="2:19" s="123" customFormat="1" x14ac:dyDescent="0.25">
      <c r="B63" s="165">
        <v>256534</v>
      </c>
      <c r="C63" s="36" t="s">
        <v>40</v>
      </c>
      <c r="D63" s="36" t="s">
        <v>468</v>
      </c>
      <c r="E63" s="36" t="s">
        <v>477</v>
      </c>
      <c r="F63" s="224" t="s">
        <v>488</v>
      </c>
      <c r="G63" s="36" t="s">
        <v>112</v>
      </c>
      <c r="H63" s="195">
        <v>1557070780</v>
      </c>
      <c r="I63" s="207" t="e">
        <f>TMM!#REF!</f>
        <v>#REF!</v>
      </c>
      <c r="J63" s="207" t="e">
        <f>TMM!#REF!</f>
        <v>#REF!</v>
      </c>
      <c r="L63" s="123">
        <v>546</v>
      </c>
      <c r="M63" s="119"/>
      <c r="N63" s="23"/>
      <c r="S63" s="126"/>
    </row>
    <row r="64" spans="2:19" s="123" customFormat="1" x14ac:dyDescent="0.25">
      <c r="B64" s="165">
        <v>256466</v>
      </c>
      <c r="C64" s="36" t="s">
        <v>40</v>
      </c>
      <c r="D64" s="36" t="s">
        <v>497</v>
      </c>
      <c r="E64" s="36" t="s">
        <v>502</v>
      </c>
      <c r="F64" s="224" t="s">
        <v>509</v>
      </c>
      <c r="G64" s="36" t="s">
        <v>112</v>
      </c>
      <c r="H64" s="192" t="s">
        <v>510</v>
      </c>
      <c r="I64" s="200" t="e">
        <f>TMM!#REF!</f>
        <v>#REF!</v>
      </c>
      <c r="J64" s="200" t="e">
        <f>TMM!#REF!</f>
        <v>#REF!</v>
      </c>
      <c r="K64" s="179"/>
      <c r="L64" s="123">
        <v>548</v>
      </c>
      <c r="M64" s="119"/>
      <c r="N64" s="180"/>
      <c r="S64" s="126"/>
    </row>
    <row r="65" spans="2:20" s="23" customFormat="1" x14ac:dyDescent="0.25">
      <c r="B65" s="164">
        <v>256327</v>
      </c>
      <c r="C65" s="36" t="s">
        <v>40</v>
      </c>
      <c r="D65" s="36" t="s">
        <v>469</v>
      </c>
      <c r="E65" s="36" t="s">
        <v>478</v>
      </c>
      <c r="F65" s="225" t="s">
        <v>489</v>
      </c>
      <c r="G65" s="36" t="s">
        <v>112</v>
      </c>
      <c r="H65" s="191">
        <v>2904382080</v>
      </c>
      <c r="I65" s="207" t="e">
        <f>TMM!#REF!</f>
        <v>#REF!</v>
      </c>
      <c r="J65" s="207" t="e">
        <f>TMM!#REF!</f>
        <v>#REF!</v>
      </c>
      <c r="L65" s="123">
        <v>549</v>
      </c>
      <c r="M65" s="120"/>
      <c r="O65" s="123"/>
      <c r="P65" s="161"/>
      <c r="Q65" s="162"/>
      <c r="R65" s="163"/>
      <c r="S65" s="31"/>
    </row>
    <row r="66" spans="2:20" s="23" customFormat="1" x14ac:dyDescent="0.25">
      <c r="B66" s="164">
        <v>252998</v>
      </c>
      <c r="C66" s="36" t="s">
        <v>40</v>
      </c>
      <c r="D66" s="36" t="s">
        <v>7</v>
      </c>
      <c r="E66" s="36" t="s">
        <v>175</v>
      </c>
      <c r="F66" s="225" t="s">
        <v>382</v>
      </c>
      <c r="G66" s="36" t="s">
        <v>112</v>
      </c>
      <c r="H66" s="191">
        <v>1506445403</v>
      </c>
      <c r="I66" s="200" t="e">
        <f>TMM!#REF!</f>
        <v>#REF!</v>
      </c>
      <c r="J66" s="200" t="e">
        <f>TMM!#REF!</f>
        <v>#REF!</v>
      </c>
      <c r="L66" s="123"/>
      <c r="M66" s="120"/>
      <c r="O66" s="123"/>
      <c r="P66" s="161"/>
      <c r="Q66" s="162"/>
      <c r="R66" s="163"/>
      <c r="S66" s="31"/>
    </row>
    <row r="67" spans="2:20" s="123" customFormat="1" x14ac:dyDescent="0.25">
      <c r="B67" s="205">
        <v>250534</v>
      </c>
      <c r="C67" s="41" t="s">
        <v>40</v>
      </c>
      <c r="D67" s="41" t="s">
        <v>14</v>
      </c>
      <c r="E67" s="41" t="s">
        <v>242</v>
      </c>
      <c r="F67" s="227"/>
      <c r="G67" s="227"/>
      <c r="H67" s="228" t="s">
        <v>135</v>
      </c>
      <c r="I67" s="229" t="e">
        <f>TMM!#REF!</f>
        <v>#REF!</v>
      </c>
      <c r="J67" s="229" t="e">
        <f>TMM!#REF!</f>
        <v>#REF!</v>
      </c>
      <c r="K67" s="31" t="e">
        <f>I67+J67</f>
        <v>#REF!</v>
      </c>
      <c r="L67" s="123">
        <v>550</v>
      </c>
      <c r="M67" s="23"/>
      <c r="O67" s="40"/>
      <c r="P67" s="127" t="s">
        <v>133</v>
      </c>
      <c r="Q67" s="131" t="s">
        <v>134</v>
      </c>
      <c r="R67" s="128">
        <v>2695297532</v>
      </c>
      <c r="S67" s="126"/>
    </row>
    <row r="68" spans="2:20" s="23" customFormat="1" x14ac:dyDescent="0.25">
      <c r="B68" s="164">
        <v>252525</v>
      </c>
      <c r="C68" s="36" t="s">
        <v>40</v>
      </c>
      <c r="D68" s="36" t="s">
        <v>5</v>
      </c>
      <c r="E68" s="36" t="s">
        <v>79</v>
      </c>
      <c r="F68" s="36" t="s">
        <v>150</v>
      </c>
      <c r="G68" s="36" t="s">
        <v>112</v>
      </c>
      <c r="H68" s="35">
        <v>1495346479</v>
      </c>
      <c r="I68" s="200" t="e">
        <f>TMM!#REF!</f>
        <v>#REF!</v>
      </c>
      <c r="J68" s="200" t="e">
        <f>TMM!#REF!</f>
        <v>#REF!</v>
      </c>
      <c r="L68" s="123">
        <v>552</v>
      </c>
      <c r="M68" s="120"/>
      <c r="N68" s="107"/>
      <c r="O68" s="127"/>
      <c r="P68" s="127"/>
      <c r="S68" s="31"/>
    </row>
    <row r="69" spans="2:20" s="123" customFormat="1" x14ac:dyDescent="0.25">
      <c r="B69" s="123">
        <v>252960</v>
      </c>
      <c r="C69" s="36" t="s">
        <v>40</v>
      </c>
      <c r="D69" s="123" t="s">
        <v>470</v>
      </c>
      <c r="E69" s="123" t="s">
        <v>479</v>
      </c>
      <c r="F69" s="101" t="s">
        <v>490</v>
      </c>
      <c r="G69" s="36" t="s">
        <v>112</v>
      </c>
      <c r="H69" s="191">
        <v>2695437784</v>
      </c>
      <c r="I69" s="207" t="e">
        <f>TMM!#REF!</f>
        <v>#REF!</v>
      </c>
      <c r="J69" s="207" t="e">
        <f>TMM!#REF!</f>
        <v>#REF!</v>
      </c>
      <c r="L69" s="123">
        <v>553</v>
      </c>
      <c r="O69" s="187"/>
      <c r="P69" s="161"/>
      <c r="Q69" s="162"/>
      <c r="R69" s="163"/>
      <c r="S69" s="31"/>
      <c r="T69" s="23"/>
    </row>
    <row r="70" spans="2:20" s="23" customFormat="1" ht="17.25" customHeight="1" x14ac:dyDescent="0.25">
      <c r="B70" s="23">
        <v>256417</v>
      </c>
      <c r="C70" s="36" t="s">
        <v>40</v>
      </c>
      <c r="D70" s="107" t="s">
        <v>471</v>
      </c>
      <c r="E70" s="107" t="s">
        <v>480</v>
      </c>
      <c r="F70" s="101" t="s">
        <v>491</v>
      </c>
      <c r="G70" s="36" t="s">
        <v>112</v>
      </c>
      <c r="H70" s="159">
        <v>2998165270</v>
      </c>
      <c r="I70" s="200" t="e">
        <f>TMM!#REF!</f>
        <v>#REF!</v>
      </c>
      <c r="J70" s="200" t="e">
        <f>TMM!#REF!</f>
        <v>#REF!</v>
      </c>
      <c r="K70" s="31"/>
      <c r="L70" s="123">
        <v>555</v>
      </c>
      <c r="M70" s="120"/>
      <c r="O70" s="160"/>
      <c r="P70" s="161"/>
      <c r="Q70" s="162"/>
      <c r="R70" s="163"/>
      <c r="S70" s="31"/>
    </row>
    <row r="71" spans="2:20" s="23" customFormat="1" ht="17.25" customHeight="1" x14ac:dyDescent="0.25">
      <c r="B71" s="210">
        <v>251217</v>
      </c>
      <c r="C71" s="204" t="s">
        <v>40</v>
      </c>
      <c r="D71" s="208" t="s">
        <v>128</v>
      </c>
      <c r="E71" s="211"/>
      <c r="F71" s="28" t="s">
        <v>274</v>
      </c>
      <c r="G71" s="36" t="s">
        <v>112</v>
      </c>
      <c r="H71" s="191" t="s">
        <v>275</v>
      </c>
      <c r="I71" s="207" t="e">
        <f>TMM!#REF!</f>
        <v>#REF!</v>
      </c>
      <c r="J71" s="207" t="e">
        <f>TMM!#REF!</f>
        <v>#REF!</v>
      </c>
      <c r="K71" s="31"/>
      <c r="L71" s="123"/>
      <c r="M71" s="120"/>
      <c r="O71" s="160"/>
      <c r="P71" s="161"/>
      <c r="Q71" s="162"/>
      <c r="R71" s="163"/>
      <c r="S71" s="31"/>
    </row>
    <row r="72" spans="2:20" s="23" customFormat="1" ht="15.75" x14ac:dyDescent="0.25">
      <c r="B72" s="123">
        <v>256464</v>
      </c>
      <c r="C72" s="36" t="s">
        <v>40</v>
      </c>
      <c r="D72" s="36" t="s">
        <v>498</v>
      </c>
      <c r="E72" s="36" t="s">
        <v>503</v>
      </c>
      <c r="F72" s="185" t="s">
        <v>511</v>
      </c>
      <c r="G72" s="185" t="s">
        <v>110</v>
      </c>
      <c r="H72" s="185" t="s">
        <v>511</v>
      </c>
      <c r="I72" s="200" t="e">
        <f>TMM!#REF!</f>
        <v>#REF!</v>
      </c>
      <c r="J72" s="200" t="e">
        <f>TMM!#REF!</f>
        <v>#REF!</v>
      </c>
      <c r="K72" s="167"/>
      <c r="L72" s="123">
        <v>557</v>
      </c>
      <c r="M72" s="120"/>
      <c r="N72" s="107"/>
      <c r="S72" s="31"/>
    </row>
    <row r="73" spans="2:20" s="23" customFormat="1" x14ac:dyDescent="0.25">
      <c r="B73" s="123">
        <v>256533</v>
      </c>
      <c r="C73" s="36" t="s">
        <v>40</v>
      </c>
      <c r="D73" s="36" t="s">
        <v>444</v>
      </c>
      <c r="E73" s="36" t="s">
        <v>450</v>
      </c>
      <c r="F73" s="224" t="s">
        <v>461</v>
      </c>
      <c r="G73" s="36" t="s">
        <v>112</v>
      </c>
      <c r="H73" s="226" t="s">
        <v>462</v>
      </c>
      <c r="I73" s="207" t="e">
        <f>TMM!#REF!</f>
        <v>#REF!</v>
      </c>
      <c r="J73" s="207" t="e">
        <f>TMM!#REF!</f>
        <v>#REF!</v>
      </c>
      <c r="K73" s="167"/>
      <c r="L73" s="123">
        <v>558</v>
      </c>
      <c r="M73" s="120"/>
      <c r="N73" s="107"/>
      <c r="S73" s="31"/>
    </row>
    <row r="74" spans="2:20" s="23" customFormat="1" x14ac:dyDescent="0.25">
      <c r="B74" s="123">
        <v>250693</v>
      </c>
      <c r="C74" s="36" t="s">
        <v>40</v>
      </c>
      <c r="D74" s="36" t="s">
        <v>472</v>
      </c>
      <c r="E74" s="36" t="s">
        <v>481</v>
      </c>
      <c r="F74" s="168" t="s">
        <v>492</v>
      </c>
      <c r="G74" s="36" t="s">
        <v>112</v>
      </c>
      <c r="H74" s="159" t="s">
        <v>493</v>
      </c>
      <c r="I74" s="200" t="e">
        <f>TMM!#REF!</f>
        <v>#REF!</v>
      </c>
      <c r="J74" s="200" t="e">
        <f>TMM!#REF!</f>
        <v>#REF!</v>
      </c>
      <c r="K74" s="167"/>
      <c r="L74" s="123">
        <v>559</v>
      </c>
      <c r="M74" s="120"/>
      <c r="N74" s="107"/>
      <c r="S74" s="31"/>
    </row>
    <row r="75" spans="2:20" s="123" customFormat="1" x14ac:dyDescent="0.25">
      <c r="B75" s="205">
        <v>250477</v>
      </c>
      <c r="C75" s="41" t="s">
        <v>40</v>
      </c>
      <c r="D75" s="41" t="s">
        <v>13</v>
      </c>
      <c r="E75" s="205" t="s">
        <v>177</v>
      </c>
      <c r="F75" s="227"/>
      <c r="G75" s="227"/>
      <c r="H75" s="228" t="s">
        <v>363</v>
      </c>
      <c r="I75" s="229" t="e">
        <f>TMM!#REF!</f>
        <v>#REF!</v>
      </c>
      <c r="J75" s="229" t="e">
        <f>TMM!#REF!</f>
        <v>#REF!</v>
      </c>
      <c r="K75" s="31" t="e">
        <f>I75+J75</f>
        <v>#REF!</v>
      </c>
      <c r="L75" s="123">
        <v>560</v>
      </c>
      <c r="P75" s="123" t="s">
        <v>360</v>
      </c>
      <c r="Q75" s="123" t="s">
        <v>361</v>
      </c>
      <c r="R75" s="123" t="s">
        <v>362</v>
      </c>
    </row>
    <row r="76" spans="2:20" s="123" customFormat="1" x14ac:dyDescent="0.25">
      <c r="B76" s="123" t="s">
        <v>533</v>
      </c>
      <c r="C76" s="36"/>
      <c r="D76" s="36"/>
      <c r="F76" s="232"/>
      <c r="G76" s="232"/>
      <c r="H76" s="178"/>
      <c r="I76" s="34"/>
      <c r="J76" s="34"/>
      <c r="K76" s="31"/>
    </row>
    <row r="77" spans="2:20" x14ac:dyDescent="0.25">
      <c r="G77" s="42"/>
      <c r="I77" s="126" t="e">
        <f>SUM(I59:I75)</f>
        <v>#REF!</v>
      </c>
      <c r="J77" s="126" t="e">
        <f>SUM(J59:J75)</f>
        <v>#REF!</v>
      </c>
    </row>
    <row r="78" spans="2:20" x14ac:dyDescent="0.25">
      <c r="I78" s="122" t="e">
        <f>I22+I42+I56+I77</f>
        <v>#REF!</v>
      </c>
      <c r="J78" s="122" t="e">
        <f>J22+J42+J56+J77</f>
        <v>#REF!</v>
      </c>
      <c r="N78" s="23"/>
      <c r="S78" s="122"/>
    </row>
    <row r="79" spans="2:20" x14ac:dyDescent="0.25">
      <c r="I79" s="122" t="e">
        <f>I78+12000</f>
        <v>#REF!</v>
      </c>
      <c r="N79" s="23"/>
    </row>
    <row r="80" spans="2:20" x14ac:dyDescent="0.25">
      <c r="I80" s="122"/>
      <c r="J80" s="122" t="e">
        <f>I67+I75</f>
        <v>#REF!</v>
      </c>
      <c r="K80" s="122" t="s">
        <v>231</v>
      </c>
      <c r="L80" s="122"/>
      <c r="M80" s="122"/>
      <c r="N80" s="25"/>
      <c r="S80" s="122"/>
    </row>
    <row r="81" spans="7:20" x14ac:dyDescent="0.25">
      <c r="J81" s="122" t="e">
        <f>J67+J75</f>
        <v>#REF!</v>
      </c>
      <c r="K81" s="122" t="s">
        <v>232</v>
      </c>
      <c r="L81" s="122"/>
      <c r="M81" s="122"/>
      <c r="N81" s="125"/>
      <c r="O81" s="123" t="s">
        <v>248</v>
      </c>
      <c r="S81" s="122"/>
      <c r="T81" s="121" t="s">
        <v>171</v>
      </c>
    </row>
    <row r="82" spans="7:20" x14ac:dyDescent="0.25">
      <c r="I82" s="122"/>
      <c r="J82" s="122"/>
      <c r="K82" s="122"/>
      <c r="L82" s="122"/>
      <c r="M82" s="122"/>
      <c r="N82" s="25"/>
      <c r="S82" s="122"/>
    </row>
    <row r="83" spans="7:20" x14ac:dyDescent="0.25">
      <c r="G83" s="18">
        <v>8.9</v>
      </c>
      <c r="J83" s="122"/>
      <c r="N83" s="125"/>
      <c r="S83" s="122"/>
    </row>
    <row r="84" spans="7:20" x14ac:dyDescent="0.25">
      <c r="G84" s="122">
        <f>G83*16%</f>
        <v>1.4240000000000002</v>
      </c>
      <c r="I84" s="122"/>
      <c r="J84" s="122"/>
      <c r="P84" s="215"/>
    </row>
    <row r="85" spans="7:20" x14ac:dyDescent="0.25">
      <c r="G85" s="122">
        <f>G83+G84</f>
        <v>10.324</v>
      </c>
      <c r="J85" s="122"/>
      <c r="K85" s="121" t="s">
        <v>246</v>
      </c>
      <c r="P85" s="215"/>
    </row>
    <row r="86" spans="7:20" x14ac:dyDescent="0.25">
      <c r="G86" s="122">
        <f>G85*68</f>
        <v>702.03200000000004</v>
      </c>
      <c r="J86" s="122" t="e">
        <f>I67+J67+I75+J75</f>
        <v>#REF!</v>
      </c>
      <c r="K86" s="121" t="s">
        <v>245</v>
      </c>
      <c r="P86" s="215"/>
    </row>
    <row r="87" spans="7:20" x14ac:dyDescent="0.25">
      <c r="G87" s="122"/>
      <c r="J87" s="122"/>
      <c r="K87" s="121" t="s">
        <v>387</v>
      </c>
      <c r="P87" s="215"/>
    </row>
    <row r="88" spans="7:20" x14ac:dyDescent="0.25">
      <c r="J88" s="122"/>
      <c r="K88" s="121" t="s">
        <v>247</v>
      </c>
      <c r="P88" s="215"/>
    </row>
    <row r="89" spans="7:20" x14ac:dyDescent="0.25">
      <c r="P89" s="215"/>
    </row>
    <row r="90" spans="7:20" x14ac:dyDescent="0.25">
      <c r="J90" s="122"/>
      <c r="P90" s="215"/>
    </row>
    <row r="91" spans="7:20" x14ac:dyDescent="0.25">
      <c r="P91" s="215"/>
    </row>
    <row r="92" spans="7:20" x14ac:dyDescent="0.25">
      <c r="J92" s="122"/>
      <c r="P92" s="215"/>
    </row>
    <row r="93" spans="7:20" x14ac:dyDescent="0.25">
      <c r="P93" s="215"/>
    </row>
    <row r="94" spans="7:20" x14ac:dyDescent="0.25">
      <c r="P94" s="215"/>
    </row>
    <row r="95" spans="7:20" x14ac:dyDescent="0.25">
      <c r="P95" s="215"/>
    </row>
    <row r="96" spans="7:20" x14ac:dyDescent="0.25">
      <c r="P96" s="215"/>
    </row>
    <row r="97" spans="16:16" x14ac:dyDescent="0.25">
      <c r="P97" s="215"/>
    </row>
    <row r="98" spans="16:16" x14ac:dyDescent="0.25">
      <c r="P98" s="215"/>
    </row>
    <row r="99" spans="16:16" x14ac:dyDescent="0.25">
      <c r="P99" s="215"/>
    </row>
    <row r="100" spans="16:16" x14ac:dyDescent="0.25">
      <c r="P100" s="215"/>
    </row>
  </sheetData>
  <mergeCells count="8">
    <mergeCell ref="I6:I7"/>
    <mergeCell ref="J6:J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  <pageSetup scale="64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workbookViewId="0">
      <selection activeCell="E24" sqref="E24"/>
    </sheetView>
  </sheetViews>
  <sheetFormatPr baseColWidth="10" defaultColWidth="11.5703125" defaultRowHeight="15" x14ac:dyDescent="0.25"/>
  <cols>
    <col min="4" max="4" width="11.42578125" style="8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96" t="s">
        <v>190</v>
      </c>
      <c r="D6" s="102" t="s">
        <v>226</v>
      </c>
      <c r="E6" s="98" t="s">
        <v>220</v>
      </c>
      <c r="F6" s="99" t="s">
        <v>221</v>
      </c>
      <c r="G6" s="100" t="s">
        <v>113</v>
      </c>
      <c r="H6" s="97" t="s">
        <v>222</v>
      </c>
    </row>
    <row r="7" spans="3:8" x14ac:dyDescent="0.25">
      <c r="C7" t="s">
        <v>223</v>
      </c>
      <c r="D7" s="103">
        <v>42762</v>
      </c>
      <c r="E7" t="s">
        <v>225</v>
      </c>
      <c r="F7" s="1" t="e">
        <f>TMM!D72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8" t="s">
        <v>223</v>
      </c>
      <c r="D8" s="103">
        <f>D7</f>
        <v>42762</v>
      </c>
      <c r="E8" s="8" t="s">
        <v>225</v>
      </c>
      <c r="F8" s="1" t="e">
        <f>TMM!H72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8" t="s">
        <v>223</v>
      </c>
      <c r="D9" s="103">
        <f>D8</f>
        <v>42762</v>
      </c>
      <c r="E9" s="8" t="s">
        <v>225</v>
      </c>
      <c r="F9" s="1" t="e">
        <f>TMM!Q72</f>
        <v>#REF!</v>
      </c>
      <c r="G9" s="1" t="e">
        <f t="shared" si="0"/>
        <v>#REF!</v>
      </c>
      <c r="H9" s="1" t="e">
        <f t="shared" si="1"/>
        <v>#REF!</v>
      </c>
    </row>
    <row r="10" spans="3:8" s="121" customFormat="1" x14ac:dyDescent="0.25">
      <c r="C10" s="121" t="s">
        <v>223</v>
      </c>
      <c r="D10" s="103">
        <f>D9</f>
        <v>42762</v>
      </c>
      <c r="E10" s="121" t="s">
        <v>225</v>
      </c>
      <c r="F10" s="122" t="e">
        <f>TMM!L72</f>
        <v>#REF!</v>
      </c>
      <c r="G10" s="122" t="e">
        <f t="shared" ref="G10" si="2">F10*0.16</f>
        <v>#REF!</v>
      </c>
      <c r="H10" s="122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96" t="s">
        <v>190</v>
      </c>
      <c r="D16" s="102" t="s">
        <v>226</v>
      </c>
      <c r="E16" s="98" t="s">
        <v>220</v>
      </c>
      <c r="F16" s="99" t="s">
        <v>221</v>
      </c>
      <c r="G16" s="100" t="s">
        <v>113</v>
      </c>
      <c r="H16" s="97" t="s">
        <v>222</v>
      </c>
    </row>
    <row r="17" spans="3:8" x14ac:dyDescent="0.25">
      <c r="C17" t="s">
        <v>224</v>
      </c>
      <c r="D17" s="103">
        <f>D9</f>
        <v>42762</v>
      </c>
      <c r="E17" s="8" t="s">
        <v>225</v>
      </c>
      <c r="F17" s="1" t="e">
        <f>TMM!D76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8" t="s">
        <v>224</v>
      </c>
      <c r="D18" s="103">
        <f>D17</f>
        <v>42762</v>
      </c>
      <c r="E18" s="8" t="s">
        <v>225</v>
      </c>
      <c r="F18" s="1" t="e">
        <f>TMM!H76</f>
        <v>#REF!</v>
      </c>
      <c r="G18" s="1" t="e">
        <f t="shared" si="4"/>
        <v>#REF!</v>
      </c>
      <c r="H18" s="1" t="e">
        <f t="shared" si="5"/>
        <v>#REF!</v>
      </c>
    </row>
    <row r="19" spans="3:8" s="121" customFormat="1" x14ac:dyDescent="0.25">
      <c r="C19" s="121" t="s">
        <v>224</v>
      </c>
      <c r="D19" s="103">
        <f>D20</f>
        <v>42762</v>
      </c>
      <c r="E19" s="121" t="s">
        <v>225</v>
      </c>
      <c r="F19" s="122" t="e">
        <f>TMM!L76</f>
        <v>#REF!</v>
      </c>
      <c r="G19" s="122" t="e">
        <f>F19*0.16</f>
        <v>#REF!</v>
      </c>
      <c r="H19" s="122" t="e">
        <f t="shared" si="5"/>
        <v>#REF!</v>
      </c>
    </row>
    <row r="20" spans="3:8" x14ac:dyDescent="0.25">
      <c r="C20" s="8" t="s">
        <v>224</v>
      </c>
      <c r="D20" s="103">
        <f>D18</f>
        <v>42762</v>
      </c>
      <c r="E20" s="8" t="s">
        <v>225</v>
      </c>
      <c r="F20" s="1" t="e">
        <f>TMM!Q76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122" t="e">
        <f>H12+H22-TMM!#REF!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4:S15"/>
  <sheetViews>
    <sheetView topLeftCell="F1" workbookViewId="0">
      <selection activeCell="N12" sqref="N12"/>
    </sheetView>
  </sheetViews>
  <sheetFormatPr baseColWidth="10" defaultColWidth="11.5703125" defaultRowHeight="15" x14ac:dyDescent="0.25"/>
  <sheetData>
    <row r="4" spans="2:19" x14ac:dyDescent="0.25">
      <c r="B4" t="s">
        <v>235</v>
      </c>
      <c r="C4" t="s">
        <v>117</v>
      </c>
      <c r="D4" t="s">
        <v>41</v>
      </c>
      <c r="E4" t="s">
        <v>141</v>
      </c>
      <c r="F4" t="s">
        <v>118</v>
      </c>
      <c r="H4" t="s">
        <v>37</v>
      </c>
      <c r="I4" t="s">
        <v>38</v>
      </c>
      <c r="J4" t="s">
        <v>121</v>
      </c>
      <c r="L4" t="s">
        <v>116</v>
      </c>
      <c r="M4" t="s">
        <v>119</v>
      </c>
      <c r="N4" t="s">
        <v>120</v>
      </c>
      <c r="P4" t="s">
        <v>1</v>
      </c>
      <c r="S4" t="s">
        <v>25</v>
      </c>
    </row>
    <row r="5" spans="2:19" x14ac:dyDescent="0.25">
      <c r="Q5" t="s">
        <v>2</v>
      </c>
      <c r="R5" t="s">
        <v>24</v>
      </c>
    </row>
    <row r="8" spans="2:19" x14ac:dyDescent="0.25">
      <c r="B8">
        <v>30</v>
      </c>
      <c r="C8">
        <v>26757.384636117298</v>
      </c>
      <c r="D8">
        <v>926.87</v>
      </c>
      <c r="E8">
        <v>3344.553096393443</v>
      </c>
      <c r="F8">
        <v>22485.961539723856</v>
      </c>
      <c r="H8">
        <v>3327.772836939891</v>
      </c>
      <c r="I8">
        <v>19158.188702783966</v>
      </c>
      <c r="J8">
        <v>5216.6716075045542</v>
      </c>
      <c r="L8">
        <v>7.0000000000000007E-2</v>
      </c>
      <c r="M8">
        <v>598.1111111111112</v>
      </c>
      <c r="N8">
        <v>1341.0732091948778</v>
      </c>
      <c r="P8">
        <v>2272.2866292777776</v>
      </c>
      <c r="Q8">
        <v>31914.104096812174</v>
      </c>
      <c r="R8">
        <v>5106.2566554899477</v>
      </c>
      <c r="S8">
        <v>37020.36075230212</v>
      </c>
    </row>
    <row r="10" spans="2:19" x14ac:dyDescent="0.25">
      <c r="C10" t="s">
        <v>234</v>
      </c>
      <c r="D10">
        <f>D8/30</f>
        <v>30.895666666666667</v>
      </c>
      <c r="E10" s="8">
        <f t="shared" ref="E10:S10" si="0">E8/30</f>
        <v>111.48510321311477</v>
      </c>
      <c r="F10" s="8">
        <f t="shared" si="0"/>
        <v>749.53205132412847</v>
      </c>
      <c r="G10" s="8">
        <f t="shared" si="0"/>
        <v>0</v>
      </c>
      <c r="H10" s="8">
        <f t="shared" si="0"/>
        <v>110.9257612313297</v>
      </c>
      <c r="I10" s="8">
        <f t="shared" si="0"/>
        <v>638.60629009279887</v>
      </c>
      <c r="J10" s="8">
        <f t="shared" si="0"/>
        <v>173.88905358348515</v>
      </c>
      <c r="K10" s="8">
        <f t="shared" si="0"/>
        <v>0</v>
      </c>
      <c r="L10" s="8">
        <f t="shared" si="0"/>
        <v>2.3333333333333335E-3</v>
      </c>
      <c r="M10" s="8">
        <f t="shared" si="0"/>
        <v>19.93703703703704</v>
      </c>
      <c r="N10" s="8">
        <f t="shared" si="0"/>
        <v>44.702440306495923</v>
      </c>
      <c r="O10" s="8">
        <f t="shared" si="0"/>
        <v>0</v>
      </c>
      <c r="P10" s="8">
        <f t="shared" si="0"/>
        <v>75.742887642592592</v>
      </c>
      <c r="Q10" s="8">
        <f t="shared" si="0"/>
        <v>1063.8034698937392</v>
      </c>
      <c r="R10" s="8">
        <f t="shared" si="0"/>
        <v>170.20855518299825</v>
      </c>
      <c r="S10" s="8">
        <f t="shared" si="0"/>
        <v>1234.0120250767372</v>
      </c>
    </row>
    <row r="11" spans="2:19" s="8" customFormat="1" x14ac:dyDescent="0.25"/>
    <row r="12" spans="2:19" s="108" customFormat="1" x14ac:dyDescent="0.25">
      <c r="C12" s="108">
        <v>14</v>
      </c>
      <c r="D12" s="108">
        <f t="shared" ref="D12:P12" si="1">D10*14</f>
        <v>432.53933333333333</v>
      </c>
      <c r="E12" s="108">
        <f t="shared" si="1"/>
        <v>1560.7914449836067</v>
      </c>
      <c r="F12" s="108">
        <f t="shared" si="1"/>
        <v>10493.448718537798</v>
      </c>
      <c r="G12" s="108">
        <f t="shared" si="1"/>
        <v>0</v>
      </c>
      <c r="H12" s="108">
        <f t="shared" si="1"/>
        <v>1552.9606572386158</v>
      </c>
      <c r="I12" s="108">
        <f t="shared" si="1"/>
        <v>8940.4880612991838</v>
      </c>
      <c r="J12" s="108">
        <f t="shared" si="1"/>
        <v>2434.4467501687923</v>
      </c>
      <c r="K12" s="108">
        <f t="shared" si="1"/>
        <v>0</v>
      </c>
      <c r="L12" s="108">
        <f t="shared" si="1"/>
        <v>3.266666666666667E-2</v>
      </c>
      <c r="M12" s="108">
        <f t="shared" si="1"/>
        <v>279.11851851851856</v>
      </c>
      <c r="N12" s="108">
        <f t="shared" si="1"/>
        <v>625.83416429094291</v>
      </c>
      <c r="O12" s="108">
        <f t="shared" si="1"/>
        <v>0</v>
      </c>
      <c r="P12" s="108">
        <f t="shared" si="1"/>
        <v>1060.4004269962963</v>
      </c>
      <c r="Q12" s="8">
        <f>H12+I12+J12+M12+N12+P12</f>
        <v>14893.248578512352</v>
      </c>
      <c r="R12" s="8">
        <f>Q12*16%</f>
        <v>2382.9197725619765</v>
      </c>
      <c r="S12" s="8">
        <f>Q12+R12</f>
        <v>17276.168351074328</v>
      </c>
    </row>
    <row r="13" spans="2:19" x14ac:dyDescent="0.25">
      <c r="C13">
        <v>16</v>
      </c>
      <c r="D13">
        <f t="shared" ref="D13:P13" si="2">D10*16</f>
        <v>494.33066666666667</v>
      </c>
      <c r="E13" s="8">
        <f t="shared" si="2"/>
        <v>1783.7616514098363</v>
      </c>
      <c r="F13" s="8">
        <f t="shared" si="2"/>
        <v>11992.512821186056</v>
      </c>
      <c r="G13" s="8">
        <f t="shared" si="2"/>
        <v>0</v>
      </c>
      <c r="H13" s="8">
        <f t="shared" si="2"/>
        <v>1774.8121797012752</v>
      </c>
      <c r="I13" s="8">
        <f t="shared" si="2"/>
        <v>10217.700641484782</v>
      </c>
      <c r="J13" s="8">
        <f t="shared" si="2"/>
        <v>2782.2248573357624</v>
      </c>
      <c r="K13" s="8">
        <f t="shared" si="2"/>
        <v>0</v>
      </c>
      <c r="L13" s="8">
        <f t="shared" si="2"/>
        <v>3.7333333333333336E-2</v>
      </c>
      <c r="M13" s="8">
        <f t="shared" si="2"/>
        <v>318.99259259259264</v>
      </c>
      <c r="N13" s="8">
        <f t="shared" si="2"/>
        <v>715.23904490393477</v>
      </c>
      <c r="O13" s="8">
        <f t="shared" si="2"/>
        <v>0</v>
      </c>
      <c r="P13" s="8">
        <f t="shared" si="2"/>
        <v>1211.8862022814815</v>
      </c>
      <c r="Q13">
        <f>H13+I13+J13+M13+N13+P13</f>
        <v>17020.855518299828</v>
      </c>
      <c r="R13">
        <f>Q13*16%</f>
        <v>2723.3368829279725</v>
      </c>
      <c r="S13">
        <f>Q13+R13</f>
        <v>19744.1924012278</v>
      </c>
    </row>
    <row r="14" spans="2:19" x14ac:dyDescent="0.25">
      <c r="C14" t="s">
        <v>222</v>
      </c>
      <c r="D14">
        <f t="shared" ref="D14:P14" si="3">D12+D13</f>
        <v>926.87</v>
      </c>
      <c r="E14" s="8">
        <f t="shared" si="3"/>
        <v>3344.553096393443</v>
      </c>
      <c r="F14" s="8">
        <f t="shared" si="3"/>
        <v>22485.961539723852</v>
      </c>
      <c r="G14" s="8">
        <f t="shared" si="3"/>
        <v>0</v>
      </c>
      <c r="H14" s="8">
        <f t="shared" si="3"/>
        <v>3327.772836939891</v>
      </c>
      <c r="I14" s="8">
        <f t="shared" si="3"/>
        <v>19158.188702783966</v>
      </c>
      <c r="J14" s="8">
        <f t="shared" si="3"/>
        <v>5216.6716075045551</v>
      </c>
      <c r="K14" s="8">
        <f t="shared" si="3"/>
        <v>0</v>
      </c>
      <c r="L14" s="8">
        <f t="shared" si="3"/>
        <v>7.0000000000000007E-2</v>
      </c>
      <c r="M14" s="8">
        <f t="shared" si="3"/>
        <v>598.1111111111112</v>
      </c>
      <c r="N14" s="8">
        <f t="shared" si="3"/>
        <v>1341.0732091948776</v>
      </c>
      <c r="O14" s="8">
        <f t="shared" si="3"/>
        <v>0</v>
      </c>
      <c r="P14" s="8">
        <f t="shared" si="3"/>
        <v>2272.286629277778</v>
      </c>
      <c r="Q14" s="8">
        <f>H14+I14+J14+M14+N14+P14</f>
        <v>31914.104096812174</v>
      </c>
      <c r="R14" s="8">
        <f>Q14*16%</f>
        <v>5106.2566554899477</v>
      </c>
      <c r="S14" s="8">
        <f>Q14+R14</f>
        <v>37020.36075230212</v>
      </c>
    </row>
    <row r="15" spans="2:19" x14ac:dyDescent="0.25">
      <c r="D15">
        <f t="shared" ref="D15:R15" si="4">D8-D14</f>
        <v>0</v>
      </c>
      <c r="E15" s="8">
        <f t="shared" si="4"/>
        <v>0</v>
      </c>
      <c r="F15" s="8">
        <f t="shared" si="4"/>
        <v>0</v>
      </c>
      <c r="G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si="4"/>
        <v>0</v>
      </c>
      <c r="N15" s="8">
        <f t="shared" si="4"/>
        <v>0</v>
      </c>
      <c r="O15" s="8">
        <f t="shared" si="4"/>
        <v>0</v>
      </c>
      <c r="P15" s="8">
        <f t="shared" si="4"/>
        <v>0</v>
      </c>
      <c r="Q15" s="8">
        <f t="shared" si="4"/>
        <v>0</v>
      </c>
      <c r="R15" s="8">
        <f t="shared" si="4"/>
        <v>0</v>
      </c>
      <c r="S15" s="8">
        <f t="shared" ref="S15" si="5">S8-S14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4:Y91"/>
  <sheetViews>
    <sheetView topLeftCell="A13" workbookViewId="0">
      <selection activeCell="R22" sqref="R22:R36"/>
    </sheetView>
  </sheetViews>
  <sheetFormatPr baseColWidth="10" defaultColWidth="11.5703125" defaultRowHeight="15" x14ac:dyDescent="0.25"/>
  <cols>
    <col min="4" max="4" width="42" bestFit="1" customWidth="1"/>
    <col min="5" max="5" width="25.85546875" style="121" hidden="1" customWidth="1"/>
    <col min="6" max="6" width="14.42578125" style="121" customWidth="1"/>
    <col min="7" max="7" width="13.85546875" hidden="1" customWidth="1"/>
    <col min="8" max="8" width="13.85546875" style="121" customWidth="1"/>
    <col min="11" max="11" width="11.42578125" customWidth="1"/>
    <col min="12" max="12" width="10.5703125" hidden="1" customWidth="1"/>
    <col min="13" max="13" width="18.42578125" hidden="1" customWidth="1"/>
    <col min="14" max="17" width="11.42578125" hidden="1" customWidth="1"/>
  </cols>
  <sheetData>
    <row r="4" spans="2:25" x14ac:dyDescent="0.25">
      <c r="B4" s="292" t="s">
        <v>107</v>
      </c>
      <c r="C4" s="292" t="s">
        <v>123</v>
      </c>
      <c r="D4" s="292" t="s">
        <v>0</v>
      </c>
      <c r="E4" s="292" t="s">
        <v>255</v>
      </c>
      <c r="F4" s="292" t="s">
        <v>108</v>
      </c>
      <c r="G4" s="292" t="s">
        <v>109</v>
      </c>
      <c r="H4" s="292" t="s">
        <v>109</v>
      </c>
      <c r="I4" s="292" t="s">
        <v>254</v>
      </c>
      <c r="J4" s="292"/>
      <c r="K4" s="292"/>
    </row>
    <row r="5" spans="2:25" x14ac:dyDescent="0.25">
      <c r="B5" s="292"/>
      <c r="C5" s="292"/>
      <c r="D5" s="292"/>
      <c r="E5" s="292"/>
      <c r="F5" s="292"/>
      <c r="G5" s="292"/>
      <c r="H5" s="292"/>
      <c r="I5" s="292"/>
      <c r="J5" s="292"/>
      <c r="K5" s="292"/>
    </row>
    <row r="6" spans="2:25" x14ac:dyDescent="0.25">
      <c r="B6" s="121" t="e">
        <f>SINDICATO!#REF!</f>
        <v>#REF!</v>
      </c>
      <c r="C6" s="121" t="e">
        <f>SINDICATO!#REF!</f>
        <v>#REF!</v>
      </c>
      <c r="D6" s="121" t="e">
        <f>SINDICATO!#REF!</f>
        <v>#REF!</v>
      </c>
      <c r="E6" s="122" t="e">
        <f>SINDICATO!#REF!</f>
        <v>#REF!</v>
      </c>
      <c r="F6" s="121" t="e">
        <f>SINDICATO!#REF!</f>
        <v>#REF!</v>
      </c>
      <c r="G6" s="121" t="e">
        <f>SINDICATO!#REF!</f>
        <v>#REF!</v>
      </c>
      <c r="H6" s="134" t="s">
        <v>250</v>
      </c>
      <c r="I6" s="122" t="e">
        <f>SINDICATO!#REF!</f>
        <v>#REF!</v>
      </c>
      <c r="J6" s="121"/>
      <c r="K6" s="121"/>
      <c r="L6" s="133" t="e">
        <f t="shared" ref="L6" si="0">MID(D6,1,FIND(" ",D6)-1)</f>
        <v>#REF!</v>
      </c>
      <c r="M6" s="133" t="e">
        <f t="shared" ref="M6" si="1">MID(D6,FIND(" ",D6)+1,300)</f>
        <v>#REF!</v>
      </c>
      <c r="N6" s="133" t="e">
        <f t="shared" ref="N6" si="2">MID(M6,1,FIND(" ",M6)-1)</f>
        <v>#REF!</v>
      </c>
      <c r="O6" s="129" t="e">
        <f t="shared" ref="O6" si="3">MID(M6,FIND(" ",M6)+1,300)</f>
        <v>#REF!</v>
      </c>
      <c r="P6" s="129" t="s">
        <v>252</v>
      </c>
      <c r="Q6" s="129" t="s">
        <v>283</v>
      </c>
      <c r="R6" s="129" t="e">
        <f t="shared" ref="R6" si="4">CONCATENATE(O6," ",L6," ",P6," ",Q6)</f>
        <v>#REF!</v>
      </c>
      <c r="S6" s="117"/>
      <c r="T6" s="117"/>
      <c r="U6" s="117"/>
      <c r="V6" s="117"/>
      <c r="W6" s="117"/>
      <c r="X6" s="117"/>
      <c r="Y6" s="117"/>
    </row>
    <row r="7" spans="2:25" x14ac:dyDescent="0.25">
      <c r="B7" s="121" t="e">
        <f>SINDICATO!#REF!</f>
        <v>#REF!</v>
      </c>
      <c r="C7" s="121" t="e">
        <f>SINDICATO!#REF!</f>
        <v>#REF!</v>
      </c>
      <c r="D7" s="121" t="e">
        <f>SINDICATO!#REF!</f>
        <v>#REF!</v>
      </c>
      <c r="E7" s="122" t="e">
        <f>SINDICATO!#REF!</f>
        <v>#REF!</v>
      </c>
      <c r="F7" s="121" t="e">
        <f>SINDICATO!#REF!</f>
        <v>#REF!</v>
      </c>
      <c r="G7" s="121" t="e">
        <f>SINDICATO!#REF!</f>
        <v>#REF!</v>
      </c>
      <c r="H7" s="134" t="s">
        <v>250</v>
      </c>
      <c r="I7" s="122" t="e">
        <f>SINDICATO!#REF!</f>
        <v>#REF!</v>
      </c>
      <c r="J7" s="121"/>
      <c r="K7" s="121"/>
      <c r="L7" s="133" t="e">
        <f t="shared" ref="L7:L70" si="5">MID(D7,1,FIND(" ",D7)-1)</f>
        <v>#REF!</v>
      </c>
      <c r="M7" s="133" t="e">
        <f t="shared" ref="M7:M70" si="6">MID(D7,FIND(" ",D7)+1,300)</f>
        <v>#REF!</v>
      </c>
      <c r="N7" s="133" t="e">
        <f t="shared" ref="N7:N70" si="7">MID(M7,1,FIND(" ",M7)-1)</f>
        <v>#REF!</v>
      </c>
      <c r="O7" s="129" t="e">
        <f t="shared" ref="O7:O70" si="8">MID(M7,FIND(" ",M7)+1,300)</f>
        <v>#REF!</v>
      </c>
      <c r="P7" s="129" t="s">
        <v>252</v>
      </c>
      <c r="Q7" s="129" t="s">
        <v>283</v>
      </c>
      <c r="R7" s="129" t="e">
        <f t="shared" ref="R7:R70" si="9">CONCATENATE(O7," ",L7," ",P7," ",Q7)</f>
        <v>#REF!</v>
      </c>
      <c r="S7" s="117"/>
      <c r="T7" s="117"/>
      <c r="U7" s="117"/>
      <c r="V7" s="117"/>
      <c r="W7" s="117"/>
      <c r="X7" s="117"/>
      <c r="Y7" s="117"/>
    </row>
    <row r="8" spans="2:25" x14ac:dyDescent="0.25">
      <c r="B8" s="121" t="e">
        <f>SINDICATO!#REF!</f>
        <v>#REF!</v>
      </c>
      <c r="C8" s="121" t="e">
        <f>SINDICATO!#REF!</f>
        <v>#REF!</v>
      </c>
      <c r="D8" s="121" t="e">
        <f>SINDICATO!#REF!</f>
        <v>#REF!</v>
      </c>
      <c r="E8" s="122" t="e">
        <f>SINDICATO!#REF!</f>
        <v>#REF!</v>
      </c>
      <c r="F8" s="121" t="e">
        <f>SINDICATO!#REF!</f>
        <v>#REF!</v>
      </c>
      <c r="G8" s="121" t="e">
        <f>SINDICATO!#REF!</f>
        <v>#REF!</v>
      </c>
      <c r="H8" s="134" t="s">
        <v>250</v>
      </c>
      <c r="I8" s="122" t="e">
        <f>SINDICATO!#REF!</f>
        <v>#REF!</v>
      </c>
      <c r="J8" s="121"/>
      <c r="K8" s="121"/>
      <c r="L8" s="133" t="e">
        <f t="shared" si="5"/>
        <v>#REF!</v>
      </c>
      <c r="M8" s="133" t="e">
        <f t="shared" si="6"/>
        <v>#REF!</v>
      </c>
      <c r="N8" s="133" t="e">
        <f t="shared" si="7"/>
        <v>#REF!</v>
      </c>
      <c r="O8" s="129" t="e">
        <f t="shared" si="8"/>
        <v>#REF!</v>
      </c>
      <c r="P8" s="129" t="s">
        <v>252</v>
      </c>
      <c r="Q8" s="129" t="s">
        <v>283</v>
      </c>
      <c r="R8" s="129" t="e">
        <f t="shared" si="9"/>
        <v>#REF!</v>
      </c>
      <c r="S8" s="117"/>
      <c r="T8" s="117"/>
      <c r="U8" s="117"/>
      <c r="V8" s="117"/>
      <c r="W8" s="117"/>
      <c r="X8" s="117"/>
      <c r="Y8" s="117"/>
    </row>
    <row r="9" spans="2:25" x14ac:dyDescent="0.25">
      <c r="B9" s="121" t="e">
        <f>SINDICATO!#REF!</f>
        <v>#REF!</v>
      </c>
      <c r="C9" s="121" t="e">
        <f>SINDICATO!#REF!</f>
        <v>#REF!</v>
      </c>
      <c r="D9" s="121" t="e">
        <f>SINDICATO!#REF!</f>
        <v>#REF!</v>
      </c>
      <c r="E9" s="122" t="e">
        <f>SINDICATO!#REF!</f>
        <v>#REF!</v>
      </c>
      <c r="F9" s="121" t="e">
        <f>SINDICATO!#REF!</f>
        <v>#REF!</v>
      </c>
      <c r="G9" s="121" t="e">
        <f>SINDICATO!#REF!</f>
        <v>#REF!</v>
      </c>
      <c r="H9" s="134" t="s">
        <v>250</v>
      </c>
      <c r="I9" s="122" t="e">
        <f>SINDICATO!#REF!</f>
        <v>#REF!</v>
      </c>
      <c r="J9" s="121"/>
      <c r="K9" s="121"/>
      <c r="L9" s="133" t="e">
        <f t="shared" si="5"/>
        <v>#REF!</v>
      </c>
      <c r="M9" s="133" t="e">
        <f t="shared" si="6"/>
        <v>#REF!</v>
      </c>
      <c r="N9" s="133" t="e">
        <f t="shared" si="7"/>
        <v>#REF!</v>
      </c>
      <c r="O9" s="129" t="e">
        <f t="shared" si="8"/>
        <v>#REF!</v>
      </c>
      <c r="P9" s="129" t="s">
        <v>252</v>
      </c>
      <c r="Q9" s="129" t="s">
        <v>283</v>
      </c>
      <c r="R9" s="129" t="e">
        <f t="shared" si="9"/>
        <v>#REF!</v>
      </c>
      <c r="S9" s="117"/>
      <c r="T9" s="117"/>
      <c r="U9" s="117"/>
      <c r="V9" s="117"/>
      <c r="W9" s="117"/>
      <c r="X9" s="117"/>
      <c r="Y9" s="117"/>
    </row>
    <row r="10" spans="2:25" x14ac:dyDescent="0.25">
      <c r="B10" s="121" t="e">
        <f>SINDICATO!#REF!</f>
        <v>#REF!</v>
      </c>
      <c r="C10" s="121" t="e">
        <f>SINDICATO!#REF!</f>
        <v>#REF!</v>
      </c>
      <c r="D10" s="121" t="e">
        <f>SINDICATO!#REF!</f>
        <v>#REF!</v>
      </c>
      <c r="E10" s="122" t="e">
        <f>SINDICATO!#REF!</f>
        <v>#REF!</v>
      </c>
      <c r="F10" s="121" t="e">
        <f>SINDICATO!#REF!</f>
        <v>#REF!</v>
      </c>
      <c r="G10" s="121" t="e">
        <f>SINDICATO!#REF!</f>
        <v>#REF!</v>
      </c>
      <c r="H10" s="134" t="s">
        <v>250</v>
      </c>
      <c r="I10" s="122" t="e">
        <f>SINDICATO!#REF!</f>
        <v>#REF!</v>
      </c>
      <c r="J10" s="121"/>
      <c r="K10" s="121"/>
      <c r="L10" s="133" t="e">
        <f t="shared" si="5"/>
        <v>#REF!</v>
      </c>
      <c r="M10" s="133" t="e">
        <f t="shared" si="6"/>
        <v>#REF!</v>
      </c>
      <c r="N10" s="133" t="e">
        <f t="shared" si="7"/>
        <v>#REF!</v>
      </c>
      <c r="O10" s="129" t="e">
        <f t="shared" si="8"/>
        <v>#REF!</v>
      </c>
      <c r="P10" s="129" t="s">
        <v>252</v>
      </c>
      <c r="Q10" s="129" t="s">
        <v>283</v>
      </c>
      <c r="R10" s="129" t="e">
        <f t="shared" si="9"/>
        <v>#REF!</v>
      </c>
      <c r="S10" s="117"/>
      <c r="T10" s="117"/>
      <c r="U10" s="117"/>
      <c r="V10" s="117"/>
      <c r="W10" s="117"/>
      <c r="X10" s="117"/>
      <c r="Y10" s="117"/>
    </row>
    <row r="11" spans="2:25" x14ac:dyDescent="0.25">
      <c r="B11" s="121" t="e">
        <f>SINDICATO!#REF!</f>
        <v>#REF!</v>
      </c>
      <c r="C11" s="121" t="e">
        <f>SINDICATO!#REF!</f>
        <v>#REF!</v>
      </c>
      <c r="D11" s="121" t="e">
        <f>SINDICATO!#REF!</f>
        <v>#REF!</v>
      </c>
      <c r="E11" s="122" t="e">
        <f>SINDICATO!#REF!</f>
        <v>#REF!</v>
      </c>
      <c r="F11" s="121" t="e">
        <f>SINDICATO!#REF!</f>
        <v>#REF!</v>
      </c>
      <c r="G11" s="121" t="e">
        <f>SINDICATO!#REF!</f>
        <v>#REF!</v>
      </c>
      <c r="H11" s="134" t="s">
        <v>250</v>
      </c>
      <c r="I11" s="122" t="e">
        <f>SINDICATO!#REF!</f>
        <v>#REF!</v>
      </c>
      <c r="J11" s="121"/>
      <c r="K11" s="121"/>
      <c r="L11" s="133" t="e">
        <f t="shared" si="5"/>
        <v>#REF!</v>
      </c>
      <c r="M11" s="133" t="e">
        <f t="shared" si="6"/>
        <v>#REF!</v>
      </c>
      <c r="N11" s="133" t="e">
        <f t="shared" si="7"/>
        <v>#REF!</v>
      </c>
      <c r="O11" s="129" t="e">
        <f t="shared" si="8"/>
        <v>#REF!</v>
      </c>
      <c r="P11" s="129" t="s">
        <v>252</v>
      </c>
      <c r="Q11" s="129" t="s">
        <v>283</v>
      </c>
      <c r="R11" s="129" t="e">
        <f t="shared" si="9"/>
        <v>#REF!</v>
      </c>
      <c r="S11" s="117"/>
      <c r="T11" s="117"/>
      <c r="U11" s="117"/>
      <c r="V11" s="117"/>
      <c r="W11" s="117"/>
      <c r="X11" s="117"/>
      <c r="Y11" s="117"/>
    </row>
    <row r="12" spans="2:25" x14ac:dyDescent="0.25">
      <c r="B12" s="121" t="e">
        <f>SINDICATO!#REF!</f>
        <v>#REF!</v>
      </c>
      <c r="C12" s="121" t="e">
        <f>SINDICATO!#REF!</f>
        <v>#REF!</v>
      </c>
      <c r="D12" s="121" t="e">
        <f>SINDICATO!#REF!</f>
        <v>#REF!</v>
      </c>
      <c r="E12" s="122" t="e">
        <f>SINDICATO!#REF!</f>
        <v>#REF!</v>
      </c>
      <c r="F12" s="121" t="e">
        <f>SINDICATO!#REF!</f>
        <v>#REF!</v>
      </c>
      <c r="G12" s="121" t="e">
        <f>SINDICATO!#REF!</f>
        <v>#REF!</v>
      </c>
      <c r="H12" s="134" t="s">
        <v>250</v>
      </c>
      <c r="I12" s="122" t="e">
        <f>SINDICATO!#REF!</f>
        <v>#REF!</v>
      </c>
      <c r="J12" s="121"/>
      <c r="K12" s="121"/>
      <c r="L12" s="133" t="e">
        <f t="shared" si="5"/>
        <v>#REF!</v>
      </c>
      <c r="M12" s="133" t="e">
        <f t="shared" si="6"/>
        <v>#REF!</v>
      </c>
      <c r="N12" s="133" t="e">
        <f t="shared" si="7"/>
        <v>#REF!</v>
      </c>
      <c r="O12" s="129" t="e">
        <f t="shared" si="8"/>
        <v>#REF!</v>
      </c>
      <c r="P12" s="129" t="s">
        <v>252</v>
      </c>
      <c r="Q12" s="129" t="s">
        <v>283</v>
      </c>
      <c r="R12" s="129" t="e">
        <f t="shared" si="9"/>
        <v>#REF!</v>
      </c>
      <c r="S12" s="117"/>
      <c r="T12" s="117"/>
      <c r="U12" s="117"/>
      <c r="V12" s="117"/>
      <c r="W12" s="117"/>
      <c r="X12" s="117"/>
      <c r="Y12" s="117"/>
    </row>
    <row r="13" spans="2:25" x14ac:dyDescent="0.25">
      <c r="B13" s="121" t="e">
        <f>SINDICATO!#REF!</f>
        <v>#REF!</v>
      </c>
      <c r="C13" s="121" t="e">
        <f>SINDICATO!#REF!</f>
        <v>#REF!</v>
      </c>
      <c r="D13" s="121" t="e">
        <f>SINDICATO!#REF!</f>
        <v>#REF!</v>
      </c>
      <c r="E13" s="122" t="e">
        <f>SINDICATO!#REF!</f>
        <v>#REF!</v>
      </c>
      <c r="F13" s="121" t="e">
        <f>SINDICATO!#REF!</f>
        <v>#REF!</v>
      </c>
      <c r="G13" s="121" t="e">
        <f>SINDICATO!#REF!</f>
        <v>#REF!</v>
      </c>
      <c r="H13" s="134" t="s">
        <v>250</v>
      </c>
      <c r="I13" s="122" t="e">
        <f>SINDICATO!#REF!</f>
        <v>#REF!</v>
      </c>
      <c r="J13" s="121"/>
      <c r="K13" s="121"/>
      <c r="L13" s="133" t="e">
        <f t="shared" si="5"/>
        <v>#REF!</v>
      </c>
      <c r="M13" s="133" t="e">
        <f t="shared" si="6"/>
        <v>#REF!</v>
      </c>
      <c r="N13" s="133" t="e">
        <f t="shared" si="7"/>
        <v>#REF!</v>
      </c>
      <c r="O13" s="129" t="e">
        <f t="shared" si="8"/>
        <v>#REF!</v>
      </c>
      <c r="P13" s="129" t="s">
        <v>252</v>
      </c>
      <c r="Q13" s="129" t="s">
        <v>283</v>
      </c>
      <c r="R13" s="129" t="e">
        <f t="shared" si="9"/>
        <v>#REF!</v>
      </c>
      <c r="S13" s="117"/>
      <c r="T13" s="117"/>
      <c r="U13" s="117"/>
      <c r="V13" s="117"/>
      <c r="W13" s="117"/>
      <c r="X13" s="117"/>
      <c r="Y13" s="117"/>
    </row>
    <row r="14" spans="2:25" x14ac:dyDescent="0.25">
      <c r="B14" s="121" t="e">
        <f>SINDICATO!#REF!</f>
        <v>#REF!</v>
      </c>
      <c r="C14" s="121" t="e">
        <f>SINDICATO!#REF!</f>
        <v>#REF!</v>
      </c>
      <c r="D14" s="121" t="e">
        <f>SINDICATO!#REF!</f>
        <v>#REF!</v>
      </c>
      <c r="E14" s="122" t="e">
        <f>SINDICATO!#REF!</f>
        <v>#REF!</v>
      </c>
      <c r="F14" s="121" t="e">
        <f>SINDICATO!#REF!</f>
        <v>#REF!</v>
      </c>
      <c r="G14" s="121" t="e">
        <f>SINDICATO!#REF!</f>
        <v>#REF!</v>
      </c>
      <c r="H14" s="134" t="s">
        <v>250</v>
      </c>
      <c r="I14" s="122" t="e">
        <f>SINDICATO!#REF!</f>
        <v>#REF!</v>
      </c>
      <c r="J14" s="121"/>
      <c r="K14" s="121"/>
      <c r="L14" s="133" t="e">
        <f t="shared" si="5"/>
        <v>#REF!</v>
      </c>
      <c r="M14" s="133" t="e">
        <f t="shared" si="6"/>
        <v>#REF!</v>
      </c>
      <c r="N14" s="133" t="e">
        <f t="shared" si="7"/>
        <v>#REF!</v>
      </c>
      <c r="O14" s="129" t="e">
        <f t="shared" si="8"/>
        <v>#REF!</v>
      </c>
      <c r="P14" s="129" t="s">
        <v>252</v>
      </c>
      <c r="Q14" s="129" t="s">
        <v>283</v>
      </c>
      <c r="R14" s="129" t="e">
        <f t="shared" si="9"/>
        <v>#REF!</v>
      </c>
      <c r="S14" s="117"/>
      <c r="T14" s="117"/>
      <c r="U14" s="117"/>
      <c r="V14" s="117"/>
      <c r="W14" s="117"/>
      <c r="X14" s="117"/>
      <c r="Y14" s="117"/>
    </row>
    <row r="15" spans="2:25" x14ac:dyDescent="0.25">
      <c r="B15" s="121" t="e">
        <f>SINDICATO!#REF!</f>
        <v>#REF!</v>
      </c>
      <c r="C15" s="121" t="e">
        <f>SINDICATO!#REF!</f>
        <v>#REF!</v>
      </c>
      <c r="D15" s="121" t="e">
        <f>SINDICATO!#REF!</f>
        <v>#REF!</v>
      </c>
      <c r="E15" s="122" t="e">
        <f>SINDICATO!#REF!</f>
        <v>#REF!</v>
      </c>
      <c r="F15" s="121" t="e">
        <f>SINDICATO!#REF!</f>
        <v>#REF!</v>
      </c>
      <c r="G15" s="121" t="e">
        <f>SINDICATO!#REF!</f>
        <v>#REF!</v>
      </c>
      <c r="H15" s="134" t="s">
        <v>250</v>
      </c>
      <c r="I15" s="122" t="e">
        <f>SINDICATO!#REF!</f>
        <v>#REF!</v>
      </c>
      <c r="J15" s="121"/>
      <c r="K15" s="121"/>
      <c r="L15" s="133" t="e">
        <f t="shared" si="5"/>
        <v>#REF!</v>
      </c>
      <c r="M15" s="133" t="e">
        <f t="shared" si="6"/>
        <v>#REF!</v>
      </c>
      <c r="N15" s="133" t="e">
        <f t="shared" si="7"/>
        <v>#REF!</v>
      </c>
      <c r="O15" s="129" t="e">
        <f t="shared" si="8"/>
        <v>#REF!</v>
      </c>
      <c r="P15" s="129" t="s">
        <v>252</v>
      </c>
      <c r="Q15" s="129" t="s">
        <v>283</v>
      </c>
      <c r="R15" s="129" t="e">
        <f t="shared" si="9"/>
        <v>#REF!</v>
      </c>
      <c r="S15" s="117"/>
      <c r="T15" s="117"/>
      <c r="U15" s="117"/>
      <c r="V15" s="117"/>
      <c r="W15" s="117"/>
      <c r="X15" s="117"/>
      <c r="Y15" s="117"/>
    </row>
    <row r="16" spans="2:25" x14ac:dyDescent="0.25">
      <c r="B16" s="121" t="e">
        <f>SINDICATO!#REF!</f>
        <v>#REF!</v>
      </c>
      <c r="C16" s="121" t="e">
        <f>SINDICATO!#REF!</f>
        <v>#REF!</v>
      </c>
      <c r="D16" s="121" t="e">
        <f>SINDICATO!#REF!</f>
        <v>#REF!</v>
      </c>
      <c r="E16" s="122" t="e">
        <f>SINDICATO!#REF!</f>
        <v>#REF!</v>
      </c>
      <c r="F16" s="121" t="e">
        <f>SINDICATO!#REF!</f>
        <v>#REF!</v>
      </c>
      <c r="G16" s="121" t="e">
        <f>SINDICATO!#REF!</f>
        <v>#REF!</v>
      </c>
      <c r="H16" s="134" t="s">
        <v>250</v>
      </c>
      <c r="I16" s="122" t="e">
        <f>SINDICATO!#REF!</f>
        <v>#REF!</v>
      </c>
      <c r="J16" s="121"/>
      <c r="K16" s="121"/>
      <c r="L16" s="133" t="e">
        <f t="shared" si="5"/>
        <v>#REF!</v>
      </c>
      <c r="M16" s="133" t="e">
        <f t="shared" si="6"/>
        <v>#REF!</v>
      </c>
      <c r="N16" s="133" t="e">
        <f t="shared" si="7"/>
        <v>#REF!</v>
      </c>
      <c r="O16" s="129" t="e">
        <f t="shared" si="8"/>
        <v>#REF!</v>
      </c>
      <c r="P16" s="129" t="s">
        <v>252</v>
      </c>
      <c r="Q16" s="129" t="s">
        <v>283</v>
      </c>
      <c r="R16" s="129" t="e">
        <f t="shared" si="9"/>
        <v>#REF!</v>
      </c>
      <c r="S16" s="117"/>
      <c r="T16" s="117"/>
      <c r="U16" s="117"/>
      <c r="V16" s="117"/>
      <c r="W16" s="117"/>
      <c r="X16" s="117"/>
      <c r="Y16" s="117"/>
    </row>
    <row r="17" spans="2:25" x14ac:dyDescent="0.25">
      <c r="B17" s="121" t="e">
        <f>SINDICATO!#REF!</f>
        <v>#REF!</v>
      </c>
      <c r="C17" s="121" t="e">
        <f>SINDICATO!#REF!</f>
        <v>#REF!</v>
      </c>
      <c r="D17" s="121" t="e">
        <f>SINDICATO!#REF!</f>
        <v>#REF!</v>
      </c>
      <c r="E17" s="122" t="e">
        <f>SINDICATO!#REF!</f>
        <v>#REF!</v>
      </c>
      <c r="F17" s="121" t="e">
        <f>SINDICATO!#REF!</f>
        <v>#REF!</v>
      </c>
      <c r="G17" s="121" t="e">
        <f>SINDICATO!#REF!</f>
        <v>#REF!</v>
      </c>
      <c r="H17" s="134" t="s">
        <v>250</v>
      </c>
      <c r="I17" s="122" t="e">
        <f>SINDICATO!#REF!</f>
        <v>#REF!</v>
      </c>
      <c r="J17" s="121"/>
      <c r="K17" s="121"/>
      <c r="L17" s="133" t="e">
        <f t="shared" si="5"/>
        <v>#REF!</v>
      </c>
      <c r="M17" s="133" t="e">
        <f t="shared" si="6"/>
        <v>#REF!</v>
      </c>
      <c r="N17" s="133" t="e">
        <f t="shared" si="7"/>
        <v>#REF!</v>
      </c>
      <c r="O17" s="129" t="e">
        <f t="shared" si="8"/>
        <v>#REF!</v>
      </c>
      <c r="P17" s="129" t="s">
        <v>252</v>
      </c>
      <c r="Q17" s="129" t="s">
        <v>283</v>
      </c>
      <c r="R17" s="129" t="e">
        <f t="shared" si="9"/>
        <v>#REF!</v>
      </c>
      <c r="S17" s="117"/>
      <c r="T17" s="117"/>
      <c r="U17" s="117"/>
      <c r="V17" s="117"/>
      <c r="W17" s="117"/>
      <c r="X17" s="117"/>
      <c r="Y17" s="117"/>
    </row>
    <row r="18" spans="2:25" x14ac:dyDescent="0.25">
      <c r="B18" s="121" t="e">
        <f>SINDICATO!#REF!</f>
        <v>#REF!</v>
      </c>
      <c r="C18" s="121" t="e">
        <f>SINDICATO!#REF!</f>
        <v>#REF!</v>
      </c>
      <c r="D18" s="121" t="e">
        <f>SINDICATO!#REF!</f>
        <v>#REF!</v>
      </c>
      <c r="E18" s="122" t="e">
        <f>SINDICATO!#REF!</f>
        <v>#REF!</v>
      </c>
      <c r="F18" s="121" t="e">
        <f>SINDICATO!#REF!</f>
        <v>#REF!</v>
      </c>
      <c r="G18" s="121" t="e">
        <f>SINDICATO!#REF!</f>
        <v>#REF!</v>
      </c>
      <c r="H18" s="134" t="s">
        <v>250</v>
      </c>
      <c r="I18" s="122" t="e">
        <f>SINDICATO!#REF!</f>
        <v>#REF!</v>
      </c>
      <c r="J18" s="121"/>
      <c r="K18" s="121"/>
      <c r="L18" s="133" t="e">
        <f t="shared" si="5"/>
        <v>#REF!</v>
      </c>
      <c r="M18" s="133" t="e">
        <f t="shared" si="6"/>
        <v>#REF!</v>
      </c>
      <c r="N18" s="133" t="e">
        <f t="shared" si="7"/>
        <v>#REF!</v>
      </c>
      <c r="O18" s="129" t="e">
        <f t="shared" si="8"/>
        <v>#REF!</v>
      </c>
      <c r="P18" s="129" t="s">
        <v>252</v>
      </c>
      <c r="Q18" s="129" t="s">
        <v>283</v>
      </c>
      <c r="R18" s="129" t="e">
        <f t="shared" si="9"/>
        <v>#REF!</v>
      </c>
      <c r="S18" s="117"/>
      <c r="T18" s="117"/>
      <c r="U18" s="117"/>
      <c r="V18" s="117"/>
      <c r="W18" s="117"/>
      <c r="X18" s="117"/>
      <c r="Y18" s="117"/>
    </row>
    <row r="19" spans="2:25" x14ac:dyDescent="0.25">
      <c r="B19" s="121" t="e">
        <f>SINDICATO!#REF!</f>
        <v>#REF!</v>
      </c>
      <c r="C19" s="121" t="e">
        <f>SINDICATO!#REF!</f>
        <v>#REF!</v>
      </c>
      <c r="D19" s="121" t="e">
        <f>SINDICATO!#REF!</f>
        <v>#REF!</v>
      </c>
      <c r="E19" s="122" t="e">
        <f>SINDICATO!#REF!</f>
        <v>#REF!</v>
      </c>
      <c r="F19" s="121" t="e">
        <f>SINDICATO!#REF!</f>
        <v>#REF!</v>
      </c>
      <c r="G19" s="121" t="e">
        <f>SINDICATO!#REF!</f>
        <v>#REF!</v>
      </c>
      <c r="H19" s="134" t="s">
        <v>250</v>
      </c>
      <c r="I19" s="122" t="e">
        <f>SINDICATO!#REF!</f>
        <v>#REF!</v>
      </c>
      <c r="J19" s="121"/>
      <c r="K19" s="121"/>
      <c r="L19" s="133" t="e">
        <f t="shared" si="5"/>
        <v>#REF!</v>
      </c>
      <c r="M19" s="133" t="e">
        <f t="shared" si="6"/>
        <v>#REF!</v>
      </c>
      <c r="N19" s="133" t="e">
        <f t="shared" si="7"/>
        <v>#REF!</v>
      </c>
      <c r="O19" s="129" t="e">
        <f t="shared" si="8"/>
        <v>#REF!</v>
      </c>
      <c r="P19" s="129" t="s">
        <v>252</v>
      </c>
      <c r="Q19" s="129" t="s">
        <v>283</v>
      </c>
      <c r="R19" s="129" t="e">
        <f t="shared" si="9"/>
        <v>#REF!</v>
      </c>
      <c r="S19" s="117"/>
      <c r="T19" s="117"/>
      <c r="U19" s="117"/>
      <c r="V19" s="117"/>
      <c r="W19" s="117"/>
      <c r="X19" s="117"/>
      <c r="Y19" s="117"/>
    </row>
    <row r="20" spans="2:25" x14ac:dyDescent="0.25">
      <c r="B20" s="121" t="e">
        <f>SINDICATO!#REF!</f>
        <v>#REF!</v>
      </c>
      <c r="C20" s="121" t="e">
        <f>SINDICATO!#REF!</f>
        <v>#REF!</v>
      </c>
      <c r="D20" s="121" t="e">
        <f>SINDICATO!#REF!</f>
        <v>#REF!</v>
      </c>
      <c r="E20" s="122" t="e">
        <f>SINDICATO!#REF!</f>
        <v>#REF!</v>
      </c>
      <c r="F20" s="121" t="e">
        <f>SINDICATO!#REF!</f>
        <v>#REF!</v>
      </c>
      <c r="G20" s="121" t="e">
        <f>SINDICATO!#REF!</f>
        <v>#REF!</v>
      </c>
      <c r="H20" s="134" t="s">
        <v>250</v>
      </c>
      <c r="I20" s="122" t="e">
        <f>SINDICATO!#REF!</f>
        <v>#REF!</v>
      </c>
      <c r="J20" s="121"/>
      <c r="K20" s="121"/>
      <c r="L20" s="133" t="e">
        <f t="shared" si="5"/>
        <v>#REF!</v>
      </c>
      <c r="M20" s="133" t="e">
        <f t="shared" si="6"/>
        <v>#REF!</v>
      </c>
      <c r="N20" s="133" t="e">
        <f t="shared" si="7"/>
        <v>#REF!</v>
      </c>
      <c r="O20" s="129" t="e">
        <f t="shared" si="8"/>
        <v>#REF!</v>
      </c>
      <c r="P20" s="129" t="s">
        <v>252</v>
      </c>
      <c r="Q20" s="129" t="s">
        <v>283</v>
      </c>
      <c r="R20" s="129" t="e">
        <f t="shared" si="9"/>
        <v>#REF!</v>
      </c>
      <c r="S20" s="117"/>
      <c r="T20" s="117"/>
      <c r="U20" s="117"/>
      <c r="V20" s="117"/>
      <c r="W20" s="117"/>
      <c r="X20" s="117"/>
      <c r="Y20" s="117"/>
    </row>
    <row r="21" spans="2:25" x14ac:dyDescent="0.25">
      <c r="B21" s="121" t="e">
        <f>SINDICATO!#REF!</f>
        <v>#REF!</v>
      </c>
      <c r="C21" s="121" t="e">
        <f>SINDICATO!#REF!</f>
        <v>#REF!</v>
      </c>
      <c r="D21" s="121" t="e">
        <f>SINDICATO!#REF!</f>
        <v>#REF!</v>
      </c>
      <c r="E21" s="122" t="e">
        <f>SINDICATO!#REF!</f>
        <v>#REF!</v>
      </c>
      <c r="F21" s="121" t="e">
        <f>SINDICATO!#REF!</f>
        <v>#REF!</v>
      </c>
      <c r="G21" s="121" t="e">
        <f>SINDICATO!#REF!</f>
        <v>#REF!</v>
      </c>
      <c r="H21" s="134" t="s">
        <v>250</v>
      </c>
      <c r="I21" s="122" t="e">
        <f>SINDICATO!#REF!</f>
        <v>#REF!</v>
      </c>
      <c r="J21" s="121"/>
      <c r="K21" s="121"/>
      <c r="L21" s="133" t="e">
        <f t="shared" si="5"/>
        <v>#REF!</v>
      </c>
      <c r="M21" s="133" t="e">
        <f t="shared" si="6"/>
        <v>#REF!</v>
      </c>
      <c r="N21" s="133" t="e">
        <f t="shared" si="7"/>
        <v>#REF!</v>
      </c>
      <c r="O21" s="129" t="e">
        <f t="shared" si="8"/>
        <v>#REF!</v>
      </c>
      <c r="P21" s="129" t="s">
        <v>252</v>
      </c>
      <c r="Q21" s="129" t="s">
        <v>283</v>
      </c>
      <c r="R21" s="129" t="e">
        <f t="shared" si="9"/>
        <v>#REF!</v>
      </c>
      <c r="S21" s="117"/>
      <c r="T21" s="117"/>
      <c r="U21" s="117"/>
      <c r="V21" s="117"/>
      <c r="W21" s="117"/>
      <c r="X21" s="117"/>
      <c r="Y21" s="117"/>
    </row>
    <row r="22" spans="2:25" x14ac:dyDescent="0.25">
      <c r="B22" s="121" t="e">
        <f>SINDICATO!#REF!</f>
        <v>#REF!</v>
      </c>
      <c r="C22" s="121" t="e">
        <f>SINDICATO!#REF!</f>
        <v>#REF!</v>
      </c>
      <c r="D22" s="121" t="e">
        <f>SINDICATO!#REF!</f>
        <v>#REF!</v>
      </c>
      <c r="E22" s="122" t="e">
        <f>SINDICATO!#REF!</f>
        <v>#REF!</v>
      </c>
      <c r="F22" s="121" t="e">
        <f>SINDICATO!#REF!</f>
        <v>#REF!</v>
      </c>
      <c r="G22" s="121" t="e">
        <f>SINDICATO!#REF!</f>
        <v>#REF!</v>
      </c>
      <c r="H22" s="134" t="s">
        <v>250</v>
      </c>
      <c r="I22" s="122" t="e">
        <f>SINDICATO!#REF!</f>
        <v>#REF!</v>
      </c>
      <c r="J22" s="121"/>
      <c r="K22" s="121"/>
      <c r="L22" s="133" t="e">
        <f t="shared" si="5"/>
        <v>#REF!</v>
      </c>
      <c r="M22" s="133" t="e">
        <f t="shared" si="6"/>
        <v>#REF!</v>
      </c>
      <c r="N22" s="133" t="e">
        <f t="shared" si="7"/>
        <v>#REF!</v>
      </c>
      <c r="O22" s="129" t="e">
        <f t="shared" si="8"/>
        <v>#REF!</v>
      </c>
      <c r="P22" s="129" t="s">
        <v>252</v>
      </c>
      <c r="Q22" s="129" t="s">
        <v>283</v>
      </c>
      <c r="R22" s="129" t="e">
        <f t="shared" si="9"/>
        <v>#REF!</v>
      </c>
      <c r="S22" s="117"/>
      <c r="T22" s="117"/>
      <c r="U22" s="117"/>
      <c r="V22" s="117"/>
      <c r="W22" s="117"/>
      <c r="X22" s="117"/>
      <c r="Y22" s="117"/>
    </row>
    <row r="23" spans="2:25" x14ac:dyDescent="0.25">
      <c r="B23" s="121" t="e">
        <f>SINDICATO!#REF!</f>
        <v>#REF!</v>
      </c>
      <c r="C23" s="121" t="e">
        <f>SINDICATO!#REF!</f>
        <v>#REF!</v>
      </c>
      <c r="D23" s="121" t="e">
        <f>SINDICATO!#REF!</f>
        <v>#REF!</v>
      </c>
      <c r="E23" s="122" t="e">
        <f>SINDICATO!#REF!</f>
        <v>#REF!</v>
      </c>
      <c r="F23" s="121" t="e">
        <f>SINDICATO!#REF!</f>
        <v>#REF!</v>
      </c>
      <c r="G23" s="121" t="e">
        <f>SINDICATO!#REF!</f>
        <v>#REF!</v>
      </c>
      <c r="H23" s="134" t="s">
        <v>250</v>
      </c>
      <c r="I23" s="122" t="e">
        <f>SINDICATO!#REF!</f>
        <v>#REF!</v>
      </c>
      <c r="J23" s="121"/>
      <c r="K23" s="121"/>
      <c r="L23" s="133" t="e">
        <f t="shared" si="5"/>
        <v>#REF!</v>
      </c>
      <c r="M23" s="133" t="e">
        <f t="shared" si="6"/>
        <v>#REF!</v>
      </c>
      <c r="N23" s="133" t="e">
        <f t="shared" si="7"/>
        <v>#REF!</v>
      </c>
      <c r="O23" s="129" t="e">
        <f t="shared" si="8"/>
        <v>#REF!</v>
      </c>
      <c r="P23" s="129" t="s">
        <v>252</v>
      </c>
      <c r="Q23" s="129" t="s">
        <v>283</v>
      </c>
      <c r="R23" s="129" t="e">
        <f t="shared" si="9"/>
        <v>#REF!</v>
      </c>
      <c r="S23" s="117"/>
      <c r="T23" s="117"/>
      <c r="U23" s="117"/>
      <c r="V23" s="117"/>
      <c r="W23" s="117"/>
      <c r="X23" s="117"/>
      <c r="Y23" s="117"/>
    </row>
    <row r="24" spans="2:25" x14ac:dyDescent="0.25">
      <c r="B24" s="121" t="e">
        <f>SINDICATO!#REF!</f>
        <v>#REF!</v>
      </c>
      <c r="C24" s="121" t="e">
        <f>SINDICATO!#REF!</f>
        <v>#REF!</v>
      </c>
      <c r="D24" s="121" t="e">
        <f>SINDICATO!#REF!</f>
        <v>#REF!</v>
      </c>
      <c r="E24" s="122" t="e">
        <f>SINDICATO!#REF!</f>
        <v>#REF!</v>
      </c>
      <c r="F24" s="121" t="e">
        <f>SINDICATO!#REF!</f>
        <v>#REF!</v>
      </c>
      <c r="G24" s="121" t="e">
        <f>SINDICATO!#REF!</f>
        <v>#REF!</v>
      </c>
      <c r="H24" s="134" t="s">
        <v>250</v>
      </c>
      <c r="I24" s="122" t="e">
        <f>SINDICATO!#REF!</f>
        <v>#REF!</v>
      </c>
      <c r="J24" s="121"/>
      <c r="K24" s="121"/>
      <c r="L24" s="133" t="e">
        <f t="shared" si="5"/>
        <v>#REF!</v>
      </c>
      <c r="M24" s="133" t="e">
        <f t="shared" si="6"/>
        <v>#REF!</v>
      </c>
      <c r="N24" s="133" t="e">
        <f t="shared" si="7"/>
        <v>#REF!</v>
      </c>
      <c r="O24" s="129" t="e">
        <f t="shared" si="8"/>
        <v>#REF!</v>
      </c>
      <c r="P24" s="129" t="s">
        <v>252</v>
      </c>
      <c r="Q24" s="129" t="s">
        <v>283</v>
      </c>
      <c r="R24" s="129" t="e">
        <f t="shared" si="9"/>
        <v>#REF!</v>
      </c>
      <c r="S24" s="117"/>
      <c r="T24" s="117"/>
      <c r="U24" s="117"/>
      <c r="V24" s="117"/>
      <c r="W24" s="117"/>
      <c r="X24" s="117"/>
      <c r="Y24" s="117"/>
    </row>
    <row r="25" spans="2:25" x14ac:dyDescent="0.25">
      <c r="B25" s="121" t="e">
        <f>SINDICATO!#REF!</f>
        <v>#REF!</v>
      </c>
      <c r="C25" s="121" t="e">
        <f>SINDICATO!#REF!</f>
        <v>#REF!</v>
      </c>
      <c r="D25" s="121" t="e">
        <f>SINDICATO!#REF!</f>
        <v>#REF!</v>
      </c>
      <c r="E25" s="122" t="e">
        <f>SINDICATO!#REF!</f>
        <v>#REF!</v>
      </c>
      <c r="F25" s="121" t="e">
        <f>SINDICATO!#REF!</f>
        <v>#REF!</v>
      </c>
      <c r="G25" s="121" t="e">
        <f>SINDICATO!#REF!</f>
        <v>#REF!</v>
      </c>
      <c r="H25" s="134" t="s">
        <v>250</v>
      </c>
      <c r="I25" s="122" t="e">
        <f>SINDICATO!#REF!</f>
        <v>#REF!</v>
      </c>
      <c r="J25" s="121"/>
      <c r="K25" s="121"/>
      <c r="L25" s="133" t="e">
        <f t="shared" si="5"/>
        <v>#REF!</v>
      </c>
      <c r="M25" s="133" t="e">
        <f t="shared" si="6"/>
        <v>#REF!</v>
      </c>
      <c r="N25" s="133" t="e">
        <f t="shared" si="7"/>
        <v>#REF!</v>
      </c>
      <c r="O25" s="129" t="e">
        <f t="shared" si="8"/>
        <v>#REF!</v>
      </c>
      <c r="P25" s="129" t="s">
        <v>252</v>
      </c>
      <c r="Q25" s="129" t="s">
        <v>283</v>
      </c>
      <c r="R25" s="129" t="e">
        <f t="shared" si="9"/>
        <v>#REF!</v>
      </c>
      <c r="S25" s="117"/>
      <c r="T25" s="117"/>
      <c r="U25" s="117"/>
      <c r="V25" s="117"/>
      <c r="W25" s="117"/>
      <c r="X25" s="117"/>
      <c r="Y25" s="117"/>
    </row>
    <row r="26" spans="2:25" x14ac:dyDescent="0.25">
      <c r="B26" s="121" t="e">
        <f>SINDICATO!#REF!</f>
        <v>#REF!</v>
      </c>
      <c r="C26" s="121" t="e">
        <f>SINDICATO!#REF!</f>
        <v>#REF!</v>
      </c>
      <c r="D26" s="121" t="e">
        <f>SINDICATO!#REF!</f>
        <v>#REF!</v>
      </c>
      <c r="E26" s="122" t="e">
        <f>SINDICATO!#REF!</f>
        <v>#REF!</v>
      </c>
      <c r="F26" s="121" t="e">
        <f>SINDICATO!#REF!</f>
        <v>#REF!</v>
      </c>
      <c r="G26" s="121" t="e">
        <f>SINDICATO!#REF!</f>
        <v>#REF!</v>
      </c>
      <c r="H26" s="134" t="s">
        <v>250</v>
      </c>
      <c r="I26" s="122" t="e">
        <f>SINDICATO!#REF!</f>
        <v>#REF!</v>
      </c>
      <c r="J26" s="121"/>
      <c r="K26" s="121"/>
      <c r="L26" s="133" t="e">
        <f t="shared" si="5"/>
        <v>#REF!</v>
      </c>
      <c r="M26" s="133" t="e">
        <f t="shared" si="6"/>
        <v>#REF!</v>
      </c>
      <c r="N26" s="133" t="e">
        <f t="shared" si="7"/>
        <v>#REF!</v>
      </c>
      <c r="O26" s="129" t="e">
        <f t="shared" si="8"/>
        <v>#REF!</v>
      </c>
      <c r="P26" s="129" t="s">
        <v>252</v>
      </c>
      <c r="Q26" s="129" t="s">
        <v>283</v>
      </c>
      <c r="R26" s="129" t="e">
        <f t="shared" si="9"/>
        <v>#REF!</v>
      </c>
      <c r="S26" s="117"/>
      <c r="T26" s="117"/>
      <c r="U26" s="117"/>
      <c r="V26" s="117"/>
      <c r="W26" s="117"/>
      <c r="X26" s="117"/>
      <c r="Y26" s="117"/>
    </row>
    <row r="27" spans="2:25" x14ac:dyDescent="0.25">
      <c r="B27" s="121" t="e">
        <f>SINDICATO!#REF!</f>
        <v>#REF!</v>
      </c>
      <c r="C27" s="121" t="e">
        <f>SINDICATO!#REF!</f>
        <v>#REF!</v>
      </c>
      <c r="D27" s="121" t="e">
        <f>SINDICATO!#REF!</f>
        <v>#REF!</v>
      </c>
      <c r="E27" s="122" t="e">
        <f>SINDICATO!#REF!</f>
        <v>#REF!</v>
      </c>
      <c r="F27" s="121" t="e">
        <f>SINDICATO!#REF!</f>
        <v>#REF!</v>
      </c>
      <c r="G27" s="121" t="e">
        <f>SINDICATO!#REF!</f>
        <v>#REF!</v>
      </c>
      <c r="H27" s="134" t="s">
        <v>250</v>
      </c>
      <c r="I27" s="122" t="e">
        <f>SINDICATO!#REF!</f>
        <v>#REF!</v>
      </c>
      <c r="J27" s="121"/>
      <c r="K27" s="121"/>
      <c r="L27" s="133" t="e">
        <f t="shared" si="5"/>
        <v>#REF!</v>
      </c>
      <c r="M27" s="133" t="e">
        <f t="shared" si="6"/>
        <v>#REF!</v>
      </c>
      <c r="N27" s="133" t="e">
        <f t="shared" si="7"/>
        <v>#REF!</v>
      </c>
      <c r="O27" s="129" t="e">
        <f t="shared" si="8"/>
        <v>#REF!</v>
      </c>
      <c r="P27" s="129" t="s">
        <v>252</v>
      </c>
      <c r="Q27" s="129" t="s">
        <v>283</v>
      </c>
      <c r="R27" s="129" t="e">
        <f t="shared" si="9"/>
        <v>#REF!</v>
      </c>
      <c r="S27" s="117"/>
      <c r="T27" s="117"/>
      <c r="U27" s="117"/>
      <c r="V27" s="117"/>
      <c r="W27" s="117"/>
      <c r="X27" s="117"/>
      <c r="Y27" s="117"/>
    </row>
    <row r="28" spans="2:25" x14ac:dyDescent="0.25">
      <c r="B28" s="121" t="e">
        <f>SINDICATO!#REF!</f>
        <v>#REF!</v>
      </c>
      <c r="C28" s="121" t="e">
        <f>SINDICATO!#REF!</f>
        <v>#REF!</v>
      </c>
      <c r="D28" s="121" t="e">
        <f>SINDICATO!#REF!</f>
        <v>#REF!</v>
      </c>
      <c r="E28" s="122" t="e">
        <f>SINDICATO!#REF!</f>
        <v>#REF!</v>
      </c>
      <c r="F28" s="121" t="e">
        <f>SINDICATO!#REF!</f>
        <v>#REF!</v>
      </c>
      <c r="G28" s="121" t="e">
        <f>SINDICATO!#REF!</f>
        <v>#REF!</v>
      </c>
      <c r="H28" s="134" t="s">
        <v>250</v>
      </c>
      <c r="I28" s="122" t="e">
        <f>SINDICATO!#REF!</f>
        <v>#REF!</v>
      </c>
      <c r="J28" s="121"/>
      <c r="K28" s="121"/>
      <c r="L28" s="133" t="e">
        <f t="shared" si="5"/>
        <v>#REF!</v>
      </c>
      <c r="M28" s="133" t="e">
        <f t="shared" si="6"/>
        <v>#REF!</v>
      </c>
      <c r="N28" s="133" t="e">
        <f t="shared" si="7"/>
        <v>#REF!</v>
      </c>
      <c r="O28" s="129" t="e">
        <f t="shared" si="8"/>
        <v>#REF!</v>
      </c>
      <c r="P28" s="129" t="s">
        <v>252</v>
      </c>
      <c r="Q28" s="129" t="s">
        <v>283</v>
      </c>
      <c r="R28" s="129" t="e">
        <f t="shared" si="9"/>
        <v>#REF!</v>
      </c>
      <c r="S28" s="117"/>
      <c r="T28" s="117"/>
      <c r="U28" s="117"/>
      <c r="V28" s="117"/>
      <c r="W28" s="117"/>
      <c r="X28" s="117"/>
      <c r="Y28" s="117"/>
    </row>
    <row r="29" spans="2:25" x14ac:dyDescent="0.25">
      <c r="B29" s="121" t="e">
        <f>SINDICATO!#REF!</f>
        <v>#REF!</v>
      </c>
      <c r="C29" s="121" t="e">
        <f>SINDICATO!#REF!</f>
        <v>#REF!</v>
      </c>
      <c r="D29" s="121" t="e">
        <f>SINDICATO!#REF!</f>
        <v>#REF!</v>
      </c>
      <c r="E29" s="122" t="e">
        <f>SINDICATO!#REF!</f>
        <v>#REF!</v>
      </c>
      <c r="F29" s="121" t="e">
        <f>SINDICATO!#REF!</f>
        <v>#REF!</v>
      </c>
      <c r="G29" s="121" t="e">
        <f>SINDICATO!#REF!</f>
        <v>#REF!</v>
      </c>
      <c r="H29" s="134" t="s">
        <v>250</v>
      </c>
      <c r="I29" s="122" t="e">
        <f>SINDICATO!#REF!</f>
        <v>#REF!</v>
      </c>
      <c r="J29" s="121"/>
      <c r="K29" s="121"/>
      <c r="L29" s="133" t="e">
        <f t="shared" si="5"/>
        <v>#REF!</v>
      </c>
      <c r="M29" s="133" t="e">
        <f t="shared" si="6"/>
        <v>#REF!</v>
      </c>
      <c r="N29" s="133" t="e">
        <f t="shared" si="7"/>
        <v>#REF!</v>
      </c>
      <c r="O29" s="129" t="e">
        <f t="shared" si="8"/>
        <v>#REF!</v>
      </c>
      <c r="P29" s="129" t="s">
        <v>252</v>
      </c>
      <c r="Q29" s="129" t="s">
        <v>283</v>
      </c>
      <c r="R29" s="129" t="e">
        <f t="shared" si="9"/>
        <v>#REF!</v>
      </c>
      <c r="S29" s="117"/>
      <c r="T29" s="117"/>
      <c r="U29" s="117"/>
      <c r="V29" s="117"/>
      <c r="W29" s="117"/>
      <c r="X29" s="117"/>
      <c r="Y29" s="117"/>
    </row>
    <row r="30" spans="2:25" x14ac:dyDescent="0.25">
      <c r="B30" s="121" t="e">
        <f>SINDICATO!#REF!</f>
        <v>#REF!</v>
      </c>
      <c r="C30" s="121" t="e">
        <f>SINDICATO!#REF!</f>
        <v>#REF!</v>
      </c>
      <c r="D30" s="121" t="e">
        <f>SINDICATO!#REF!</f>
        <v>#REF!</v>
      </c>
      <c r="E30" s="122" t="e">
        <f>SINDICATO!#REF!</f>
        <v>#REF!</v>
      </c>
      <c r="F30" s="121" t="e">
        <f>SINDICATO!#REF!</f>
        <v>#REF!</v>
      </c>
      <c r="G30" s="121" t="e">
        <f>SINDICATO!#REF!</f>
        <v>#REF!</v>
      </c>
      <c r="H30" s="134" t="s">
        <v>250</v>
      </c>
      <c r="I30" s="122" t="e">
        <f>SINDICATO!#REF!</f>
        <v>#REF!</v>
      </c>
      <c r="J30" s="121"/>
      <c r="K30" s="121"/>
      <c r="L30" s="133" t="e">
        <f t="shared" si="5"/>
        <v>#REF!</v>
      </c>
      <c r="M30" s="133" t="e">
        <f t="shared" si="6"/>
        <v>#REF!</v>
      </c>
      <c r="N30" s="133" t="e">
        <f t="shared" si="7"/>
        <v>#REF!</v>
      </c>
      <c r="O30" s="129" t="e">
        <f t="shared" si="8"/>
        <v>#REF!</v>
      </c>
      <c r="P30" s="129" t="s">
        <v>252</v>
      </c>
      <c r="Q30" s="129" t="s">
        <v>283</v>
      </c>
      <c r="R30" s="129" t="e">
        <f t="shared" si="9"/>
        <v>#REF!</v>
      </c>
      <c r="S30" s="117"/>
      <c r="T30" s="117"/>
      <c r="U30" s="117"/>
      <c r="V30" s="117"/>
      <c r="W30" s="117"/>
      <c r="X30" s="117"/>
      <c r="Y30" s="117"/>
    </row>
    <row r="31" spans="2:25" x14ac:dyDescent="0.25">
      <c r="B31" s="121" t="e">
        <f>SINDICATO!#REF!</f>
        <v>#REF!</v>
      </c>
      <c r="C31" s="121" t="e">
        <f>SINDICATO!#REF!</f>
        <v>#REF!</v>
      </c>
      <c r="D31" s="121" t="e">
        <f>SINDICATO!#REF!</f>
        <v>#REF!</v>
      </c>
      <c r="E31" s="122" t="e">
        <f>SINDICATO!#REF!</f>
        <v>#REF!</v>
      </c>
      <c r="F31" s="121" t="e">
        <f>SINDICATO!#REF!</f>
        <v>#REF!</v>
      </c>
      <c r="G31" s="121" t="e">
        <f>SINDICATO!#REF!</f>
        <v>#REF!</v>
      </c>
      <c r="H31" s="134" t="s">
        <v>250</v>
      </c>
      <c r="I31" s="122" t="e">
        <f>SINDICATO!#REF!</f>
        <v>#REF!</v>
      </c>
      <c r="J31" s="121"/>
      <c r="K31" s="121"/>
      <c r="L31" s="133" t="e">
        <f t="shared" si="5"/>
        <v>#REF!</v>
      </c>
      <c r="M31" s="133" t="e">
        <f t="shared" si="6"/>
        <v>#REF!</v>
      </c>
      <c r="N31" s="133" t="e">
        <f t="shared" si="7"/>
        <v>#REF!</v>
      </c>
      <c r="O31" s="129" t="e">
        <f t="shared" si="8"/>
        <v>#REF!</v>
      </c>
      <c r="P31" s="129" t="s">
        <v>252</v>
      </c>
      <c r="Q31" s="129" t="s">
        <v>283</v>
      </c>
      <c r="R31" s="129" t="e">
        <f t="shared" si="9"/>
        <v>#REF!</v>
      </c>
      <c r="S31" s="117"/>
      <c r="T31" s="117"/>
      <c r="U31" s="117"/>
      <c r="V31" s="117"/>
      <c r="W31" s="117"/>
      <c r="X31" s="117"/>
      <c r="Y31" s="117"/>
    </row>
    <row r="32" spans="2:25" x14ac:dyDescent="0.25">
      <c r="B32" s="121" t="e">
        <f>SINDICATO!#REF!</f>
        <v>#REF!</v>
      </c>
      <c r="C32" s="121" t="e">
        <f>SINDICATO!#REF!</f>
        <v>#REF!</v>
      </c>
      <c r="D32" s="121" t="e">
        <f>SINDICATO!#REF!</f>
        <v>#REF!</v>
      </c>
      <c r="E32" s="122" t="e">
        <f>SINDICATO!#REF!</f>
        <v>#REF!</v>
      </c>
      <c r="F32" s="121" t="e">
        <f>SINDICATO!#REF!</f>
        <v>#REF!</v>
      </c>
      <c r="G32" s="121" t="e">
        <f>SINDICATO!#REF!</f>
        <v>#REF!</v>
      </c>
      <c r="H32" s="134" t="s">
        <v>250</v>
      </c>
      <c r="I32" s="122" t="e">
        <f>SINDICATO!#REF!</f>
        <v>#REF!</v>
      </c>
      <c r="J32" s="121"/>
      <c r="K32" s="121"/>
      <c r="L32" s="133" t="e">
        <f t="shared" si="5"/>
        <v>#REF!</v>
      </c>
      <c r="M32" s="133" t="e">
        <f t="shared" si="6"/>
        <v>#REF!</v>
      </c>
      <c r="N32" s="133" t="e">
        <f t="shared" si="7"/>
        <v>#REF!</v>
      </c>
      <c r="O32" s="129" t="e">
        <f t="shared" si="8"/>
        <v>#REF!</v>
      </c>
      <c r="P32" s="129" t="s">
        <v>252</v>
      </c>
      <c r="Q32" s="129" t="s">
        <v>283</v>
      </c>
      <c r="R32" s="129" t="e">
        <f t="shared" si="9"/>
        <v>#REF!</v>
      </c>
      <c r="S32" s="117"/>
      <c r="T32" s="117"/>
      <c r="U32" s="117"/>
      <c r="V32" s="117"/>
      <c r="W32" s="117"/>
      <c r="X32" s="117"/>
      <c r="Y32" s="117"/>
    </row>
    <row r="33" spans="2:25" x14ac:dyDescent="0.25">
      <c r="B33" s="121" t="e">
        <f>SINDICATO!#REF!</f>
        <v>#REF!</v>
      </c>
      <c r="C33" s="121" t="e">
        <f>SINDICATO!#REF!</f>
        <v>#REF!</v>
      </c>
      <c r="D33" s="121" t="e">
        <f>SINDICATO!#REF!</f>
        <v>#REF!</v>
      </c>
      <c r="E33" s="122" t="e">
        <f>SINDICATO!#REF!</f>
        <v>#REF!</v>
      </c>
      <c r="F33" s="121" t="e">
        <f>SINDICATO!#REF!</f>
        <v>#REF!</v>
      </c>
      <c r="G33" s="121" t="e">
        <f>SINDICATO!#REF!</f>
        <v>#REF!</v>
      </c>
      <c r="H33" s="134" t="s">
        <v>250</v>
      </c>
      <c r="I33" s="122" t="e">
        <f>SINDICATO!#REF!</f>
        <v>#REF!</v>
      </c>
      <c r="J33" s="121"/>
      <c r="K33" s="121"/>
      <c r="L33" s="133" t="e">
        <f t="shared" si="5"/>
        <v>#REF!</v>
      </c>
      <c r="M33" s="133" t="e">
        <f t="shared" si="6"/>
        <v>#REF!</v>
      </c>
      <c r="N33" s="133" t="e">
        <f t="shared" si="7"/>
        <v>#REF!</v>
      </c>
      <c r="O33" s="129" t="e">
        <f t="shared" si="8"/>
        <v>#REF!</v>
      </c>
      <c r="P33" s="129" t="s">
        <v>252</v>
      </c>
      <c r="Q33" s="129" t="s">
        <v>283</v>
      </c>
      <c r="R33" s="129" t="e">
        <f t="shared" si="9"/>
        <v>#REF!</v>
      </c>
      <c r="S33" s="117"/>
      <c r="T33" s="117"/>
      <c r="U33" s="117"/>
      <c r="V33" s="117"/>
      <c r="W33" s="117"/>
      <c r="X33" s="117"/>
      <c r="Y33" s="117"/>
    </row>
    <row r="34" spans="2:25" x14ac:dyDescent="0.25">
      <c r="B34" s="121" t="e">
        <f>SINDICATO!#REF!</f>
        <v>#REF!</v>
      </c>
      <c r="C34" s="121" t="e">
        <f>SINDICATO!#REF!</f>
        <v>#REF!</v>
      </c>
      <c r="D34" s="121" t="e">
        <f>SINDICATO!#REF!</f>
        <v>#REF!</v>
      </c>
      <c r="E34" s="122" t="e">
        <f>SINDICATO!#REF!</f>
        <v>#REF!</v>
      </c>
      <c r="F34" s="121" t="e">
        <f>SINDICATO!#REF!</f>
        <v>#REF!</v>
      </c>
      <c r="G34" s="121" t="e">
        <f>SINDICATO!#REF!</f>
        <v>#REF!</v>
      </c>
      <c r="H34" s="134" t="s">
        <v>250</v>
      </c>
      <c r="I34" s="122" t="e">
        <f>SINDICATO!#REF!</f>
        <v>#REF!</v>
      </c>
      <c r="J34" s="121"/>
      <c r="K34" s="121"/>
      <c r="L34" s="133" t="e">
        <f t="shared" si="5"/>
        <v>#REF!</v>
      </c>
      <c r="M34" s="133" t="e">
        <f t="shared" si="6"/>
        <v>#REF!</v>
      </c>
      <c r="N34" s="133" t="e">
        <f t="shared" si="7"/>
        <v>#REF!</v>
      </c>
      <c r="O34" s="129" t="e">
        <f t="shared" si="8"/>
        <v>#REF!</v>
      </c>
      <c r="P34" s="129" t="s">
        <v>252</v>
      </c>
      <c r="Q34" s="129" t="s">
        <v>283</v>
      </c>
      <c r="R34" s="129" t="e">
        <f t="shared" si="9"/>
        <v>#REF!</v>
      </c>
      <c r="S34" s="117"/>
      <c r="T34" s="117"/>
      <c r="U34" s="117"/>
      <c r="V34" s="117"/>
      <c r="W34" s="117"/>
      <c r="X34" s="117"/>
      <c r="Y34" s="117"/>
    </row>
    <row r="35" spans="2:25" x14ac:dyDescent="0.25">
      <c r="B35" s="121" t="e">
        <f>SINDICATO!#REF!</f>
        <v>#REF!</v>
      </c>
      <c r="C35" s="121" t="e">
        <f>SINDICATO!#REF!</f>
        <v>#REF!</v>
      </c>
      <c r="D35" s="121" t="e">
        <f>SINDICATO!#REF!</f>
        <v>#REF!</v>
      </c>
      <c r="E35" s="122" t="e">
        <f>SINDICATO!#REF!</f>
        <v>#REF!</v>
      </c>
      <c r="F35" s="121" t="e">
        <f>SINDICATO!#REF!</f>
        <v>#REF!</v>
      </c>
      <c r="G35" s="121" t="e">
        <f>SINDICATO!#REF!</f>
        <v>#REF!</v>
      </c>
      <c r="H35" s="134" t="s">
        <v>250</v>
      </c>
      <c r="I35" s="122" t="e">
        <f>SINDICATO!#REF!</f>
        <v>#REF!</v>
      </c>
      <c r="J35" s="121"/>
      <c r="K35" s="121"/>
      <c r="L35" s="133" t="e">
        <f t="shared" si="5"/>
        <v>#REF!</v>
      </c>
      <c r="M35" s="133" t="e">
        <f t="shared" si="6"/>
        <v>#REF!</v>
      </c>
      <c r="N35" s="133" t="e">
        <f t="shared" si="7"/>
        <v>#REF!</v>
      </c>
      <c r="O35" s="129" t="e">
        <f t="shared" si="8"/>
        <v>#REF!</v>
      </c>
      <c r="P35" s="129" t="s">
        <v>252</v>
      </c>
      <c r="Q35" s="129" t="s">
        <v>283</v>
      </c>
      <c r="R35" s="129" t="e">
        <f t="shared" si="9"/>
        <v>#REF!</v>
      </c>
      <c r="S35" s="117"/>
      <c r="T35" s="117"/>
      <c r="U35" s="117"/>
      <c r="V35" s="117"/>
      <c r="W35" s="117"/>
      <c r="X35" s="117"/>
      <c r="Y35" s="117"/>
    </row>
    <row r="36" spans="2:25" x14ac:dyDescent="0.25">
      <c r="B36" s="121" t="e">
        <f>SINDICATO!#REF!</f>
        <v>#REF!</v>
      </c>
      <c r="C36" s="121" t="e">
        <f>SINDICATO!#REF!</f>
        <v>#REF!</v>
      </c>
      <c r="D36" s="121" t="e">
        <f>SINDICATO!#REF!</f>
        <v>#REF!</v>
      </c>
      <c r="E36" s="122" t="e">
        <f>SINDICATO!#REF!</f>
        <v>#REF!</v>
      </c>
      <c r="F36" s="121" t="e">
        <f>SINDICATO!#REF!</f>
        <v>#REF!</v>
      </c>
      <c r="G36" s="121" t="e">
        <f>SINDICATO!#REF!</f>
        <v>#REF!</v>
      </c>
      <c r="H36" s="134" t="s">
        <v>250</v>
      </c>
      <c r="I36" s="122" t="e">
        <f>SINDICATO!#REF!</f>
        <v>#REF!</v>
      </c>
      <c r="J36" s="121"/>
      <c r="K36" s="121"/>
      <c r="L36" s="133" t="e">
        <f t="shared" si="5"/>
        <v>#REF!</v>
      </c>
      <c r="M36" s="133" t="e">
        <f t="shared" si="6"/>
        <v>#REF!</v>
      </c>
      <c r="N36" s="133" t="e">
        <f t="shared" si="7"/>
        <v>#REF!</v>
      </c>
      <c r="O36" s="129" t="e">
        <f t="shared" si="8"/>
        <v>#REF!</v>
      </c>
      <c r="P36" s="129" t="s">
        <v>252</v>
      </c>
      <c r="Q36" s="129" t="s">
        <v>283</v>
      </c>
      <c r="R36" s="129" t="e">
        <f t="shared" si="9"/>
        <v>#REF!</v>
      </c>
      <c r="S36" s="117"/>
      <c r="T36" s="117"/>
      <c r="U36" s="117"/>
      <c r="V36" s="117"/>
      <c r="W36" s="117"/>
      <c r="X36" s="117"/>
      <c r="Y36" s="117"/>
    </row>
    <row r="37" spans="2:25" x14ac:dyDescent="0.25">
      <c r="B37" s="121" t="e">
        <f>SINDICATO!#REF!</f>
        <v>#REF!</v>
      </c>
      <c r="C37" s="121" t="e">
        <f>SINDICATO!#REF!</f>
        <v>#REF!</v>
      </c>
      <c r="D37" s="121" t="e">
        <f>SINDICATO!#REF!</f>
        <v>#REF!</v>
      </c>
      <c r="E37" s="122" t="e">
        <f>SINDICATO!#REF!</f>
        <v>#REF!</v>
      </c>
      <c r="F37" s="121" t="e">
        <f>SINDICATO!#REF!</f>
        <v>#REF!</v>
      </c>
      <c r="G37" s="121" t="e">
        <f>SINDICATO!#REF!</f>
        <v>#REF!</v>
      </c>
      <c r="H37" s="134" t="s">
        <v>250</v>
      </c>
      <c r="I37" s="122" t="e">
        <f>SINDICATO!#REF!</f>
        <v>#REF!</v>
      </c>
      <c r="J37" s="121"/>
      <c r="K37" s="121"/>
      <c r="L37" s="133" t="e">
        <f t="shared" si="5"/>
        <v>#REF!</v>
      </c>
      <c r="M37" s="133" t="e">
        <f t="shared" si="6"/>
        <v>#REF!</v>
      </c>
      <c r="N37" s="133" t="e">
        <f t="shared" si="7"/>
        <v>#REF!</v>
      </c>
      <c r="O37" s="129" t="e">
        <f t="shared" si="8"/>
        <v>#REF!</v>
      </c>
      <c r="P37" s="129" t="s">
        <v>252</v>
      </c>
      <c r="Q37" s="129" t="s">
        <v>283</v>
      </c>
      <c r="R37" s="129" t="e">
        <f t="shared" si="9"/>
        <v>#REF!</v>
      </c>
      <c r="S37" s="117"/>
      <c r="T37" s="117"/>
      <c r="U37" s="117"/>
      <c r="V37" s="117"/>
      <c r="W37" s="117"/>
      <c r="X37" s="117"/>
      <c r="Y37" s="117"/>
    </row>
    <row r="38" spans="2:25" x14ac:dyDescent="0.25">
      <c r="B38" s="121" t="e">
        <f>SINDICATO!#REF!</f>
        <v>#REF!</v>
      </c>
      <c r="C38" s="121" t="e">
        <f>SINDICATO!#REF!</f>
        <v>#REF!</v>
      </c>
      <c r="D38" s="121" t="e">
        <f>SINDICATO!#REF!</f>
        <v>#REF!</v>
      </c>
      <c r="E38" s="122" t="e">
        <f>SINDICATO!#REF!</f>
        <v>#REF!</v>
      </c>
      <c r="F38" s="121" t="e">
        <f>SINDICATO!#REF!</f>
        <v>#REF!</v>
      </c>
      <c r="G38" s="121" t="e">
        <f>SINDICATO!#REF!</f>
        <v>#REF!</v>
      </c>
      <c r="H38" s="134" t="s">
        <v>250</v>
      </c>
      <c r="I38" s="122" t="e">
        <f>SINDICATO!#REF!</f>
        <v>#REF!</v>
      </c>
      <c r="J38" s="121"/>
      <c r="K38" s="121"/>
      <c r="L38" s="133" t="e">
        <f t="shared" si="5"/>
        <v>#REF!</v>
      </c>
      <c r="M38" s="133" t="e">
        <f t="shared" si="6"/>
        <v>#REF!</v>
      </c>
      <c r="N38" s="133" t="e">
        <f t="shared" si="7"/>
        <v>#REF!</v>
      </c>
      <c r="O38" s="129" t="e">
        <f t="shared" si="8"/>
        <v>#REF!</v>
      </c>
      <c r="P38" s="129" t="s">
        <v>252</v>
      </c>
      <c r="Q38" s="129" t="s">
        <v>283</v>
      </c>
      <c r="R38" s="129" t="e">
        <f t="shared" si="9"/>
        <v>#REF!</v>
      </c>
      <c r="S38" s="117"/>
      <c r="T38" s="117"/>
      <c r="U38" s="117"/>
      <c r="V38" s="117"/>
      <c r="W38" s="117"/>
      <c r="X38" s="117"/>
      <c r="Y38" s="117"/>
    </row>
    <row r="39" spans="2:25" x14ac:dyDescent="0.25">
      <c r="B39" s="121" t="e">
        <f>SINDICATO!#REF!</f>
        <v>#REF!</v>
      </c>
      <c r="C39" s="121" t="e">
        <f>SINDICATO!#REF!</f>
        <v>#REF!</v>
      </c>
      <c r="D39" s="121" t="e">
        <f>SINDICATO!#REF!</f>
        <v>#REF!</v>
      </c>
      <c r="E39" s="122" t="e">
        <f>SINDICATO!#REF!</f>
        <v>#REF!</v>
      </c>
      <c r="F39" s="121" t="e">
        <f>SINDICATO!#REF!</f>
        <v>#REF!</v>
      </c>
      <c r="G39" s="121" t="e">
        <f>SINDICATO!#REF!</f>
        <v>#REF!</v>
      </c>
      <c r="H39" s="134" t="s">
        <v>250</v>
      </c>
      <c r="I39" s="122" t="e">
        <f>SINDICATO!#REF!</f>
        <v>#REF!</v>
      </c>
      <c r="J39" s="121"/>
      <c r="K39" s="121"/>
      <c r="L39" s="133" t="e">
        <f t="shared" si="5"/>
        <v>#REF!</v>
      </c>
      <c r="M39" s="133" t="e">
        <f t="shared" si="6"/>
        <v>#REF!</v>
      </c>
      <c r="N39" s="133" t="e">
        <f t="shared" si="7"/>
        <v>#REF!</v>
      </c>
      <c r="O39" s="129" t="e">
        <f t="shared" si="8"/>
        <v>#REF!</v>
      </c>
      <c r="P39" s="129" t="s">
        <v>252</v>
      </c>
      <c r="Q39" s="129" t="s">
        <v>283</v>
      </c>
      <c r="R39" s="129" t="e">
        <f t="shared" si="9"/>
        <v>#REF!</v>
      </c>
      <c r="S39" s="117"/>
      <c r="T39" s="117"/>
      <c r="U39" s="117"/>
      <c r="V39" s="117"/>
      <c r="W39" s="117"/>
      <c r="X39" s="117"/>
      <c r="Y39" s="117"/>
    </row>
    <row r="40" spans="2:25" x14ac:dyDescent="0.25">
      <c r="B40" s="121" t="e">
        <f>SINDICATO!#REF!</f>
        <v>#REF!</v>
      </c>
      <c r="C40" s="121" t="e">
        <f>SINDICATO!#REF!</f>
        <v>#REF!</v>
      </c>
      <c r="D40" s="121" t="e">
        <f>SINDICATO!#REF!</f>
        <v>#REF!</v>
      </c>
      <c r="E40" s="122" t="e">
        <f>SINDICATO!#REF!</f>
        <v>#REF!</v>
      </c>
      <c r="F40" s="121" t="e">
        <f>SINDICATO!#REF!</f>
        <v>#REF!</v>
      </c>
      <c r="G40" s="121" t="e">
        <f>SINDICATO!#REF!</f>
        <v>#REF!</v>
      </c>
      <c r="H40" s="134" t="s">
        <v>250</v>
      </c>
      <c r="I40" s="122" t="e">
        <f>SINDICATO!#REF!</f>
        <v>#REF!</v>
      </c>
      <c r="J40" s="121"/>
      <c r="K40" s="121"/>
      <c r="L40" s="133" t="e">
        <f t="shared" si="5"/>
        <v>#REF!</v>
      </c>
      <c r="M40" s="133" t="e">
        <f t="shared" si="6"/>
        <v>#REF!</v>
      </c>
      <c r="N40" s="133" t="e">
        <f t="shared" si="7"/>
        <v>#REF!</v>
      </c>
      <c r="O40" s="129" t="e">
        <f t="shared" si="8"/>
        <v>#REF!</v>
      </c>
      <c r="P40" s="129" t="s">
        <v>252</v>
      </c>
      <c r="Q40" s="129" t="s">
        <v>283</v>
      </c>
      <c r="R40" s="129" t="e">
        <f t="shared" si="9"/>
        <v>#REF!</v>
      </c>
      <c r="S40" s="117"/>
      <c r="T40" s="117"/>
      <c r="U40" s="117"/>
      <c r="V40" s="117"/>
      <c r="W40" s="117"/>
      <c r="X40" s="117"/>
      <c r="Y40" s="117"/>
    </row>
    <row r="41" spans="2:25" x14ac:dyDescent="0.25">
      <c r="B41" s="121" t="e">
        <f>SINDICATO!#REF!</f>
        <v>#REF!</v>
      </c>
      <c r="C41" s="121" t="e">
        <f>SINDICATO!#REF!</f>
        <v>#REF!</v>
      </c>
      <c r="D41" s="121" t="e">
        <f>SINDICATO!#REF!</f>
        <v>#REF!</v>
      </c>
      <c r="E41" s="122" t="e">
        <f>SINDICATO!#REF!</f>
        <v>#REF!</v>
      </c>
      <c r="F41" s="121" t="e">
        <f>SINDICATO!#REF!</f>
        <v>#REF!</v>
      </c>
      <c r="G41" s="121" t="e">
        <f>SINDICATO!#REF!</f>
        <v>#REF!</v>
      </c>
      <c r="H41" s="134" t="s">
        <v>250</v>
      </c>
      <c r="I41" s="19" t="e">
        <f>SINDICATO!#REF!</f>
        <v>#REF!</v>
      </c>
      <c r="J41" s="121"/>
      <c r="K41" s="121"/>
      <c r="L41" s="133" t="e">
        <f t="shared" si="5"/>
        <v>#REF!</v>
      </c>
      <c r="M41" s="133" t="e">
        <f t="shared" si="6"/>
        <v>#REF!</v>
      </c>
      <c r="N41" s="133" t="e">
        <f t="shared" si="7"/>
        <v>#REF!</v>
      </c>
      <c r="O41" s="129" t="e">
        <f t="shared" si="8"/>
        <v>#REF!</v>
      </c>
      <c r="P41" s="129" t="s">
        <v>252</v>
      </c>
      <c r="Q41" s="129" t="s">
        <v>283</v>
      </c>
      <c r="R41" s="129" t="e">
        <f t="shared" si="9"/>
        <v>#REF!</v>
      </c>
      <c r="S41" s="117"/>
      <c r="T41" s="117"/>
      <c r="U41" s="117"/>
      <c r="V41" s="117"/>
      <c r="W41" s="117"/>
      <c r="X41" s="117"/>
      <c r="Y41" s="117"/>
    </row>
    <row r="42" spans="2:25" x14ac:dyDescent="0.25">
      <c r="B42" s="121" t="e">
        <f>SINDICATO!#REF!</f>
        <v>#REF!</v>
      </c>
      <c r="C42" s="121" t="e">
        <f>SINDICATO!#REF!</f>
        <v>#REF!</v>
      </c>
      <c r="D42" s="121" t="e">
        <f>SINDICATO!#REF!</f>
        <v>#REF!</v>
      </c>
      <c r="E42" s="122" t="e">
        <f>SINDICATO!#REF!</f>
        <v>#REF!</v>
      </c>
      <c r="F42" s="121" t="e">
        <f>SINDICATO!#REF!</f>
        <v>#REF!</v>
      </c>
      <c r="G42" s="121" t="e">
        <f>SINDICATO!#REF!</f>
        <v>#REF!</v>
      </c>
      <c r="H42" s="134" t="s">
        <v>250</v>
      </c>
      <c r="I42" s="122" t="e">
        <f>SINDICATO!#REF!</f>
        <v>#REF!</v>
      </c>
      <c r="J42" s="121"/>
      <c r="K42" s="121"/>
      <c r="L42" s="133" t="e">
        <f t="shared" si="5"/>
        <v>#REF!</v>
      </c>
      <c r="M42" s="133" t="e">
        <f t="shared" si="6"/>
        <v>#REF!</v>
      </c>
      <c r="N42" s="133" t="e">
        <f t="shared" si="7"/>
        <v>#REF!</v>
      </c>
      <c r="O42" s="129" t="e">
        <f t="shared" si="8"/>
        <v>#REF!</v>
      </c>
      <c r="P42" s="129" t="s">
        <v>252</v>
      </c>
      <c r="Q42" s="129" t="s">
        <v>283</v>
      </c>
      <c r="R42" s="129" t="e">
        <f t="shared" si="9"/>
        <v>#REF!</v>
      </c>
      <c r="S42" s="117"/>
      <c r="T42" s="117"/>
      <c r="U42" s="117"/>
      <c r="V42" s="117"/>
      <c r="W42" s="117"/>
      <c r="X42" s="117"/>
      <c r="Y42" s="117"/>
    </row>
    <row r="43" spans="2:25" x14ac:dyDescent="0.25">
      <c r="B43" s="121" t="e">
        <f>SINDICATO!#REF!</f>
        <v>#REF!</v>
      </c>
      <c r="C43" s="121" t="e">
        <f>SINDICATO!#REF!</f>
        <v>#REF!</v>
      </c>
      <c r="D43" s="121" t="e">
        <f>SINDICATO!#REF!</f>
        <v>#REF!</v>
      </c>
      <c r="E43" s="122" t="e">
        <f>SINDICATO!#REF!</f>
        <v>#REF!</v>
      </c>
      <c r="F43" s="121" t="e">
        <f>SINDICATO!#REF!</f>
        <v>#REF!</v>
      </c>
      <c r="G43" s="121" t="e">
        <f>SINDICATO!#REF!</f>
        <v>#REF!</v>
      </c>
      <c r="H43" s="134" t="s">
        <v>250</v>
      </c>
      <c r="I43" s="19" t="e">
        <f>SINDICATO!#REF!</f>
        <v>#REF!</v>
      </c>
      <c r="J43" s="121"/>
      <c r="K43" s="121"/>
      <c r="L43" s="133" t="e">
        <f t="shared" si="5"/>
        <v>#REF!</v>
      </c>
      <c r="M43" s="133" t="e">
        <f t="shared" si="6"/>
        <v>#REF!</v>
      </c>
      <c r="N43" s="133" t="e">
        <f t="shared" si="7"/>
        <v>#REF!</v>
      </c>
      <c r="O43" s="129" t="e">
        <f t="shared" si="8"/>
        <v>#REF!</v>
      </c>
      <c r="P43" s="129" t="s">
        <v>252</v>
      </c>
      <c r="Q43" s="129" t="s">
        <v>283</v>
      </c>
      <c r="R43" s="129" t="e">
        <f t="shared" si="9"/>
        <v>#REF!</v>
      </c>
      <c r="S43" s="117"/>
      <c r="T43" s="117"/>
      <c r="U43" s="117"/>
      <c r="V43" s="117"/>
      <c r="W43" s="117"/>
      <c r="X43" s="117"/>
      <c r="Y43" s="117"/>
    </row>
    <row r="44" spans="2:25" x14ac:dyDescent="0.25">
      <c r="B44" s="121" t="e">
        <f>SINDICATO!#REF!</f>
        <v>#REF!</v>
      </c>
      <c r="C44" s="121" t="e">
        <f>SINDICATO!#REF!</f>
        <v>#REF!</v>
      </c>
      <c r="D44" s="121" t="e">
        <f>SINDICATO!#REF!</f>
        <v>#REF!</v>
      </c>
      <c r="E44" s="122" t="e">
        <f>SINDICATO!#REF!</f>
        <v>#REF!</v>
      </c>
      <c r="F44" s="121" t="e">
        <f>SINDICATO!#REF!</f>
        <v>#REF!</v>
      </c>
      <c r="G44" s="121" t="e">
        <f>SINDICATO!#REF!</f>
        <v>#REF!</v>
      </c>
      <c r="H44" s="134" t="s">
        <v>250</v>
      </c>
      <c r="I44" s="122" t="e">
        <f>SINDICATO!#REF!</f>
        <v>#REF!</v>
      </c>
      <c r="J44" s="121"/>
      <c r="K44" s="121"/>
      <c r="L44" s="133" t="e">
        <f t="shared" si="5"/>
        <v>#REF!</v>
      </c>
      <c r="M44" s="133" t="e">
        <f t="shared" si="6"/>
        <v>#REF!</v>
      </c>
      <c r="N44" s="133" t="e">
        <f t="shared" si="7"/>
        <v>#REF!</v>
      </c>
      <c r="O44" s="129" t="e">
        <f t="shared" si="8"/>
        <v>#REF!</v>
      </c>
      <c r="P44" s="129" t="s">
        <v>252</v>
      </c>
      <c r="Q44" s="129" t="s">
        <v>283</v>
      </c>
      <c r="R44" s="129" t="e">
        <f t="shared" si="9"/>
        <v>#REF!</v>
      </c>
      <c r="S44" s="117"/>
      <c r="T44" s="117"/>
      <c r="U44" s="117"/>
      <c r="V44" s="117"/>
      <c r="W44" s="117"/>
      <c r="X44" s="117"/>
      <c r="Y44" s="117"/>
    </row>
    <row r="45" spans="2:25" x14ac:dyDescent="0.25">
      <c r="B45" s="121" t="e">
        <f>SINDICATO!#REF!</f>
        <v>#REF!</v>
      </c>
      <c r="C45" s="121" t="e">
        <f>SINDICATO!#REF!</f>
        <v>#REF!</v>
      </c>
      <c r="D45" s="121" t="e">
        <f>SINDICATO!#REF!</f>
        <v>#REF!</v>
      </c>
      <c r="E45" s="122" t="e">
        <f>SINDICATO!#REF!</f>
        <v>#REF!</v>
      </c>
      <c r="F45" s="121" t="e">
        <f>SINDICATO!#REF!</f>
        <v>#REF!</v>
      </c>
      <c r="G45" s="121" t="e">
        <f>SINDICATO!#REF!</f>
        <v>#REF!</v>
      </c>
      <c r="H45" s="134" t="s">
        <v>250</v>
      </c>
      <c r="I45" s="122" t="e">
        <f>SINDICATO!#REF!</f>
        <v>#REF!</v>
      </c>
      <c r="J45" s="121"/>
      <c r="K45" s="121"/>
      <c r="L45" s="133" t="e">
        <f t="shared" si="5"/>
        <v>#REF!</v>
      </c>
      <c r="M45" s="133" t="e">
        <f t="shared" si="6"/>
        <v>#REF!</v>
      </c>
      <c r="N45" s="133" t="e">
        <f t="shared" si="7"/>
        <v>#REF!</v>
      </c>
      <c r="O45" s="129" t="e">
        <f t="shared" si="8"/>
        <v>#REF!</v>
      </c>
      <c r="P45" s="129" t="s">
        <v>252</v>
      </c>
      <c r="Q45" s="129" t="s">
        <v>283</v>
      </c>
      <c r="R45" s="129" t="e">
        <f t="shared" si="9"/>
        <v>#REF!</v>
      </c>
      <c r="S45" s="117"/>
      <c r="T45" s="117"/>
      <c r="U45" s="117"/>
      <c r="V45" s="117"/>
      <c r="W45" s="117"/>
      <c r="X45" s="117"/>
      <c r="Y45" s="117"/>
    </row>
    <row r="46" spans="2:25" x14ac:dyDescent="0.25">
      <c r="B46" s="121" t="e">
        <f>SINDICATO!#REF!</f>
        <v>#REF!</v>
      </c>
      <c r="C46" s="121" t="e">
        <f>SINDICATO!#REF!</f>
        <v>#REF!</v>
      </c>
      <c r="D46" s="121" t="e">
        <f>SINDICATO!#REF!</f>
        <v>#REF!</v>
      </c>
      <c r="E46" s="122" t="e">
        <f>SINDICATO!#REF!</f>
        <v>#REF!</v>
      </c>
      <c r="F46" s="121" t="e">
        <f>SINDICATO!#REF!</f>
        <v>#REF!</v>
      </c>
      <c r="G46" s="121" t="e">
        <f>SINDICATO!#REF!</f>
        <v>#REF!</v>
      </c>
      <c r="H46" s="134" t="s">
        <v>250</v>
      </c>
      <c r="I46" s="19" t="e">
        <f>SINDICATO!#REF!</f>
        <v>#REF!</v>
      </c>
      <c r="J46" s="121"/>
      <c r="K46" s="121"/>
      <c r="L46" s="133" t="e">
        <f t="shared" si="5"/>
        <v>#REF!</v>
      </c>
      <c r="M46" s="133" t="e">
        <f t="shared" si="6"/>
        <v>#REF!</v>
      </c>
      <c r="N46" s="133" t="e">
        <f t="shared" si="7"/>
        <v>#REF!</v>
      </c>
      <c r="O46" s="129" t="e">
        <f t="shared" si="8"/>
        <v>#REF!</v>
      </c>
      <c r="P46" s="129" t="s">
        <v>252</v>
      </c>
      <c r="Q46" s="129" t="s">
        <v>283</v>
      </c>
      <c r="R46" s="129" t="e">
        <f t="shared" si="9"/>
        <v>#REF!</v>
      </c>
      <c r="S46" s="117"/>
      <c r="T46" s="117"/>
      <c r="U46" s="117"/>
      <c r="V46" s="117"/>
      <c r="W46" s="117"/>
      <c r="X46" s="117"/>
      <c r="Y46" s="117"/>
    </row>
    <row r="47" spans="2:25" x14ac:dyDescent="0.25">
      <c r="B47" s="121" t="e">
        <f>SINDICATO!#REF!</f>
        <v>#REF!</v>
      </c>
      <c r="C47" s="121" t="e">
        <f>SINDICATO!#REF!</f>
        <v>#REF!</v>
      </c>
      <c r="D47" s="121" t="e">
        <f>SINDICATO!#REF!</f>
        <v>#REF!</v>
      </c>
      <c r="E47" s="122" t="e">
        <f>SINDICATO!#REF!</f>
        <v>#REF!</v>
      </c>
      <c r="F47" s="121" t="e">
        <f>SINDICATO!#REF!</f>
        <v>#REF!</v>
      </c>
      <c r="G47" s="121" t="e">
        <f>SINDICATO!#REF!</f>
        <v>#REF!</v>
      </c>
      <c r="H47" s="134" t="s">
        <v>250</v>
      </c>
      <c r="I47" s="122" t="e">
        <f>SINDICATO!#REF!</f>
        <v>#REF!</v>
      </c>
      <c r="J47" s="121"/>
      <c r="K47" s="121"/>
      <c r="L47" s="133" t="e">
        <f t="shared" si="5"/>
        <v>#REF!</v>
      </c>
      <c r="M47" s="133" t="e">
        <f t="shared" si="6"/>
        <v>#REF!</v>
      </c>
      <c r="N47" s="133" t="e">
        <f t="shared" si="7"/>
        <v>#REF!</v>
      </c>
      <c r="O47" s="129" t="e">
        <f t="shared" si="8"/>
        <v>#REF!</v>
      </c>
      <c r="P47" s="129" t="s">
        <v>252</v>
      </c>
      <c r="Q47" s="129" t="s">
        <v>283</v>
      </c>
      <c r="R47" s="129" t="e">
        <f t="shared" si="9"/>
        <v>#REF!</v>
      </c>
      <c r="S47" s="117"/>
      <c r="T47" s="117"/>
      <c r="U47" s="117"/>
      <c r="V47" s="117"/>
      <c r="W47" s="117"/>
      <c r="X47" s="117"/>
      <c r="Y47" s="117"/>
    </row>
    <row r="48" spans="2:25" x14ac:dyDescent="0.25">
      <c r="B48" s="121" t="e">
        <f>SINDICATO!#REF!</f>
        <v>#REF!</v>
      </c>
      <c r="C48" s="121" t="e">
        <f>SINDICATO!#REF!</f>
        <v>#REF!</v>
      </c>
      <c r="D48" s="121" t="e">
        <f>SINDICATO!#REF!</f>
        <v>#REF!</v>
      </c>
      <c r="E48" s="122" t="e">
        <f>SINDICATO!#REF!</f>
        <v>#REF!</v>
      </c>
      <c r="F48" s="121" t="e">
        <f>SINDICATO!#REF!</f>
        <v>#REF!</v>
      </c>
      <c r="G48" s="121" t="e">
        <f>SINDICATO!#REF!</f>
        <v>#REF!</v>
      </c>
      <c r="H48" s="134" t="s">
        <v>250</v>
      </c>
      <c r="I48" s="122" t="e">
        <f>SINDICATO!#REF!</f>
        <v>#REF!</v>
      </c>
      <c r="J48" s="121"/>
      <c r="K48" s="121"/>
      <c r="L48" s="133" t="e">
        <f t="shared" si="5"/>
        <v>#REF!</v>
      </c>
      <c r="M48" s="133" t="e">
        <f t="shared" si="6"/>
        <v>#REF!</v>
      </c>
      <c r="N48" s="133" t="e">
        <f t="shared" si="7"/>
        <v>#REF!</v>
      </c>
      <c r="O48" s="129" t="e">
        <f t="shared" si="8"/>
        <v>#REF!</v>
      </c>
      <c r="P48" s="129" t="s">
        <v>252</v>
      </c>
      <c r="Q48" s="129" t="s">
        <v>283</v>
      </c>
      <c r="R48" s="129" t="e">
        <f t="shared" si="9"/>
        <v>#REF!</v>
      </c>
      <c r="S48" s="117"/>
      <c r="T48" s="117"/>
      <c r="U48" s="117"/>
      <c r="V48" s="117"/>
      <c r="W48" s="117"/>
      <c r="X48" s="117"/>
      <c r="Y48" s="117"/>
    </row>
    <row r="49" spans="2:25" x14ac:dyDescent="0.25">
      <c r="B49" s="121" t="e">
        <f>SINDICATO!#REF!</f>
        <v>#REF!</v>
      </c>
      <c r="C49" s="121" t="e">
        <f>SINDICATO!#REF!</f>
        <v>#REF!</v>
      </c>
      <c r="D49" s="121" t="e">
        <f>SINDICATO!#REF!</f>
        <v>#REF!</v>
      </c>
      <c r="E49" s="122" t="e">
        <f>SINDICATO!#REF!</f>
        <v>#REF!</v>
      </c>
      <c r="F49" s="121" t="e">
        <f>SINDICATO!#REF!</f>
        <v>#REF!</v>
      </c>
      <c r="G49" s="121" t="e">
        <f>SINDICATO!#REF!</f>
        <v>#REF!</v>
      </c>
      <c r="H49" s="134" t="s">
        <v>250</v>
      </c>
      <c r="I49" s="122" t="e">
        <f>SINDICATO!#REF!</f>
        <v>#REF!</v>
      </c>
      <c r="J49" s="121"/>
      <c r="K49" s="121"/>
      <c r="L49" s="133" t="e">
        <f t="shared" si="5"/>
        <v>#REF!</v>
      </c>
      <c r="M49" s="133" t="e">
        <f t="shared" si="6"/>
        <v>#REF!</v>
      </c>
      <c r="N49" s="133" t="e">
        <f t="shared" si="7"/>
        <v>#REF!</v>
      </c>
      <c r="O49" s="129" t="e">
        <f t="shared" si="8"/>
        <v>#REF!</v>
      </c>
      <c r="P49" s="129" t="s">
        <v>252</v>
      </c>
      <c r="Q49" s="129" t="s">
        <v>283</v>
      </c>
      <c r="R49" s="129" t="e">
        <f t="shared" si="9"/>
        <v>#REF!</v>
      </c>
      <c r="S49" s="117"/>
      <c r="T49" s="117"/>
      <c r="U49" s="117"/>
      <c r="V49" s="117"/>
      <c r="W49" s="117"/>
      <c r="X49" s="117"/>
      <c r="Y49" s="117"/>
    </row>
    <row r="50" spans="2:25" x14ac:dyDescent="0.25">
      <c r="B50" s="121" t="e">
        <f>SINDICATO!#REF!</f>
        <v>#REF!</v>
      </c>
      <c r="C50" s="121" t="e">
        <f>SINDICATO!#REF!</f>
        <v>#REF!</v>
      </c>
      <c r="D50" s="121" t="e">
        <f>SINDICATO!#REF!</f>
        <v>#REF!</v>
      </c>
      <c r="E50" s="122" t="e">
        <f>SINDICATO!#REF!</f>
        <v>#REF!</v>
      </c>
      <c r="F50" s="121" t="e">
        <f>SINDICATO!#REF!</f>
        <v>#REF!</v>
      </c>
      <c r="G50" s="121" t="e">
        <f>SINDICATO!#REF!</f>
        <v>#REF!</v>
      </c>
      <c r="H50" s="134" t="s">
        <v>250</v>
      </c>
      <c r="I50" s="122" t="e">
        <f>SINDICATO!#REF!</f>
        <v>#REF!</v>
      </c>
      <c r="J50" s="121"/>
      <c r="K50" s="121"/>
      <c r="L50" s="133" t="e">
        <f t="shared" si="5"/>
        <v>#REF!</v>
      </c>
      <c r="M50" s="133" t="e">
        <f t="shared" si="6"/>
        <v>#REF!</v>
      </c>
      <c r="N50" s="133" t="e">
        <f t="shared" si="7"/>
        <v>#REF!</v>
      </c>
      <c r="O50" s="129" t="e">
        <f t="shared" si="8"/>
        <v>#REF!</v>
      </c>
      <c r="P50" s="129" t="s">
        <v>252</v>
      </c>
      <c r="Q50" s="129" t="s">
        <v>283</v>
      </c>
      <c r="R50" s="129" t="e">
        <f t="shared" si="9"/>
        <v>#REF!</v>
      </c>
      <c r="S50" s="117"/>
      <c r="T50" s="117"/>
      <c r="U50" s="117"/>
      <c r="V50" s="117"/>
      <c r="W50" s="117"/>
      <c r="X50" s="117"/>
      <c r="Y50" s="117"/>
    </row>
    <row r="51" spans="2:25" x14ac:dyDescent="0.25">
      <c r="B51" s="121" t="e">
        <f>SINDICATO!#REF!</f>
        <v>#REF!</v>
      </c>
      <c r="C51" s="121" t="e">
        <f>SINDICATO!#REF!</f>
        <v>#REF!</v>
      </c>
      <c r="D51" s="121" t="e">
        <f>SINDICATO!#REF!</f>
        <v>#REF!</v>
      </c>
      <c r="E51" s="122" t="e">
        <f>SINDICATO!#REF!</f>
        <v>#REF!</v>
      </c>
      <c r="F51" s="121" t="e">
        <f>SINDICATO!#REF!</f>
        <v>#REF!</v>
      </c>
      <c r="G51" s="121" t="e">
        <f>SINDICATO!#REF!</f>
        <v>#REF!</v>
      </c>
      <c r="H51" s="134" t="s">
        <v>250</v>
      </c>
      <c r="I51" s="122" t="e">
        <f>SINDICATO!#REF!</f>
        <v>#REF!</v>
      </c>
      <c r="J51" s="121"/>
      <c r="K51" s="121"/>
      <c r="L51" s="133" t="e">
        <f t="shared" si="5"/>
        <v>#REF!</v>
      </c>
      <c r="M51" s="133" t="e">
        <f t="shared" si="6"/>
        <v>#REF!</v>
      </c>
      <c r="N51" s="133" t="e">
        <f t="shared" si="7"/>
        <v>#REF!</v>
      </c>
      <c r="O51" s="129" t="e">
        <f t="shared" si="8"/>
        <v>#REF!</v>
      </c>
      <c r="P51" s="129" t="s">
        <v>252</v>
      </c>
      <c r="Q51" s="129" t="s">
        <v>283</v>
      </c>
      <c r="R51" s="129" t="e">
        <f t="shared" si="9"/>
        <v>#REF!</v>
      </c>
      <c r="S51" s="117"/>
      <c r="T51" s="117"/>
      <c r="U51" s="117"/>
      <c r="V51" s="117"/>
      <c r="W51" s="117"/>
      <c r="X51" s="117"/>
      <c r="Y51" s="117"/>
    </row>
    <row r="52" spans="2:25" x14ac:dyDescent="0.25">
      <c r="B52" s="121" t="e">
        <f>SINDICATO!#REF!</f>
        <v>#REF!</v>
      </c>
      <c r="C52" s="121" t="e">
        <f>SINDICATO!#REF!</f>
        <v>#REF!</v>
      </c>
      <c r="D52" s="121" t="e">
        <f>SINDICATO!#REF!</f>
        <v>#REF!</v>
      </c>
      <c r="E52" s="122" t="e">
        <f>SINDICATO!#REF!</f>
        <v>#REF!</v>
      </c>
      <c r="F52" s="121" t="e">
        <f>SINDICATO!#REF!</f>
        <v>#REF!</v>
      </c>
      <c r="G52" s="121" t="e">
        <f>SINDICATO!#REF!</f>
        <v>#REF!</v>
      </c>
      <c r="H52" s="134" t="s">
        <v>250</v>
      </c>
      <c r="I52" s="122" t="e">
        <f>SINDICATO!#REF!</f>
        <v>#REF!</v>
      </c>
      <c r="J52" s="121"/>
      <c r="K52" s="121"/>
      <c r="L52" s="133" t="e">
        <f t="shared" si="5"/>
        <v>#REF!</v>
      </c>
      <c r="M52" s="133" t="e">
        <f t="shared" si="6"/>
        <v>#REF!</v>
      </c>
      <c r="N52" s="133" t="e">
        <f t="shared" si="7"/>
        <v>#REF!</v>
      </c>
      <c r="O52" s="129" t="e">
        <f t="shared" si="8"/>
        <v>#REF!</v>
      </c>
      <c r="P52" s="129" t="s">
        <v>252</v>
      </c>
      <c r="Q52" s="129" t="s">
        <v>283</v>
      </c>
      <c r="R52" s="129" t="e">
        <f t="shared" si="9"/>
        <v>#REF!</v>
      </c>
      <c r="S52" s="117"/>
      <c r="T52" s="117"/>
      <c r="U52" s="117"/>
      <c r="V52" s="117"/>
      <c r="W52" s="117"/>
      <c r="X52" s="117"/>
      <c r="Y52" s="117"/>
    </row>
    <row r="53" spans="2:25" x14ac:dyDescent="0.25">
      <c r="B53" s="121" t="e">
        <f>SINDICATO!#REF!</f>
        <v>#REF!</v>
      </c>
      <c r="C53" s="121" t="e">
        <f>SINDICATO!#REF!</f>
        <v>#REF!</v>
      </c>
      <c r="D53" s="121" t="e">
        <f>SINDICATO!#REF!</f>
        <v>#REF!</v>
      </c>
      <c r="E53" s="122" t="e">
        <f>SINDICATO!#REF!</f>
        <v>#REF!</v>
      </c>
      <c r="F53" s="121" t="e">
        <f>SINDICATO!#REF!</f>
        <v>#REF!</v>
      </c>
      <c r="G53" s="121" t="e">
        <f>SINDICATO!#REF!</f>
        <v>#REF!</v>
      </c>
      <c r="H53" s="134" t="s">
        <v>250</v>
      </c>
      <c r="I53" s="122" t="e">
        <f>SINDICATO!#REF!</f>
        <v>#REF!</v>
      </c>
      <c r="J53" s="121"/>
      <c r="K53" s="121"/>
      <c r="L53" s="133" t="e">
        <f t="shared" si="5"/>
        <v>#REF!</v>
      </c>
      <c r="M53" s="133" t="e">
        <f t="shared" si="6"/>
        <v>#REF!</v>
      </c>
      <c r="N53" s="133" t="e">
        <f t="shared" si="7"/>
        <v>#REF!</v>
      </c>
      <c r="O53" s="129" t="e">
        <f t="shared" si="8"/>
        <v>#REF!</v>
      </c>
      <c r="P53" s="129" t="s">
        <v>252</v>
      </c>
      <c r="Q53" s="129" t="s">
        <v>283</v>
      </c>
      <c r="R53" s="129" t="e">
        <f t="shared" si="9"/>
        <v>#REF!</v>
      </c>
      <c r="S53" s="117"/>
      <c r="T53" s="117"/>
      <c r="U53" s="117"/>
      <c r="V53" s="117"/>
      <c r="W53" s="117"/>
      <c r="X53" s="117"/>
      <c r="Y53" s="117"/>
    </row>
    <row r="54" spans="2:25" x14ac:dyDescent="0.25">
      <c r="B54" s="121" t="e">
        <f>SINDICATO!#REF!</f>
        <v>#REF!</v>
      </c>
      <c r="C54" s="121" t="e">
        <f>SINDICATO!#REF!</f>
        <v>#REF!</v>
      </c>
      <c r="D54" s="121" t="e">
        <f>SINDICATO!#REF!</f>
        <v>#REF!</v>
      </c>
      <c r="E54" s="122" t="e">
        <f>SINDICATO!#REF!</f>
        <v>#REF!</v>
      </c>
      <c r="F54" s="121" t="e">
        <f>SINDICATO!#REF!</f>
        <v>#REF!</v>
      </c>
      <c r="G54" s="121" t="e">
        <f>SINDICATO!#REF!</f>
        <v>#REF!</v>
      </c>
      <c r="H54" s="134" t="s">
        <v>250</v>
      </c>
      <c r="I54" s="122" t="e">
        <f>SINDICATO!#REF!</f>
        <v>#REF!</v>
      </c>
      <c r="J54" s="121"/>
      <c r="K54" s="121"/>
      <c r="L54" s="133" t="e">
        <f t="shared" si="5"/>
        <v>#REF!</v>
      </c>
      <c r="M54" s="133" t="e">
        <f t="shared" si="6"/>
        <v>#REF!</v>
      </c>
      <c r="N54" s="133" t="e">
        <f t="shared" si="7"/>
        <v>#REF!</v>
      </c>
      <c r="O54" s="129" t="e">
        <f t="shared" si="8"/>
        <v>#REF!</v>
      </c>
      <c r="P54" s="129" t="s">
        <v>252</v>
      </c>
      <c r="Q54" s="129" t="s">
        <v>283</v>
      </c>
      <c r="R54" s="129" t="e">
        <f t="shared" si="9"/>
        <v>#REF!</v>
      </c>
      <c r="S54" s="117"/>
      <c r="T54" s="117"/>
      <c r="U54" s="117"/>
      <c r="V54" s="117"/>
      <c r="W54" s="117"/>
      <c r="X54" s="117"/>
      <c r="Y54" s="117"/>
    </row>
    <row r="55" spans="2:25" x14ac:dyDescent="0.25">
      <c r="B55" s="121" t="e">
        <f>SINDICATO!#REF!</f>
        <v>#REF!</v>
      </c>
      <c r="C55" s="121" t="e">
        <f>SINDICATO!#REF!</f>
        <v>#REF!</v>
      </c>
      <c r="D55" s="121" t="e">
        <f>SINDICATO!#REF!</f>
        <v>#REF!</v>
      </c>
      <c r="E55" s="122" t="e">
        <f>SINDICATO!#REF!</f>
        <v>#REF!</v>
      </c>
      <c r="F55" s="121" t="e">
        <f>SINDICATO!#REF!</f>
        <v>#REF!</v>
      </c>
      <c r="G55" s="121" t="e">
        <f>SINDICATO!#REF!</f>
        <v>#REF!</v>
      </c>
      <c r="H55" s="134" t="s">
        <v>250</v>
      </c>
      <c r="I55" s="122" t="e">
        <f>SINDICATO!#REF!</f>
        <v>#REF!</v>
      </c>
      <c r="J55" s="121"/>
      <c r="K55" s="121"/>
      <c r="L55" s="133" t="e">
        <f t="shared" si="5"/>
        <v>#REF!</v>
      </c>
      <c r="M55" s="133" t="e">
        <f t="shared" si="6"/>
        <v>#REF!</v>
      </c>
      <c r="N55" s="133" t="e">
        <f t="shared" si="7"/>
        <v>#REF!</v>
      </c>
      <c r="O55" s="129" t="e">
        <f t="shared" si="8"/>
        <v>#REF!</v>
      </c>
      <c r="P55" s="129" t="s">
        <v>252</v>
      </c>
      <c r="Q55" s="129" t="s">
        <v>283</v>
      </c>
      <c r="R55" s="129" t="e">
        <f t="shared" si="9"/>
        <v>#REF!</v>
      </c>
      <c r="S55" s="117"/>
      <c r="T55" s="117"/>
      <c r="U55" s="117"/>
      <c r="V55" s="117"/>
      <c r="W55" s="117"/>
      <c r="X55" s="117"/>
      <c r="Y55" s="117"/>
    </row>
    <row r="56" spans="2:25" x14ac:dyDescent="0.25">
      <c r="B56" s="121" t="e">
        <f>SINDICATO!#REF!</f>
        <v>#REF!</v>
      </c>
      <c r="C56" s="121" t="e">
        <f>SINDICATO!#REF!</f>
        <v>#REF!</v>
      </c>
      <c r="D56" s="121" t="e">
        <f>SINDICATO!#REF!</f>
        <v>#REF!</v>
      </c>
      <c r="E56" s="122" t="e">
        <f>SINDICATO!#REF!</f>
        <v>#REF!</v>
      </c>
      <c r="F56" s="121" t="e">
        <f>SINDICATO!#REF!</f>
        <v>#REF!</v>
      </c>
      <c r="G56" s="121" t="e">
        <f>SINDICATO!#REF!</f>
        <v>#REF!</v>
      </c>
      <c r="H56" s="134" t="s">
        <v>250</v>
      </c>
      <c r="I56" s="122" t="e">
        <f>SINDICATO!#REF!</f>
        <v>#REF!</v>
      </c>
      <c r="J56" s="121"/>
      <c r="K56" s="121"/>
      <c r="L56" s="133" t="e">
        <f t="shared" si="5"/>
        <v>#REF!</v>
      </c>
      <c r="M56" s="133" t="e">
        <f t="shared" si="6"/>
        <v>#REF!</v>
      </c>
      <c r="N56" s="133" t="e">
        <f t="shared" si="7"/>
        <v>#REF!</v>
      </c>
      <c r="O56" s="129" t="e">
        <f t="shared" si="8"/>
        <v>#REF!</v>
      </c>
      <c r="P56" s="129" t="s">
        <v>252</v>
      </c>
      <c r="Q56" s="129" t="s">
        <v>283</v>
      </c>
      <c r="R56" s="129" t="e">
        <f t="shared" si="9"/>
        <v>#REF!</v>
      </c>
      <c r="S56" s="117"/>
      <c r="T56" s="117"/>
      <c r="U56" s="117"/>
      <c r="V56" s="117"/>
      <c r="W56" s="117"/>
      <c r="X56" s="117"/>
      <c r="Y56" s="117"/>
    </row>
    <row r="57" spans="2:25" x14ac:dyDescent="0.25">
      <c r="B57" s="121" t="e">
        <f>SINDICATO!#REF!</f>
        <v>#REF!</v>
      </c>
      <c r="C57" s="121" t="e">
        <f>SINDICATO!#REF!</f>
        <v>#REF!</v>
      </c>
      <c r="D57" s="121" t="e">
        <f>SINDICATO!#REF!</f>
        <v>#REF!</v>
      </c>
      <c r="E57" s="122" t="e">
        <f>SINDICATO!#REF!</f>
        <v>#REF!</v>
      </c>
      <c r="F57" s="121" t="e">
        <f>SINDICATO!#REF!</f>
        <v>#REF!</v>
      </c>
      <c r="G57" s="121" t="e">
        <f>SINDICATO!#REF!</f>
        <v>#REF!</v>
      </c>
      <c r="H57" s="134" t="s">
        <v>250</v>
      </c>
      <c r="I57" s="122" t="e">
        <f>SINDICATO!#REF!</f>
        <v>#REF!</v>
      </c>
      <c r="J57" s="121"/>
      <c r="K57" s="121"/>
      <c r="L57" s="133" t="e">
        <f t="shared" si="5"/>
        <v>#REF!</v>
      </c>
      <c r="M57" s="133" t="e">
        <f t="shared" si="6"/>
        <v>#REF!</v>
      </c>
      <c r="N57" s="133" t="e">
        <f t="shared" si="7"/>
        <v>#REF!</v>
      </c>
      <c r="O57" s="129" t="e">
        <f t="shared" si="8"/>
        <v>#REF!</v>
      </c>
      <c r="P57" s="129" t="s">
        <v>252</v>
      </c>
      <c r="Q57" s="129" t="s">
        <v>283</v>
      </c>
      <c r="R57" s="129" t="e">
        <f t="shared" si="9"/>
        <v>#REF!</v>
      </c>
      <c r="S57" s="117"/>
      <c r="T57" s="117"/>
      <c r="U57" s="117"/>
      <c r="V57" s="117"/>
      <c r="W57" s="117"/>
      <c r="X57" s="117"/>
      <c r="Y57" s="117"/>
    </row>
    <row r="58" spans="2:25" x14ac:dyDescent="0.25">
      <c r="B58" s="121" t="e">
        <f>SINDICATO!#REF!</f>
        <v>#REF!</v>
      </c>
      <c r="C58" s="121" t="e">
        <f>SINDICATO!#REF!</f>
        <v>#REF!</v>
      </c>
      <c r="D58" s="121" t="e">
        <f>SINDICATO!#REF!</f>
        <v>#REF!</v>
      </c>
      <c r="E58" s="122" t="e">
        <f>SINDICATO!#REF!</f>
        <v>#REF!</v>
      </c>
      <c r="F58" s="121" t="e">
        <f>SINDICATO!#REF!</f>
        <v>#REF!</v>
      </c>
      <c r="G58" s="121" t="e">
        <f>SINDICATO!#REF!</f>
        <v>#REF!</v>
      </c>
      <c r="H58" s="134" t="s">
        <v>250</v>
      </c>
      <c r="I58" s="122" t="e">
        <f>SINDICATO!#REF!</f>
        <v>#REF!</v>
      </c>
      <c r="J58" s="121"/>
      <c r="K58" s="121"/>
      <c r="L58" s="133" t="e">
        <f t="shared" si="5"/>
        <v>#REF!</v>
      </c>
      <c r="M58" s="133" t="e">
        <f t="shared" si="6"/>
        <v>#REF!</v>
      </c>
      <c r="N58" s="133" t="e">
        <f t="shared" si="7"/>
        <v>#REF!</v>
      </c>
      <c r="O58" s="129" t="e">
        <f t="shared" si="8"/>
        <v>#REF!</v>
      </c>
      <c r="P58" s="129" t="s">
        <v>252</v>
      </c>
      <c r="Q58" s="129" t="s">
        <v>283</v>
      </c>
      <c r="R58" s="129" t="e">
        <f t="shared" si="9"/>
        <v>#REF!</v>
      </c>
      <c r="S58" s="117"/>
      <c r="T58" s="117"/>
      <c r="U58" s="117"/>
      <c r="V58" s="117"/>
      <c r="W58" s="117"/>
      <c r="X58" s="117"/>
      <c r="Y58" s="117"/>
    </row>
    <row r="59" spans="2:25" x14ac:dyDescent="0.25">
      <c r="B59" s="121" t="e">
        <f>SINDICATO!#REF!</f>
        <v>#REF!</v>
      </c>
      <c r="C59" s="121" t="e">
        <f>SINDICATO!#REF!</f>
        <v>#REF!</v>
      </c>
      <c r="D59" s="121" t="e">
        <f>SINDICATO!#REF!</f>
        <v>#REF!</v>
      </c>
      <c r="E59" s="122" t="e">
        <f>SINDICATO!#REF!</f>
        <v>#REF!</v>
      </c>
      <c r="F59" s="121" t="e">
        <f>SINDICATO!#REF!</f>
        <v>#REF!</v>
      </c>
      <c r="G59" s="121" t="e">
        <f>SINDICATO!#REF!</f>
        <v>#REF!</v>
      </c>
      <c r="H59" s="134" t="s">
        <v>250</v>
      </c>
      <c r="I59" s="122" t="e">
        <f>SINDICATO!#REF!</f>
        <v>#REF!</v>
      </c>
      <c r="J59" s="121"/>
      <c r="K59" s="121"/>
      <c r="L59" s="133" t="e">
        <f t="shared" si="5"/>
        <v>#REF!</v>
      </c>
      <c r="M59" s="133" t="e">
        <f t="shared" si="6"/>
        <v>#REF!</v>
      </c>
      <c r="N59" s="133" t="e">
        <f t="shared" si="7"/>
        <v>#REF!</v>
      </c>
      <c r="O59" s="129" t="e">
        <f t="shared" si="8"/>
        <v>#REF!</v>
      </c>
      <c r="P59" s="129" t="s">
        <v>252</v>
      </c>
      <c r="Q59" s="129" t="s">
        <v>283</v>
      </c>
      <c r="R59" s="129" t="e">
        <f t="shared" si="9"/>
        <v>#REF!</v>
      </c>
      <c r="S59" s="117"/>
      <c r="T59" s="117"/>
      <c r="U59" s="117"/>
      <c r="V59" s="117"/>
      <c r="W59" s="117"/>
      <c r="X59" s="117"/>
      <c r="Y59" s="117"/>
    </row>
    <row r="60" spans="2:25" x14ac:dyDescent="0.25">
      <c r="B60" s="121" t="e">
        <f>SINDICATO!#REF!</f>
        <v>#REF!</v>
      </c>
      <c r="C60" s="121" t="e">
        <f>SINDICATO!#REF!</f>
        <v>#REF!</v>
      </c>
      <c r="D60" s="121" t="e">
        <f>SINDICATO!#REF!</f>
        <v>#REF!</v>
      </c>
      <c r="E60" s="122" t="e">
        <f>SINDICATO!#REF!</f>
        <v>#REF!</v>
      </c>
      <c r="F60" s="121" t="e">
        <f>SINDICATO!#REF!</f>
        <v>#REF!</v>
      </c>
      <c r="G60" s="121" t="e">
        <f>SINDICATO!#REF!</f>
        <v>#REF!</v>
      </c>
      <c r="H60" s="134" t="s">
        <v>250</v>
      </c>
      <c r="I60" s="122" t="e">
        <f>SINDICATO!#REF!</f>
        <v>#REF!</v>
      </c>
      <c r="J60" s="121"/>
      <c r="K60" s="121"/>
      <c r="L60" s="133" t="e">
        <f t="shared" si="5"/>
        <v>#REF!</v>
      </c>
      <c r="M60" s="133" t="e">
        <f t="shared" si="6"/>
        <v>#REF!</v>
      </c>
      <c r="N60" s="133" t="e">
        <f t="shared" si="7"/>
        <v>#REF!</v>
      </c>
      <c r="O60" s="129" t="e">
        <f t="shared" si="8"/>
        <v>#REF!</v>
      </c>
      <c r="P60" s="129" t="s">
        <v>252</v>
      </c>
      <c r="Q60" s="129" t="s">
        <v>283</v>
      </c>
      <c r="R60" s="129" t="e">
        <f t="shared" si="9"/>
        <v>#REF!</v>
      </c>
      <c r="S60" s="117"/>
      <c r="T60" s="117"/>
      <c r="U60" s="117"/>
      <c r="V60" s="117"/>
      <c r="W60" s="117"/>
      <c r="X60" s="117"/>
      <c r="Y60" s="117"/>
    </row>
    <row r="61" spans="2:25" x14ac:dyDescent="0.25">
      <c r="B61" s="121" t="e">
        <f>SINDICATO!#REF!</f>
        <v>#REF!</v>
      </c>
      <c r="C61" s="121" t="e">
        <f>SINDICATO!#REF!</f>
        <v>#REF!</v>
      </c>
      <c r="D61" s="121" t="e">
        <f>SINDICATO!#REF!</f>
        <v>#REF!</v>
      </c>
      <c r="E61" s="122" t="e">
        <f>SINDICATO!#REF!</f>
        <v>#REF!</v>
      </c>
      <c r="F61" s="121" t="e">
        <f>SINDICATO!#REF!</f>
        <v>#REF!</v>
      </c>
      <c r="G61" s="121" t="e">
        <f>SINDICATO!#REF!</f>
        <v>#REF!</v>
      </c>
      <c r="H61" s="134" t="s">
        <v>250</v>
      </c>
      <c r="I61" s="122" t="e">
        <f>SINDICATO!#REF!</f>
        <v>#REF!</v>
      </c>
      <c r="J61" s="121"/>
      <c r="K61" s="121"/>
      <c r="L61" s="133" t="e">
        <f t="shared" si="5"/>
        <v>#REF!</v>
      </c>
      <c r="M61" s="133" t="e">
        <f t="shared" si="6"/>
        <v>#REF!</v>
      </c>
      <c r="N61" s="133" t="e">
        <f t="shared" si="7"/>
        <v>#REF!</v>
      </c>
      <c r="O61" s="129" t="e">
        <f t="shared" si="8"/>
        <v>#REF!</v>
      </c>
      <c r="P61" s="129" t="s">
        <v>252</v>
      </c>
      <c r="Q61" s="129" t="s">
        <v>283</v>
      </c>
      <c r="R61" s="129" t="e">
        <f t="shared" si="9"/>
        <v>#REF!</v>
      </c>
      <c r="S61" s="117"/>
      <c r="T61" s="117"/>
      <c r="U61" s="117"/>
      <c r="V61" s="117"/>
      <c r="W61" s="117"/>
      <c r="X61" s="117"/>
      <c r="Y61" s="117"/>
    </row>
    <row r="62" spans="2:25" x14ac:dyDescent="0.25">
      <c r="B62" s="121" t="e">
        <f>SINDICATO!#REF!</f>
        <v>#REF!</v>
      </c>
      <c r="C62" s="121" t="e">
        <f>SINDICATO!#REF!</f>
        <v>#REF!</v>
      </c>
      <c r="D62" s="121" t="e">
        <f>SINDICATO!#REF!</f>
        <v>#REF!</v>
      </c>
      <c r="E62" s="122" t="e">
        <f>SINDICATO!#REF!</f>
        <v>#REF!</v>
      </c>
      <c r="F62" s="121" t="e">
        <f>SINDICATO!#REF!</f>
        <v>#REF!</v>
      </c>
      <c r="G62" s="121" t="e">
        <f>SINDICATO!#REF!</f>
        <v>#REF!</v>
      </c>
      <c r="H62" s="134" t="s">
        <v>250</v>
      </c>
      <c r="I62" s="122" t="e">
        <f>SINDICATO!#REF!</f>
        <v>#REF!</v>
      </c>
      <c r="J62" s="121"/>
      <c r="K62" s="121"/>
      <c r="L62" s="133" t="e">
        <f t="shared" si="5"/>
        <v>#REF!</v>
      </c>
      <c r="M62" s="133" t="e">
        <f t="shared" si="6"/>
        <v>#REF!</v>
      </c>
      <c r="N62" s="133" t="e">
        <f t="shared" si="7"/>
        <v>#REF!</v>
      </c>
      <c r="O62" s="129" t="e">
        <f t="shared" si="8"/>
        <v>#REF!</v>
      </c>
      <c r="P62" s="129" t="s">
        <v>252</v>
      </c>
      <c r="Q62" s="129" t="s">
        <v>283</v>
      </c>
      <c r="R62" s="129" t="e">
        <f t="shared" si="9"/>
        <v>#REF!</v>
      </c>
      <c r="S62" s="117"/>
      <c r="T62" s="117"/>
      <c r="U62" s="117"/>
      <c r="V62" s="117"/>
      <c r="W62" s="117"/>
      <c r="X62" s="117"/>
      <c r="Y62" s="117"/>
    </row>
    <row r="63" spans="2:25" x14ac:dyDescent="0.25">
      <c r="B63" s="121" t="e">
        <f>SINDICATO!#REF!</f>
        <v>#REF!</v>
      </c>
      <c r="C63" s="121" t="e">
        <f>SINDICATO!#REF!</f>
        <v>#REF!</v>
      </c>
      <c r="D63" s="121" t="e">
        <f>SINDICATO!#REF!</f>
        <v>#REF!</v>
      </c>
      <c r="E63" s="122" t="e">
        <f>SINDICATO!#REF!</f>
        <v>#REF!</v>
      </c>
      <c r="F63" s="121" t="e">
        <f>SINDICATO!#REF!</f>
        <v>#REF!</v>
      </c>
      <c r="G63" s="121" t="e">
        <f>SINDICATO!#REF!</f>
        <v>#REF!</v>
      </c>
      <c r="H63" s="134" t="s">
        <v>250</v>
      </c>
      <c r="I63" s="122" t="e">
        <f>SINDICATO!#REF!</f>
        <v>#REF!</v>
      </c>
      <c r="J63" s="121"/>
      <c r="K63" s="121"/>
      <c r="L63" s="133" t="e">
        <f t="shared" si="5"/>
        <v>#REF!</v>
      </c>
      <c r="M63" s="133" t="e">
        <f t="shared" si="6"/>
        <v>#REF!</v>
      </c>
      <c r="N63" s="133" t="e">
        <f t="shared" si="7"/>
        <v>#REF!</v>
      </c>
      <c r="O63" s="129" t="e">
        <f t="shared" si="8"/>
        <v>#REF!</v>
      </c>
      <c r="P63" s="129" t="s">
        <v>252</v>
      </c>
      <c r="Q63" s="129" t="s">
        <v>283</v>
      </c>
      <c r="R63" s="129" t="e">
        <f t="shared" si="9"/>
        <v>#REF!</v>
      </c>
      <c r="S63" s="117"/>
      <c r="T63" s="117"/>
      <c r="U63" s="117"/>
      <c r="V63" s="117"/>
      <c r="W63" s="117"/>
      <c r="X63" s="117"/>
      <c r="Y63" s="117"/>
    </row>
    <row r="64" spans="2:25" x14ac:dyDescent="0.25">
      <c r="B64" s="121" t="e">
        <f>SINDICATO!#REF!</f>
        <v>#REF!</v>
      </c>
      <c r="C64" s="121" t="e">
        <f>SINDICATO!#REF!</f>
        <v>#REF!</v>
      </c>
      <c r="D64" s="121" t="e">
        <f>SINDICATO!#REF!</f>
        <v>#REF!</v>
      </c>
      <c r="E64" s="122" t="e">
        <f>SINDICATO!#REF!</f>
        <v>#REF!</v>
      </c>
      <c r="F64" s="121" t="e">
        <f>SINDICATO!#REF!</f>
        <v>#REF!</v>
      </c>
      <c r="G64" s="121" t="e">
        <f>SINDICATO!#REF!</f>
        <v>#REF!</v>
      </c>
      <c r="H64" s="134" t="s">
        <v>250</v>
      </c>
      <c r="I64" s="122" t="e">
        <f>SINDICATO!#REF!</f>
        <v>#REF!</v>
      </c>
      <c r="J64" s="121"/>
      <c r="K64" s="121"/>
      <c r="L64" s="133" t="e">
        <f t="shared" si="5"/>
        <v>#REF!</v>
      </c>
      <c r="M64" s="133" t="e">
        <f t="shared" si="6"/>
        <v>#REF!</v>
      </c>
      <c r="N64" s="133" t="e">
        <f t="shared" si="7"/>
        <v>#REF!</v>
      </c>
      <c r="O64" s="129" t="e">
        <f t="shared" si="8"/>
        <v>#REF!</v>
      </c>
      <c r="P64" s="129" t="s">
        <v>252</v>
      </c>
      <c r="Q64" s="129" t="s">
        <v>283</v>
      </c>
      <c r="R64" s="129" t="e">
        <f t="shared" si="9"/>
        <v>#REF!</v>
      </c>
      <c r="S64" s="117"/>
      <c r="T64" s="117"/>
      <c r="U64" s="117"/>
      <c r="V64" s="117"/>
      <c r="W64" s="117"/>
      <c r="X64" s="117"/>
      <c r="Y64" s="117"/>
    </row>
    <row r="65" spans="2:25" x14ac:dyDescent="0.25">
      <c r="B65" s="121" t="e">
        <f>SINDICATO!#REF!</f>
        <v>#REF!</v>
      </c>
      <c r="C65" s="121" t="e">
        <f>SINDICATO!#REF!</f>
        <v>#REF!</v>
      </c>
      <c r="D65" s="121" t="e">
        <f>SINDICATO!#REF!</f>
        <v>#REF!</v>
      </c>
      <c r="E65" s="122" t="e">
        <f>SINDICATO!#REF!</f>
        <v>#REF!</v>
      </c>
      <c r="F65" s="121" t="e">
        <f>SINDICATO!#REF!</f>
        <v>#REF!</v>
      </c>
      <c r="G65" s="121" t="e">
        <f>SINDICATO!#REF!</f>
        <v>#REF!</v>
      </c>
      <c r="H65" s="134" t="s">
        <v>250</v>
      </c>
      <c r="I65" s="122" t="e">
        <f>SINDICATO!#REF!</f>
        <v>#REF!</v>
      </c>
      <c r="J65" s="121"/>
      <c r="K65" s="121"/>
      <c r="L65" s="133" t="e">
        <f t="shared" si="5"/>
        <v>#REF!</v>
      </c>
      <c r="M65" s="133" t="e">
        <f t="shared" si="6"/>
        <v>#REF!</v>
      </c>
      <c r="N65" s="133" t="e">
        <f t="shared" si="7"/>
        <v>#REF!</v>
      </c>
      <c r="O65" s="129" t="e">
        <f t="shared" si="8"/>
        <v>#REF!</v>
      </c>
      <c r="P65" s="129" t="s">
        <v>252</v>
      </c>
      <c r="Q65" s="129" t="s">
        <v>283</v>
      </c>
      <c r="R65" s="129" t="e">
        <f t="shared" si="9"/>
        <v>#REF!</v>
      </c>
      <c r="S65" s="117"/>
      <c r="T65" s="117"/>
      <c r="U65" s="117"/>
      <c r="V65" s="117"/>
      <c r="W65" s="117"/>
      <c r="X65" s="117"/>
      <c r="Y65" s="117"/>
    </row>
    <row r="66" spans="2:25" x14ac:dyDescent="0.25">
      <c r="B66" s="121" t="e">
        <f>SINDICATO!#REF!</f>
        <v>#REF!</v>
      </c>
      <c r="C66" s="121" t="e">
        <f>SINDICATO!#REF!</f>
        <v>#REF!</v>
      </c>
      <c r="D66" s="121" t="e">
        <f>SINDICATO!#REF!</f>
        <v>#REF!</v>
      </c>
      <c r="E66" s="122" t="e">
        <f>SINDICATO!#REF!</f>
        <v>#REF!</v>
      </c>
      <c r="F66" s="121" t="e">
        <f>SINDICATO!#REF!</f>
        <v>#REF!</v>
      </c>
      <c r="G66" s="121" t="e">
        <f>SINDICATO!#REF!</f>
        <v>#REF!</v>
      </c>
      <c r="H66" s="134" t="s">
        <v>250</v>
      </c>
      <c r="I66" s="122" t="e">
        <f>SINDICATO!#REF!</f>
        <v>#REF!</v>
      </c>
      <c r="J66" s="121"/>
      <c r="K66" s="121"/>
      <c r="L66" s="133" t="e">
        <f t="shared" si="5"/>
        <v>#REF!</v>
      </c>
      <c r="M66" s="133" t="e">
        <f t="shared" si="6"/>
        <v>#REF!</v>
      </c>
      <c r="N66" s="133" t="e">
        <f t="shared" si="7"/>
        <v>#REF!</v>
      </c>
      <c r="O66" s="129" t="e">
        <f t="shared" si="8"/>
        <v>#REF!</v>
      </c>
      <c r="P66" s="129" t="s">
        <v>252</v>
      </c>
      <c r="Q66" s="129" t="s">
        <v>283</v>
      </c>
      <c r="R66" s="129" t="e">
        <f t="shared" si="9"/>
        <v>#REF!</v>
      </c>
      <c r="S66" s="117"/>
      <c r="T66" s="117"/>
      <c r="U66" s="117"/>
      <c r="V66" s="117"/>
      <c r="W66" s="117"/>
      <c r="X66" s="117"/>
      <c r="Y66" s="117"/>
    </row>
    <row r="67" spans="2:25" x14ac:dyDescent="0.25">
      <c r="B67" s="121" t="e">
        <f>SINDICATO!#REF!</f>
        <v>#REF!</v>
      </c>
      <c r="C67" s="121" t="e">
        <f>SINDICATO!#REF!</f>
        <v>#REF!</v>
      </c>
      <c r="D67" s="121" t="e">
        <f>SINDICATO!#REF!</f>
        <v>#REF!</v>
      </c>
      <c r="E67" s="122" t="e">
        <f>SINDICATO!#REF!</f>
        <v>#REF!</v>
      </c>
      <c r="F67" s="121" t="e">
        <f>SINDICATO!#REF!</f>
        <v>#REF!</v>
      </c>
      <c r="G67" s="121" t="e">
        <f>SINDICATO!#REF!</f>
        <v>#REF!</v>
      </c>
      <c r="H67" s="134" t="s">
        <v>250</v>
      </c>
      <c r="I67" s="122" t="e">
        <f>SINDICATO!#REF!</f>
        <v>#REF!</v>
      </c>
      <c r="J67" s="121"/>
      <c r="K67" s="121"/>
      <c r="L67" s="133" t="e">
        <f t="shared" si="5"/>
        <v>#REF!</v>
      </c>
      <c r="M67" s="133" t="e">
        <f t="shared" si="6"/>
        <v>#REF!</v>
      </c>
      <c r="N67" s="133" t="e">
        <f t="shared" si="7"/>
        <v>#REF!</v>
      </c>
      <c r="O67" s="129" t="e">
        <f t="shared" si="8"/>
        <v>#REF!</v>
      </c>
      <c r="P67" s="129" t="s">
        <v>252</v>
      </c>
      <c r="Q67" s="129" t="s">
        <v>283</v>
      </c>
      <c r="R67" s="129" t="e">
        <f t="shared" si="9"/>
        <v>#REF!</v>
      </c>
      <c r="S67" s="117"/>
      <c r="T67" s="117"/>
      <c r="U67" s="117"/>
      <c r="V67" s="117"/>
      <c r="W67" s="117"/>
      <c r="X67" s="117"/>
      <c r="Y67" s="117"/>
    </row>
    <row r="68" spans="2:25" x14ac:dyDescent="0.25">
      <c r="B68" s="121" t="e">
        <f>SINDICATO!#REF!</f>
        <v>#REF!</v>
      </c>
      <c r="C68" s="121" t="e">
        <f>SINDICATO!#REF!</f>
        <v>#REF!</v>
      </c>
      <c r="D68" s="121" t="e">
        <f>SINDICATO!#REF!</f>
        <v>#REF!</v>
      </c>
      <c r="E68" s="122" t="e">
        <f>SINDICATO!#REF!</f>
        <v>#REF!</v>
      </c>
      <c r="F68" s="121" t="e">
        <f>SINDICATO!#REF!</f>
        <v>#REF!</v>
      </c>
      <c r="G68" s="121" t="e">
        <f>SINDICATO!#REF!</f>
        <v>#REF!</v>
      </c>
      <c r="H68" s="134" t="s">
        <v>250</v>
      </c>
      <c r="I68" s="122" t="e">
        <f>SINDICATO!#REF!</f>
        <v>#REF!</v>
      </c>
      <c r="J68" s="121"/>
      <c r="K68" s="121"/>
      <c r="L68" s="133" t="e">
        <f t="shared" si="5"/>
        <v>#REF!</v>
      </c>
      <c r="M68" s="133" t="e">
        <f t="shared" si="6"/>
        <v>#REF!</v>
      </c>
      <c r="N68" s="133" t="e">
        <f t="shared" si="7"/>
        <v>#REF!</v>
      </c>
      <c r="O68" s="129" t="e">
        <f t="shared" si="8"/>
        <v>#REF!</v>
      </c>
      <c r="P68" s="129" t="s">
        <v>252</v>
      </c>
      <c r="Q68" s="129" t="s">
        <v>283</v>
      </c>
      <c r="R68" s="129" t="e">
        <f t="shared" si="9"/>
        <v>#REF!</v>
      </c>
      <c r="S68" s="117"/>
      <c r="T68" s="117"/>
      <c r="U68" s="117"/>
      <c r="V68" s="117"/>
      <c r="W68" s="117"/>
      <c r="X68" s="117"/>
      <c r="Y68" s="117"/>
    </row>
    <row r="69" spans="2:25" x14ac:dyDescent="0.25">
      <c r="B69" s="121" t="e">
        <f>SINDICATO!#REF!</f>
        <v>#REF!</v>
      </c>
      <c r="C69" s="121" t="e">
        <f>SINDICATO!#REF!</f>
        <v>#REF!</v>
      </c>
      <c r="D69" s="121" t="e">
        <f>SINDICATO!#REF!</f>
        <v>#REF!</v>
      </c>
      <c r="E69" s="122" t="e">
        <f>SINDICATO!#REF!</f>
        <v>#REF!</v>
      </c>
      <c r="F69" s="121" t="e">
        <f>SINDICATO!#REF!</f>
        <v>#REF!</v>
      </c>
      <c r="G69" s="121" t="e">
        <f>SINDICATO!#REF!</f>
        <v>#REF!</v>
      </c>
      <c r="H69" s="134" t="s">
        <v>250</v>
      </c>
      <c r="I69" s="122" t="e">
        <f>SINDICATO!#REF!</f>
        <v>#REF!</v>
      </c>
      <c r="J69" s="121"/>
      <c r="K69" s="121"/>
      <c r="L69" s="133" t="e">
        <f t="shared" si="5"/>
        <v>#REF!</v>
      </c>
      <c r="M69" s="133" t="e">
        <f t="shared" si="6"/>
        <v>#REF!</v>
      </c>
      <c r="N69" s="133" t="e">
        <f t="shared" si="7"/>
        <v>#REF!</v>
      </c>
      <c r="O69" s="129" t="e">
        <f t="shared" si="8"/>
        <v>#REF!</v>
      </c>
      <c r="P69" s="129" t="s">
        <v>252</v>
      </c>
      <c r="Q69" s="129" t="s">
        <v>283</v>
      </c>
      <c r="R69" s="129" t="e">
        <f t="shared" si="9"/>
        <v>#REF!</v>
      </c>
      <c r="S69" s="117"/>
      <c r="T69" s="117"/>
      <c r="U69" s="117"/>
      <c r="V69" s="117"/>
      <c r="W69" s="117"/>
      <c r="X69" s="117"/>
      <c r="Y69" s="117"/>
    </row>
    <row r="70" spans="2:25" x14ac:dyDescent="0.25">
      <c r="B70" s="121" t="e">
        <f>SINDICATO!#REF!</f>
        <v>#REF!</v>
      </c>
      <c r="C70" s="121" t="e">
        <f>SINDICATO!#REF!</f>
        <v>#REF!</v>
      </c>
      <c r="D70" s="121" t="e">
        <f>SINDICATO!#REF!</f>
        <v>#REF!</v>
      </c>
      <c r="E70" s="122" t="e">
        <f>SINDICATO!#REF!</f>
        <v>#REF!</v>
      </c>
      <c r="F70" s="121" t="e">
        <f>SINDICATO!#REF!</f>
        <v>#REF!</v>
      </c>
      <c r="G70" s="121" t="e">
        <f>SINDICATO!#REF!</f>
        <v>#REF!</v>
      </c>
      <c r="H70" s="134" t="s">
        <v>250</v>
      </c>
      <c r="I70" s="122" t="e">
        <f>SINDICATO!#REF!</f>
        <v>#REF!</v>
      </c>
      <c r="J70" s="121"/>
      <c r="K70" s="121"/>
      <c r="L70" s="133" t="e">
        <f t="shared" si="5"/>
        <v>#REF!</v>
      </c>
      <c r="M70" s="133" t="e">
        <f t="shared" si="6"/>
        <v>#REF!</v>
      </c>
      <c r="N70" s="133" t="e">
        <f t="shared" si="7"/>
        <v>#REF!</v>
      </c>
      <c r="O70" s="129" t="e">
        <f t="shared" si="8"/>
        <v>#REF!</v>
      </c>
      <c r="P70" s="129" t="s">
        <v>252</v>
      </c>
      <c r="Q70" s="129" t="s">
        <v>283</v>
      </c>
      <c r="R70" s="129" t="e">
        <f t="shared" si="9"/>
        <v>#REF!</v>
      </c>
      <c r="S70" s="117"/>
      <c r="T70" s="117"/>
      <c r="U70" s="117"/>
      <c r="V70" s="117"/>
      <c r="W70" s="117"/>
      <c r="X70" s="117"/>
      <c r="Y70" s="117"/>
    </row>
    <row r="71" spans="2:25" x14ac:dyDescent="0.25">
      <c r="B71" s="121" t="e">
        <f>SINDICATO!#REF!</f>
        <v>#REF!</v>
      </c>
      <c r="C71" s="121" t="e">
        <f>SINDICATO!#REF!</f>
        <v>#REF!</v>
      </c>
      <c r="D71" s="121" t="e">
        <f>SINDICATO!#REF!</f>
        <v>#REF!</v>
      </c>
      <c r="E71" s="122" t="e">
        <f>SINDICATO!#REF!</f>
        <v>#REF!</v>
      </c>
      <c r="F71" s="121" t="e">
        <f>SINDICATO!#REF!</f>
        <v>#REF!</v>
      </c>
      <c r="G71" s="121" t="e">
        <f>SINDICATO!#REF!</f>
        <v>#REF!</v>
      </c>
      <c r="H71" s="134" t="s">
        <v>250</v>
      </c>
      <c r="I71" s="122" t="e">
        <f>SINDICATO!#REF!</f>
        <v>#REF!</v>
      </c>
      <c r="J71" s="121"/>
      <c r="K71" s="121"/>
      <c r="L71" s="133" t="e">
        <f t="shared" ref="L71:L75" si="10">MID(D71,1,FIND(" ",D71)-1)</f>
        <v>#REF!</v>
      </c>
      <c r="M71" s="133" t="e">
        <f t="shared" ref="M71:M75" si="11">MID(D71,FIND(" ",D71)+1,300)</f>
        <v>#REF!</v>
      </c>
      <c r="N71" s="133" t="e">
        <f t="shared" ref="N71:N75" si="12">MID(M71,1,FIND(" ",M71)-1)</f>
        <v>#REF!</v>
      </c>
      <c r="O71" s="129" t="e">
        <f t="shared" ref="O71:O75" si="13">MID(M71,FIND(" ",M71)+1,300)</f>
        <v>#REF!</v>
      </c>
      <c r="P71" s="129" t="s">
        <v>252</v>
      </c>
      <c r="Q71" s="129" t="s">
        <v>283</v>
      </c>
      <c r="R71" s="129" t="e">
        <f t="shared" ref="R71:R75" si="14">CONCATENATE(O71," ",L71," ",P71," ",Q71)</f>
        <v>#REF!</v>
      </c>
      <c r="S71" s="117"/>
      <c r="T71" s="117"/>
      <c r="U71" s="117"/>
      <c r="V71" s="117"/>
      <c r="W71" s="117"/>
      <c r="X71" s="117"/>
      <c r="Y71" s="117"/>
    </row>
    <row r="72" spans="2:25" x14ac:dyDescent="0.25">
      <c r="B72" s="121" t="e">
        <f>SINDICATO!#REF!</f>
        <v>#REF!</v>
      </c>
      <c r="C72" s="121" t="e">
        <f>SINDICATO!#REF!</f>
        <v>#REF!</v>
      </c>
      <c r="D72" s="121" t="e">
        <f>SINDICATO!#REF!</f>
        <v>#REF!</v>
      </c>
      <c r="E72" s="122" t="e">
        <f>SINDICATO!#REF!</f>
        <v>#REF!</v>
      </c>
      <c r="F72" s="121" t="e">
        <f>SINDICATO!#REF!</f>
        <v>#REF!</v>
      </c>
      <c r="G72" s="121" t="e">
        <f>SINDICATO!#REF!</f>
        <v>#REF!</v>
      </c>
      <c r="H72" s="134" t="s">
        <v>250</v>
      </c>
      <c r="I72" s="122" t="e">
        <f>SINDICATO!#REF!</f>
        <v>#REF!</v>
      </c>
      <c r="J72" s="121"/>
      <c r="K72" s="121"/>
      <c r="L72" s="133" t="e">
        <f t="shared" si="10"/>
        <v>#REF!</v>
      </c>
      <c r="M72" s="133" t="e">
        <f t="shared" si="11"/>
        <v>#REF!</v>
      </c>
      <c r="N72" s="133" t="e">
        <f t="shared" si="12"/>
        <v>#REF!</v>
      </c>
      <c r="O72" s="129" t="e">
        <f t="shared" si="13"/>
        <v>#REF!</v>
      </c>
      <c r="P72" s="129" t="s">
        <v>252</v>
      </c>
      <c r="Q72" s="129" t="s">
        <v>283</v>
      </c>
      <c r="R72" s="129" t="e">
        <f t="shared" si="14"/>
        <v>#REF!</v>
      </c>
      <c r="S72" s="117"/>
      <c r="T72" s="117"/>
      <c r="U72" s="117"/>
      <c r="V72" s="117"/>
      <c r="W72" s="117"/>
      <c r="X72" s="117"/>
      <c r="Y72" s="117"/>
    </row>
    <row r="73" spans="2:25" x14ac:dyDescent="0.25">
      <c r="B73" s="121" t="e">
        <f>SINDICATO!#REF!</f>
        <v>#REF!</v>
      </c>
      <c r="C73" s="121" t="e">
        <f>SINDICATO!#REF!</f>
        <v>#REF!</v>
      </c>
      <c r="D73" s="121" t="e">
        <f>SINDICATO!#REF!</f>
        <v>#REF!</v>
      </c>
      <c r="E73" s="122" t="e">
        <f>SINDICATO!#REF!</f>
        <v>#REF!</v>
      </c>
      <c r="F73" s="121" t="e">
        <f>SINDICATO!#REF!</f>
        <v>#REF!</v>
      </c>
      <c r="G73" s="121" t="e">
        <f>SINDICATO!#REF!</f>
        <v>#REF!</v>
      </c>
      <c r="H73" s="134" t="s">
        <v>250</v>
      </c>
      <c r="I73" s="122" t="e">
        <f>SINDICATO!#REF!</f>
        <v>#REF!</v>
      </c>
      <c r="J73" s="121"/>
      <c r="K73" s="121"/>
      <c r="L73" s="133" t="e">
        <f t="shared" si="10"/>
        <v>#REF!</v>
      </c>
      <c r="M73" s="133" t="e">
        <f t="shared" si="11"/>
        <v>#REF!</v>
      </c>
      <c r="N73" s="133" t="e">
        <f t="shared" si="12"/>
        <v>#REF!</v>
      </c>
      <c r="O73" s="129" t="e">
        <f t="shared" si="13"/>
        <v>#REF!</v>
      </c>
      <c r="P73" s="129" t="s">
        <v>252</v>
      </c>
      <c r="Q73" s="129" t="s">
        <v>283</v>
      </c>
      <c r="R73" s="129" t="e">
        <f t="shared" si="14"/>
        <v>#REF!</v>
      </c>
      <c r="S73" s="117"/>
      <c r="T73" s="117"/>
      <c r="U73" s="117"/>
      <c r="V73" s="117"/>
      <c r="W73" s="117"/>
      <c r="X73" s="117"/>
      <c r="Y73" s="117"/>
    </row>
    <row r="74" spans="2:25" x14ac:dyDescent="0.25">
      <c r="B74" s="121" t="e">
        <f>SINDICATO!#REF!</f>
        <v>#REF!</v>
      </c>
      <c r="C74" s="121" t="e">
        <f>SINDICATO!#REF!</f>
        <v>#REF!</v>
      </c>
      <c r="D74" s="121" t="e">
        <f>SINDICATO!#REF!</f>
        <v>#REF!</v>
      </c>
      <c r="E74" s="122" t="e">
        <f>SINDICATO!#REF!</f>
        <v>#REF!</v>
      </c>
      <c r="F74" s="121" t="e">
        <f>SINDICATO!#REF!</f>
        <v>#REF!</v>
      </c>
      <c r="G74" s="121" t="e">
        <f>SINDICATO!#REF!</f>
        <v>#REF!</v>
      </c>
      <c r="H74" s="134" t="s">
        <v>250</v>
      </c>
      <c r="I74" s="122" t="e">
        <f>SINDICATO!#REF!</f>
        <v>#REF!</v>
      </c>
      <c r="J74" s="121"/>
      <c r="K74" s="121"/>
      <c r="L74" s="133" t="e">
        <f t="shared" si="10"/>
        <v>#REF!</v>
      </c>
      <c r="M74" s="133" t="e">
        <f t="shared" si="11"/>
        <v>#REF!</v>
      </c>
      <c r="N74" s="133" t="e">
        <f t="shared" si="12"/>
        <v>#REF!</v>
      </c>
      <c r="O74" s="129" t="e">
        <f t="shared" si="13"/>
        <v>#REF!</v>
      </c>
      <c r="P74" s="129" t="s">
        <v>252</v>
      </c>
      <c r="Q74" s="129" t="s">
        <v>283</v>
      </c>
      <c r="R74" s="129" t="e">
        <f t="shared" si="14"/>
        <v>#REF!</v>
      </c>
      <c r="S74" s="117"/>
      <c r="T74" s="117"/>
      <c r="U74" s="117"/>
      <c r="V74" s="117"/>
      <c r="W74" s="117"/>
      <c r="X74" s="117"/>
      <c r="Y74" s="117"/>
    </row>
    <row r="75" spans="2:25" x14ac:dyDescent="0.25">
      <c r="B75" s="121" t="e">
        <f>SINDICATO!#REF!</f>
        <v>#REF!</v>
      </c>
      <c r="C75" s="121" t="e">
        <f>SINDICATO!#REF!</f>
        <v>#REF!</v>
      </c>
      <c r="D75" s="121" t="e">
        <f>SINDICATO!#REF!</f>
        <v>#REF!</v>
      </c>
      <c r="E75" s="122" t="e">
        <f>SINDICATO!#REF!</f>
        <v>#REF!</v>
      </c>
      <c r="F75" s="121" t="e">
        <f>SINDICATO!#REF!</f>
        <v>#REF!</v>
      </c>
      <c r="G75" s="121" t="e">
        <f>SINDICATO!#REF!</f>
        <v>#REF!</v>
      </c>
      <c r="H75" s="134" t="s">
        <v>250</v>
      </c>
      <c r="I75" s="122" t="e">
        <f>SINDICATO!#REF!</f>
        <v>#REF!</v>
      </c>
      <c r="J75" s="121"/>
      <c r="K75" s="121"/>
      <c r="L75" s="133" t="e">
        <f t="shared" si="10"/>
        <v>#REF!</v>
      </c>
      <c r="M75" s="133" t="e">
        <f t="shared" si="11"/>
        <v>#REF!</v>
      </c>
      <c r="N75" s="133" t="e">
        <f t="shared" si="12"/>
        <v>#REF!</v>
      </c>
      <c r="O75" s="129" t="e">
        <f t="shared" si="13"/>
        <v>#REF!</v>
      </c>
      <c r="P75" s="129" t="s">
        <v>252</v>
      </c>
      <c r="Q75" s="129" t="s">
        <v>283</v>
      </c>
      <c r="R75" s="129" t="e">
        <f t="shared" si="14"/>
        <v>#REF!</v>
      </c>
      <c r="S75" s="117"/>
      <c r="T75" s="117"/>
      <c r="U75" s="117"/>
      <c r="V75" s="117"/>
      <c r="W75" s="117"/>
      <c r="X75" s="117"/>
      <c r="Y75" s="117"/>
    </row>
    <row r="76" spans="2:25" x14ac:dyDescent="0.25">
      <c r="B76" s="121"/>
      <c r="C76" s="121"/>
      <c r="D76" s="121"/>
      <c r="E76" s="122"/>
      <c r="G76" s="121"/>
      <c r="H76" s="134"/>
      <c r="I76" s="122"/>
      <c r="J76" s="121"/>
      <c r="K76" s="121"/>
      <c r="L76" s="133"/>
      <c r="M76" s="133"/>
      <c r="N76" s="133"/>
      <c r="O76" s="129"/>
      <c r="P76" s="129"/>
      <c r="Q76" s="129"/>
      <c r="R76" s="129"/>
      <c r="S76" s="117"/>
      <c r="T76" s="117"/>
      <c r="U76" s="117"/>
      <c r="V76" s="117"/>
      <c r="W76" s="117"/>
      <c r="X76" s="117"/>
      <c r="Y76" s="117"/>
    </row>
    <row r="77" spans="2:25" x14ac:dyDescent="0.25">
      <c r="B77" s="121"/>
      <c r="C77" s="121"/>
      <c r="D77" s="121"/>
      <c r="E77" s="122"/>
      <c r="G77" s="121"/>
      <c r="H77" s="134"/>
      <c r="I77" s="122"/>
      <c r="J77" s="121"/>
      <c r="K77" s="121"/>
      <c r="L77" s="133"/>
      <c r="M77" s="133"/>
      <c r="N77" s="133"/>
      <c r="O77" s="129"/>
      <c r="P77" s="129"/>
      <c r="Q77" s="129"/>
      <c r="R77" s="129"/>
      <c r="S77" s="117"/>
      <c r="T77" s="117"/>
      <c r="U77" s="117"/>
      <c r="V77" s="117"/>
      <c r="W77" s="117"/>
      <c r="X77" s="117"/>
      <c r="Y77" s="117"/>
    </row>
    <row r="78" spans="2:25" x14ac:dyDescent="0.25">
      <c r="B78" s="121"/>
      <c r="C78" s="121"/>
      <c r="D78" s="121"/>
      <c r="E78" s="122"/>
      <c r="G78" s="121"/>
      <c r="H78" s="134"/>
      <c r="I78" s="122"/>
      <c r="J78" s="121"/>
      <c r="K78" s="121"/>
      <c r="L78" s="133"/>
      <c r="M78" s="133"/>
      <c r="N78" s="133"/>
      <c r="O78" s="129"/>
      <c r="P78" s="129"/>
      <c r="Q78" s="129"/>
      <c r="R78" s="129"/>
      <c r="S78" s="117"/>
      <c r="T78" s="117"/>
      <c r="U78" s="117"/>
      <c r="V78" s="117"/>
      <c r="W78" s="117"/>
      <c r="X78" s="117"/>
      <c r="Y78" s="117"/>
    </row>
    <row r="79" spans="2:25" x14ac:dyDescent="0.25">
      <c r="B79" s="121"/>
      <c r="C79" s="121"/>
      <c r="D79" s="121"/>
      <c r="E79" s="122"/>
      <c r="G79" s="121"/>
      <c r="H79" s="134"/>
      <c r="I79" s="122"/>
      <c r="J79" s="121"/>
      <c r="K79" s="121"/>
      <c r="L79" s="133"/>
      <c r="M79" s="133"/>
      <c r="N79" s="133"/>
      <c r="O79" s="129"/>
      <c r="P79" s="129"/>
      <c r="Q79" s="129"/>
      <c r="R79" s="129"/>
      <c r="S79" s="117"/>
      <c r="T79" s="117"/>
      <c r="U79" s="117"/>
      <c r="V79" s="117"/>
      <c r="W79" s="117"/>
      <c r="X79" s="117"/>
      <c r="Y79" s="117"/>
    </row>
    <row r="80" spans="2:25" x14ac:dyDescent="0.25">
      <c r="B80" s="121"/>
      <c r="C80" s="121"/>
      <c r="D80" s="121"/>
      <c r="E80" s="122"/>
      <c r="G80" s="121"/>
      <c r="H80" s="134"/>
      <c r="I80" s="122"/>
      <c r="J80" s="121"/>
      <c r="K80" s="121"/>
      <c r="L80" s="133"/>
      <c r="M80" s="133"/>
      <c r="N80" s="133"/>
      <c r="O80" s="129"/>
      <c r="P80" s="129"/>
      <c r="Q80" s="129"/>
      <c r="R80" s="129"/>
      <c r="S80" s="117"/>
      <c r="T80" s="117"/>
      <c r="U80" s="117"/>
      <c r="V80" s="117"/>
      <c r="W80" s="117"/>
      <c r="X80" s="117"/>
      <c r="Y80" s="117"/>
    </row>
    <row r="81" spans="2:25" x14ac:dyDescent="0.25">
      <c r="B81" s="121"/>
      <c r="C81" s="121"/>
      <c r="D81" s="121"/>
      <c r="E81" s="122"/>
      <c r="G81" s="121"/>
      <c r="H81" s="134"/>
      <c r="I81" s="122"/>
      <c r="J81" s="121"/>
      <c r="K81" s="121"/>
      <c r="L81" s="133"/>
      <c r="M81" s="133"/>
      <c r="N81" s="133"/>
      <c r="O81" s="129"/>
      <c r="P81" s="129"/>
      <c r="Q81" s="129"/>
      <c r="R81" s="129"/>
      <c r="S81" s="117"/>
      <c r="T81" s="117"/>
      <c r="U81" s="117"/>
      <c r="V81" s="117"/>
      <c r="W81" s="117"/>
      <c r="X81" s="117"/>
      <c r="Y81" s="117"/>
    </row>
    <row r="82" spans="2:25" x14ac:dyDescent="0.25">
      <c r="B82" s="121"/>
      <c r="C82" s="121"/>
      <c r="D82" s="121"/>
      <c r="E82" s="122"/>
      <c r="G82" s="121"/>
      <c r="H82" s="134"/>
      <c r="I82" s="122"/>
      <c r="J82" s="121"/>
      <c r="K82" s="121"/>
      <c r="L82" s="133"/>
      <c r="M82" s="133"/>
      <c r="N82" s="133"/>
      <c r="O82" s="129"/>
      <c r="P82" s="129"/>
      <c r="Q82" s="129"/>
      <c r="R82" s="129"/>
      <c r="S82" s="117"/>
      <c r="T82" s="117"/>
      <c r="U82" s="117"/>
      <c r="V82" s="117"/>
      <c r="W82" s="117"/>
      <c r="X82" s="117"/>
      <c r="Y82" s="117"/>
    </row>
    <row r="83" spans="2:25" x14ac:dyDescent="0.25">
      <c r="B83" s="121"/>
      <c r="C83" s="121"/>
      <c r="D83" s="121"/>
      <c r="E83" s="122"/>
      <c r="G83" s="121"/>
      <c r="H83" s="134"/>
      <c r="I83" s="122"/>
      <c r="J83" s="121"/>
      <c r="K83" s="121"/>
      <c r="L83" s="133"/>
      <c r="M83" s="133"/>
      <c r="N83" s="133"/>
      <c r="O83" s="129"/>
      <c r="P83" s="129"/>
      <c r="Q83" s="129"/>
      <c r="R83" s="129"/>
      <c r="S83" s="117"/>
      <c r="T83" s="117"/>
      <c r="U83" s="117"/>
      <c r="V83" s="117"/>
      <c r="W83" s="117"/>
      <c r="X83" s="117"/>
      <c r="Y83" s="117"/>
    </row>
    <row r="84" spans="2:25" x14ac:dyDescent="0.25">
      <c r="B84" s="121"/>
      <c r="C84" s="121"/>
      <c r="D84" s="121"/>
      <c r="E84" s="122"/>
      <c r="G84" s="121"/>
      <c r="H84" s="134"/>
      <c r="I84" s="122"/>
      <c r="J84" s="121"/>
      <c r="K84" s="121"/>
      <c r="L84" s="133"/>
      <c r="M84" s="133"/>
      <c r="N84" s="133"/>
      <c r="O84" s="129"/>
      <c r="P84" s="129"/>
      <c r="Q84" s="129"/>
      <c r="R84" s="129"/>
      <c r="S84" s="117"/>
      <c r="T84" s="117"/>
      <c r="U84" s="117"/>
      <c r="V84" s="117"/>
      <c r="W84" s="117"/>
      <c r="X84" s="117"/>
      <c r="Y84" s="117"/>
    </row>
    <row r="85" spans="2:25" x14ac:dyDescent="0.25">
      <c r="B85" s="121"/>
      <c r="C85" s="121"/>
      <c r="D85" s="121"/>
      <c r="E85" s="122"/>
      <c r="G85" s="121"/>
      <c r="H85" s="134"/>
      <c r="I85" s="122"/>
      <c r="J85" s="121"/>
      <c r="K85" s="121"/>
      <c r="L85" s="133"/>
      <c r="M85" s="133"/>
      <c r="N85" s="133"/>
      <c r="O85" s="129"/>
      <c r="P85" s="129"/>
      <c r="Q85" s="129"/>
      <c r="R85" s="129"/>
      <c r="S85" s="117"/>
      <c r="T85" s="117"/>
      <c r="U85" s="117"/>
      <c r="V85" s="117"/>
      <c r="W85" s="117"/>
      <c r="X85" s="117"/>
      <c r="Y85" s="117"/>
    </row>
    <row r="86" spans="2:25" x14ac:dyDescent="0.25">
      <c r="B86" s="121"/>
      <c r="C86" s="121"/>
      <c r="D86" s="121"/>
      <c r="E86" s="122"/>
      <c r="G86" s="121"/>
      <c r="H86" s="134"/>
      <c r="I86" s="122"/>
      <c r="J86" s="121"/>
      <c r="K86" s="121"/>
      <c r="L86" s="133"/>
      <c r="M86" s="133"/>
      <c r="N86" s="133"/>
      <c r="O86" s="129"/>
      <c r="P86" s="129"/>
      <c r="Q86" s="129"/>
      <c r="R86" s="129"/>
      <c r="S86" s="117"/>
      <c r="T86" s="117"/>
      <c r="U86" s="117"/>
      <c r="V86" s="117"/>
      <c r="W86" s="117"/>
      <c r="X86" s="117"/>
      <c r="Y86" s="117"/>
    </row>
    <row r="87" spans="2:25" x14ac:dyDescent="0.25">
      <c r="B87" s="121"/>
      <c r="C87" s="121"/>
      <c r="D87" s="121"/>
      <c r="E87" s="122"/>
      <c r="G87" s="121"/>
      <c r="H87" s="134"/>
      <c r="I87" s="122"/>
      <c r="J87" s="121"/>
      <c r="K87" s="121"/>
      <c r="L87" s="133"/>
      <c r="M87" s="133"/>
      <c r="N87" s="133"/>
      <c r="O87" s="129"/>
      <c r="P87" s="129"/>
      <c r="Q87" s="129"/>
      <c r="R87" s="129"/>
      <c r="S87" s="117"/>
      <c r="T87" s="117"/>
      <c r="U87" s="117"/>
      <c r="V87" s="117"/>
      <c r="W87" s="117"/>
      <c r="X87" s="117"/>
      <c r="Y87" s="117"/>
    </row>
    <row r="88" spans="2:25" x14ac:dyDescent="0.25">
      <c r="B88" s="121"/>
      <c r="C88" s="121"/>
      <c r="D88" s="121"/>
      <c r="E88" s="122"/>
      <c r="G88" s="121"/>
      <c r="H88" s="134"/>
      <c r="I88" s="122"/>
      <c r="J88" s="121"/>
      <c r="K88" s="121"/>
      <c r="L88" s="133"/>
      <c r="M88" s="133"/>
      <c r="N88" s="133"/>
      <c r="O88" s="129"/>
      <c r="P88" s="129"/>
      <c r="Q88" s="129"/>
      <c r="R88" s="129"/>
      <c r="S88" s="117"/>
      <c r="T88" s="117"/>
      <c r="U88" s="117"/>
      <c r="V88" s="117"/>
      <c r="W88" s="117"/>
      <c r="X88" s="117"/>
      <c r="Y88" s="117"/>
    </row>
    <row r="89" spans="2:25" x14ac:dyDescent="0.25">
      <c r="B89" s="121"/>
      <c r="C89" s="121"/>
      <c r="D89" s="121"/>
      <c r="E89" s="122"/>
      <c r="G89" s="121"/>
      <c r="H89" s="134"/>
      <c r="I89" s="122"/>
      <c r="J89" s="121"/>
      <c r="K89" s="121"/>
      <c r="L89" s="133"/>
      <c r="M89" s="133"/>
      <c r="N89" s="133"/>
      <c r="O89" s="129"/>
      <c r="P89" s="129"/>
      <c r="Q89" s="129"/>
      <c r="R89" s="129"/>
      <c r="S89" s="117"/>
      <c r="T89" s="117"/>
      <c r="U89" s="117"/>
      <c r="V89" s="117"/>
      <c r="W89" s="117"/>
      <c r="X89" s="117"/>
      <c r="Y89" s="117"/>
    </row>
    <row r="90" spans="2:25" x14ac:dyDescent="0.25">
      <c r="B90" s="121"/>
      <c r="C90" s="121"/>
      <c r="D90" s="121"/>
      <c r="E90" s="122"/>
      <c r="G90" s="121"/>
      <c r="H90" s="134"/>
      <c r="I90" s="122"/>
      <c r="J90" s="121"/>
      <c r="K90" s="121"/>
      <c r="L90" s="133"/>
      <c r="M90" s="133"/>
      <c r="N90" s="133"/>
      <c r="O90" s="129"/>
      <c r="P90" s="129"/>
      <c r="Q90" s="129"/>
      <c r="R90" s="129"/>
      <c r="S90" s="117"/>
      <c r="T90" s="117"/>
    </row>
    <row r="91" spans="2:25" x14ac:dyDescent="0.25">
      <c r="B91" s="121"/>
      <c r="C91" s="121"/>
      <c r="D91" s="121"/>
      <c r="E91" s="122"/>
      <c r="G91" s="121"/>
      <c r="H91" s="134"/>
      <c r="I91" s="122"/>
      <c r="J91" s="121"/>
      <c r="K91" s="121"/>
      <c r="L91" s="133"/>
      <c r="M91" s="133"/>
      <c r="N91" s="133"/>
      <c r="O91" s="129"/>
      <c r="P91" s="129"/>
      <c r="Q91" s="129"/>
      <c r="R91" s="129"/>
      <c r="S91" s="117"/>
      <c r="T91" s="117"/>
    </row>
  </sheetData>
  <mergeCells count="10">
    <mergeCell ref="J4:J5"/>
    <mergeCell ref="K4:K5"/>
    <mergeCell ref="B4:B5"/>
    <mergeCell ref="C4:C5"/>
    <mergeCell ref="D4:D5"/>
    <mergeCell ref="G4:G5"/>
    <mergeCell ref="I4:I5"/>
    <mergeCell ref="H4:H5"/>
    <mergeCell ref="F4:F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TMM</vt:lpstr>
      <vt:lpstr>MAECCO</vt:lpstr>
      <vt:lpstr>SINDICATO</vt:lpstr>
      <vt:lpstr>CTAS BAN</vt:lpstr>
      <vt:lpstr>PERSONAL DE PLANTA</vt:lpstr>
      <vt:lpstr>RESUMEN ok</vt:lpstr>
      <vt:lpstr>FACTURACION</vt:lpstr>
      <vt:lpstr>Hoja2</vt:lpstr>
      <vt:lpstr>SA</vt:lpstr>
      <vt:lpstr>BSS</vt:lpstr>
      <vt:lpstr>FEB</vt:lpstr>
      <vt:lpstr>'CTAS BAN'!Área_de_impresión</vt:lpstr>
      <vt:lpstr>MAECCO!Área_de_impresión</vt:lpstr>
      <vt:lpstr>'PERSONAL DE PLANTA'!Área_de_impresión</vt:lpstr>
      <vt:lpstr>'RESUMEN ok'!Área_de_impresión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2018-06-29T01:43:56Z</cp:lastPrinted>
  <dcterms:created xsi:type="dcterms:W3CDTF">2015-07-23T00:50:01Z</dcterms:created>
  <dcterms:modified xsi:type="dcterms:W3CDTF">2018-08-20T17:28:18Z</dcterms:modified>
</cp:coreProperties>
</file>