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mzpWc/7hLG1SuNXYV3sLPILp7uleMSvm0mV9jqgESk0="/>
    </ext>
  </extLst>
</workbook>
</file>

<file path=xl/sharedStrings.xml><?xml version="1.0" encoding="utf-8"?>
<sst xmlns="http://schemas.openxmlformats.org/spreadsheetml/2006/main" count="105" uniqueCount="69">
  <si>
    <t>Coefficients</t>
  </si>
  <si>
    <t>Year</t>
  </si>
  <si>
    <t>Index</t>
  </si>
  <si>
    <t>Comany</t>
  </si>
  <si>
    <t>RE</t>
  </si>
  <si>
    <t>EBIT</t>
  </si>
  <si>
    <t>ME</t>
  </si>
  <si>
    <t>TA</t>
  </si>
  <si>
    <t>TL</t>
  </si>
  <si>
    <t>Credit rating</t>
  </si>
  <si>
    <t>RE/TA</t>
  </si>
  <si>
    <t>EBIT/TA</t>
  </si>
  <si>
    <t>ME/TL</t>
  </si>
  <si>
    <t>Model Z score</t>
  </si>
  <si>
    <t>Estimated PD(%)</t>
  </si>
  <si>
    <t>Credit rating to PD(%)</t>
  </si>
  <si>
    <t>Error</t>
  </si>
  <si>
    <t>MSE</t>
  </si>
  <si>
    <t>intercept</t>
  </si>
  <si>
    <t>Gold Fields Ltd</t>
  </si>
  <si>
    <t>Baa3</t>
  </si>
  <si>
    <t>MTN Group Ltd</t>
  </si>
  <si>
    <t>Ba2</t>
  </si>
  <si>
    <t>Moody</t>
  </si>
  <si>
    <t>Fitch</t>
  </si>
  <si>
    <t>PD</t>
  </si>
  <si>
    <t>Ba1</t>
  </si>
  <si>
    <t>Aaa</t>
  </si>
  <si>
    <t>AAA</t>
  </si>
  <si>
    <t>AngloGold Ashanti</t>
  </si>
  <si>
    <t>Aa1</t>
  </si>
  <si>
    <t>AA+</t>
  </si>
  <si>
    <t>Aa2</t>
  </si>
  <si>
    <t>AA</t>
  </si>
  <si>
    <t>Aa3</t>
  </si>
  <si>
    <t>AA-</t>
  </si>
  <si>
    <t>Barloworld Ltd</t>
  </si>
  <si>
    <t>A1</t>
  </si>
  <si>
    <t>A+</t>
  </si>
  <si>
    <t>A2</t>
  </si>
  <si>
    <t>A</t>
  </si>
  <si>
    <t>A3</t>
  </si>
  <si>
    <t>A-</t>
  </si>
  <si>
    <t>Bidvest Group</t>
  </si>
  <si>
    <t>Baa1</t>
  </si>
  <si>
    <t>BBB+</t>
  </si>
  <si>
    <t>Baa2</t>
  </si>
  <si>
    <t>BBB</t>
  </si>
  <si>
    <t>BBB-</t>
  </si>
  <si>
    <t>Pepkor Holdings Ltd</t>
  </si>
  <si>
    <t>BB+</t>
  </si>
  <si>
    <t>Ba3</t>
  </si>
  <si>
    <t>BB</t>
  </si>
  <si>
    <t>BB-</t>
  </si>
  <si>
    <t>Redefine Properties Ltd</t>
  </si>
  <si>
    <t>B1</t>
  </si>
  <si>
    <t>B+</t>
  </si>
  <si>
    <t>B2</t>
  </si>
  <si>
    <t>B</t>
  </si>
  <si>
    <t>B3</t>
  </si>
  <si>
    <t>B-</t>
  </si>
  <si>
    <t>Sappi Ltd</t>
  </si>
  <si>
    <t>Caa1</t>
  </si>
  <si>
    <t>CCC+</t>
  </si>
  <si>
    <t>Caa2</t>
  </si>
  <si>
    <t>CCC</t>
  </si>
  <si>
    <t>Sasol Ltd</t>
  </si>
  <si>
    <t>Sibanye Stillwater Ltd</t>
  </si>
  <si>
    <t>Telkom SA SOC Ltd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</si>
</sst>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%"/>
    <numFmt numFmtId="166" formatCode="#,##0.000"/>
  </numFmts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sz val="9.0"/>
      <color rgb="FF000000"/>
      <name val="Arial"/>
    </font>
    <font>
      <color theme="1"/>
      <name val="Arial"/>
      <scheme val="minor"/>
    </font>
    <font>
      <sz val="10.0"/>
      <color theme="1"/>
      <name val="Arial"/>
    </font>
    <font>
      <b/>
      <sz val="9.0"/>
      <color rgb="FFFFFFFF"/>
      <name val="Arial"/>
    </font>
    <font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2" fontId="1" numFmtId="0" xfId="0" applyFont="1"/>
    <xf borderId="0" fillId="2" fontId="1" numFmtId="0" xfId="0" applyAlignment="1" applyFont="1">
      <alignment readingOrder="0"/>
    </xf>
    <xf borderId="0" fillId="0" fontId="2" numFmtId="0" xfId="0" applyFont="1"/>
    <xf borderId="2" fillId="3" fontId="2" numFmtId="0" xfId="0" applyBorder="1" applyFill="1" applyFont="1"/>
    <xf borderId="3" fillId="0" fontId="2" numFmtId="3" xfId="0" applyBorder="1" applyFont="1" applyNumberFormat="1"/>
    <xf borderId="0" fillId="0" fontId="2" numFmtId="3" xfId="0" applyFont="1" applyNumberFormat="1"/>
    <xf borderId="3" fillId="0" fontId="2" numFmtId="0" xfId="0" applyBorder="1" applyFont="1"/>
    <xf borderId="3" fillId="3" fontId="2" numFmtId="164" xfId="0" applyBorder="1" applyFont="1" applyNumberFormat="1"/>
    <xf borderId="0" fillId="3" fontId="3" numFmtId="164" xfId="0" applyFont="1" applyNumberFormat="1"/>
    <xf borderId="0" fillId="3" fontId="2" numFmtId="165" xfId="0" applyFont="1" applyNumberFormat="1"/>
    <xf borderId="3" fillId="3" fontId="2" numFmtId="165" xfId="0" applyBorder="1" applyFont="1" applyNumberFormat="1"/>
    <xf borderId="4" fillId="0" fontId="2" numFmtId="165" xfId="0" applyBorder="1" applyFont="1" applyNumberFormat="1"/>
    <xf borderId="0" fillId="0" fontId="2" numFmtId="166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5" fillId="3" fontId="2" numFmtId="0" xfId="0" applyBorder="1" applyFont="1"/>
    <xf borderId="0" fillId="3" fontId="2" numFmtId="164" xfId="0" applyFont="1" applyNumberFormat="1"/>
    <xf borderId="0" fillId="0" fontId="4" numFmtId="164" xfId="0" applyFont="1" applyNumberFormat="1"/>
    <xf borderId="1" fillId="0" fontId="2" numFmtId="3" xfId="0" applyBorder="1" applyFont="1" applyNumberFormat="1"/>
    <xf borderId="1" fillId="0" fontId="2" numFmtId="0" xfId="0" applyBorder="1" applyFont="1"/>
    <xf borderId="1" fillId="3" fontId="2" numFmtId="164" xfId="0" applyBorder="1" applyFont="1" applyNumberFormat="1"/>
    <xf borderId="1" fillId="3" fontId="2" numFmtId="165" xfId="0" applyBorder="1" applyFont="1" applyNumberFormat="1"/>
    <xf borderId="0" fillId="0" fontId="5" numFmtId="0" xfId="0" applyFont="1"/>
    <xf borderId="3" fillId="3" fontId="3" numFmtId="164" xfId="0" applyBorder="1" applyFont="1" applyNumberFormat="1"/>
    <xf borderId="5" fillId="2" fontId="1" numFmtId="0" xfId="0" applyBorder="1" applyFont="1"/>
    <xf borderId="5" fillId="2" fontId="6" numFmtId="0" xfId="0" applyAlignment="1" applyBorder="1" applyFont="1">
      <alignment horizontal="center" shrinkToFit="0" wrapText="0"/>
    </xf>
    <xf borderId="5" fillId="2" fontId="1" numFmtId="10" xfId="0" applyAlignment="1" applyBorder="1" applyFont="1" applyNumberFormat="1">
      <alignment shrinkToFit="0" vertical="bottom" wrapText="0"/>
    </xf>
    <xf borderId="5" fillId="4" fontId="2" numFmtId="0" xfId="0" applyBorder="1" applyFill="1" applyFont="1"/>
    <xf borderId="5" fillId="4" fontId="7" numFmtId="0" xfId="0" applyAlignment="1" applyBorder="1" applyFont="1">
      <alignment horizontal="center" shrinkToFit="0" vertical="bottom" wrapText="0"/>
    </xf>
    <xf borderId="6" fillId="4" fontId="7" numFmtId="10" xfId="0" applyAlignment="1" applyBorder="1" applyFont="1" applyNumberFormat="1">
      <alignment horizontal="center" shrinkToFit="0" vertical="bottom" wrapText="0"/>
    </xf>
    <xf borderId="2" fillId="4" fontId="7" numFmtId="0" xfId="0" applyAlignment="1" applyBorder="1" applyFont="1">
      <alignment horizontal="center" shrinkToFit="0" vertical="bottom" wrapText="0"/>
    </xf>
    <xf borderId="7" fillId="4" fontId="7" numFmtId="10" xfId="0" applyAlignment="1" applyBorder="1" applyFont="1" applyNumberFormat="1">
      <alignment horizontal="center" shrinkToFit="0" vertical="bottom" wrapText="0"/>
    </xf>
    <xf borderId="1" fillId="3" fontId="3" numFmtId="164" xfId="0" applyBorder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3</xdr:row>
      <xdr:rowOff>28575</xdr:rowOff>
    </xdr:from>
    <xdr:ext cx="6134100" cy="3800475"/>
    <xdr:pic>
      <xdr:nvPicPr>
        <xdr:cNvPr id="1043958929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4.75"/>
    <col customWidth="1" min="5" max="5" width="4.75"/>
    <col customWidth="1" min="6" max="6" width="20.63"/>
    <col customWidth="1" min="13" max="13" width="13.38"/>
    <col customWidth="1" min="15" max="15" width="15.75"/>
    <col customWidth="1" min="17" max="17" width="15.75"/>
    <col customWidth="1" min="18" max="18" width="19.88"/>
    <col customWidth="1" min="19" max="19" width="15.5"/>
  </cols>
  <sheetData>
    <row r="1" ht="15.75" customHeight="1">
      <c r="A1" s="1" t="s">
        <v>0</v>
      </c>
      <c r="B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4" t="s">
        <v>15</v>
      </c>
      <c r="S1" s="4" t="s">
        <v>16</v>
      </c>
      <c r="T1" s="4" t="s">
        <v>17</v>
      </c>
      <c r="X1" s="5"/>
      <c r="Y1" s="5"/>
    </row>
    <row r="2" ht="15.75" customHeight="1">
      <c r="A2" s="6" t="s">
        <v>18</v>
      </c>
      <c r="B2" s="6">
        <v>-2.318335</v>
      </c>
      <c r="D2" s="5">
        <v>2022.0</v>
      </c>
      <c r="E2" s="5">
        <v>1.0</v>
      </c>
      <c r="F2" s="5" t="s">
        <v>19</v>
      </c>
      <c r="G2" s="7">
        <v>2629200.0</v>
      </c>
      <c r="H2" s="7">
        <v>1236300.0</v>
      </c>
      <c r="I2" s="8">
        <v>4339500.0</v>
      </c>
      <c r="J2" s="7">
        <v>7338100.0</v>
      </c>
      <c r="K2" s="7">
        <v>2998600.0</v>
      </c>
      <c r="L2" s="9" t="s">
        <v>20</v>
      </c>
      <c r="M2" s="10">
        <f t="shared" ref="M2:N2" si="1">G2/$J2</f>
        <v>0.3582943814</v>
      </c>
      <c r="N2" s="10">
        <f t="shared" si="1"/>
        <v>0.1684768537</v>
      </c>
      <c r="O2" s="10">
        <f t="shared" ref="O2:O34" si="3">I2/$K2</f>
        <v>1.447175348</v>
      </c>
      <c r="P2" s="11">
        <f t="shared" ref="P2:P34" si="4">$B$2 + $B$3*$M2 + $B$4*$N2 + $B$5*$O2</f>
        <v>-6.374657099</v>
      </c>
      <c r="Q2" s="12">
        <f t="shared" ref="Q2:Q34" si="5">exp(P2)/(1+exp(P2))</f>
        <v>0.001701304699</v>
      </c>
      <c r="R2" s="13">
        <f t="shared" ref="R2:R34" si="6">vlookup(L2,$A$8:$C$25,3,FALSE)</f>
        <v>0.01558</v>
      </c>
      <c r="S2" s="12">
        <f t="shared" ref="S2:S34" si="7">abs(R2-Q2)</f>
        <v>0.0138786953</v>
      </c>
      <c r="T2" s="14">
        <f>sum(S2:S34)/ counta(S2:S34)</f>
        <v>0.03150235249</v>
      </c>
      <c r="U2" s="15"/>
      <c r="V2" s="16"/>
      <c r="W2" s="17"/>
      <c r="X2" s="5"/>
      <c r="Y2" s="17"/>
      <c r="Z2" s="17"/>
    </row>
    <row r="3" ht="15.75" customHeight="1">
      <c r="A3" s="18" t="s">
        <v>10</v>
      </c>
      <c r="B3" s="18">
        <v>-1.419744</v>
      </c>
      <c r="C3" s="17"/>
      <c r="D3" s="5">
        <v>2021.0</v>
      </c>
      <c r="E3" s="5">
        <v>2.0</v>
      </c>
      <c r="G3" s="8">
        <v>2222600.0</v>
      </c>
      <c r="H3" s="8">
        <v>1355300.0</v>
      </c>
      <c r="I3" s="8">
        <v>4130100.0</v>
      </c>
      <c r="J3" s="8">
        <v>7348800.0</v>
      </c>
      <c r="K3" s="8">
        <v>3218700.0</v>
      </c>
      <c r="L3" s="5" t="s">
        <v>20</v>
      </c>
      <c r="M3" s="19">
        <f t="shared" ref="M3:N3" si="2">G3/$J3</f>
        <v>0.3024439364</v>
      </c>
      <c r="N3" s="19">
        <f t="shared" si="2"/>
        <v>0.184424668</v>
      </c>
      <c r="O3" s="19">
        <f t="shared" si="3"/>
        <v>1.283157797</v>
      </c>
      <c r="P3" s="11">
        <f t="shared" si="4"/>
        <v>-6.1448695</v>
      </c>
      <c r="Q3" s="12">
        <f t="shared" si="5"/>
        <v>0.002139866876</v>
      </c>
      <c r="R3" s="12">
        <f t="shared" si="6"/>
        <v>0.01558</v>
      </c>
      <c r="S3" s="12">
        <f t="shared" si="7"/>
        <v>0.01344013312</v>
      </c>
      <c r="T3" s="20"/>
      <c r="U3" s="15"/>
      <c r="V3" s="17"/>
      <c r="W3" s="17"/>
      <c r="X3" s="5"/>
    </row>
    <row r="4" ht="15.75" customHeight="1">
      <c r="A4" s="18" t="s">
        <v>11</v>
      </c>
      <c r="B4" s="18">
        <v>-7.179361</v>
      </c>
      <c r="C4" s="17"/>
      <c r="D4" s="5">
        <v>2020.0</v>
      </c>
      <c r="E4" s="5">
        <v>3.0</v>
      </c>
      <c r="G4" s="21">
        <v>1755600.0</v>
      </c>
      <c r="H4" s="21">
        <v>1304600.0</v>
      </c>
      <c r="I4" s="8">
        <v>3828200.0</v>
      </c>
      <c r="J4" s="21">
        <v>7472800.0</v>
      </c>
      <c r="K4" s="21">
        <v>3644600.0</v>
      </c>
      <c r="L4" s="22" t="s">
        <v>20</v>
      </c>
      <c r="M4" s="23">
        <f t="shared" ref="M4:N4" si="8">G4/$J4</f>
        <v>0.2349320201</v>
      </c>
      <c r="N4" s="23">
        <f t="shared" si="8"/>
        <v>0.1745798094</v>
      </c>
      <c r="O4" s="23">
        <f t="shared" si="3"/>
        <v>1.050375899</v>
      </c>
      <c r="P4" s="11">
        <f t="shared" si="4"/>
        <v>-5.602253909</v>
      </c>
      <c r="Q4" s="12">
        <f t="shared" si="5"/>
        <v>0.0036759758</v>
      </c>
      <c r="R4" s="24">
        <f t="shared" si="6"/>
        <v>0.01558</v>
      </c>
      <c r="S4" s="12">
        <f t="shared" si="7"/>
        <v>0.0119040242</v>
      </c>
      <c r="T4" s="20"/>
      <c r="U4" s="15"/>
      <c r="V4" s="17"/>
      <c r="W4" s="17"/>
      <c r="X4" s="5"/>
    </row>
    <row r="5" ht="15.75" customHeight="1">
      <c r="A5" s="18" t="s">
        <v>12</v>
      </c>
      <c r="B5" s="18">
        <v>-1.615616</v>
      </c>
      <c r="C5" s="17"/>
      <c r="D5" s="5">
        <f t="shared" ref="D5:D34" si="10">D2</f>
        <v>2022</v>
      </c>
      <c r="E5" s="5">
        <v>4.0</v>
      </c>
      <c r="F5" s="25" t="s">
        <v>21</v>
      </c>
      <c r="G5" s="7">
        <v>9.5691E7</v>
      </c>
      <c r="H5" s="7">
        <v>5.6177E7</v>
      </c>
      <c r="I5" s="7">
        <v>1.22343E8</v>
      </c>
      <c r="J5" s="7">
        <v>3.91881E8</v>
      </c>
      <c r="K5" s="8">
        <v>2.69538E8</v>
      </c>
      <c r="L5" s="9" t="s">
        <v>22</v>
      </c>
      <c r="M5" s="10">
        <f t="shared" ref="M5:N5" si="9">G5/$J5</f>
        <v>0.2441838211</v>
      </c>
      <c r="N5" s="10">
        <f t="shared" si="9"/>
        <v>0.1433521911</v>
      </c>
      <c r="O5" s="10">
        <f t="shared" si="3"/>
        <v>0.4538988937</v>
      </c>
      <c r="P5" s="26">
        <f t="shared" si="4"/>
        <v>-4.42751696</v>
      </c>
      <c r="Q5" s="13">
        <f t="shared" si="5"/>
        <v>0.01180313267</v>
      </c>
      <c r="R5" s="13">
        <f t="shared" si="6"/>
        <v>0.04526</v>
      </c>
      <c r="S5" s="13">
        <f t="shared" si="7"/>
        <v>0.03345686733</v>
      </c>
      <c r="T5" s="20"/>
      <c r="U5" s="15"/>
      <c r="V5" s="17"/>
      <c r="W5" s="17"/>
      <c r="X5" s="5"/>
    </row>
    <row r="6" ht="15.75" customHeight="1">
      <c r="C6" s="17"/>
      <c r="D6" s="5">
        <f t="shared" si="10"/>
        <v>2021</v>
      </c>
      <c r="E6" s="5">
        <v>5.0</v>
      </c>
      <c r="G6" s="8">
        <v>8.358E7</v>
      </c>
      <c r="H6" s="8">
        <v>4.1954E7</v>
      </c>
      <c r="I6" s="8">
        <v>1.14982E8</v>
      </c>
      <c r="J6" s="8">
        <v>3.65798E8</v>
      </c>
      <c r="K6" s="8">
        <v>2.50816E8</v>
      </c>
      <c r="L6" s="5" t="s">
        <v>22</v>
      </c>
      <c r="M6" s="19">
        <f t="shared" ref="M6:N6" si="11">G6/$J6</f>
        <v>0.2284867605</v>
      </c>
      <c r="N6" s="19">
        <f t="shared" si="11"/>
        <v>0.1146917151</v>
      </c>
      <c r="O6" s="19">
        <f t="shared" si="3"/>
        <v>0.458431679</v>
      </c>
      <c r="P6" s="11">
        <f t="shared" si="4"/>
        <v>-4.206790489</v>
      </c>
      <c r="Q6" s="12">
        <f t="shared" si="5"/>
        <v>0.01467551595</v>
      </c>
      <c r="R6" s="12">
        <f t="shared" si="6"/>
        <v>0.04526</v>
      </c>
      <c r="S6" s="12">
        <f t="shared" si="7"/>
        <v>0.03058448405</v>
      </c>
      <c r="T6" s="20"/>
      <c r="U6" s="15"/>
      <c r="V6" s="17"/>
      <c r="W6" s="17"/>
      <c r="X6" s="5"/>
    </row>
    <row r="7" ht="15.75" customHeight="1">
      <c r="A7" s="27" t="s">
        <v>23</v>
      </c>
      <c r="B7" s="28" t="s">
        <v>24</v>
      </c>
      <c r="C7" s="29" t="s">
        <v>25</v>
      </c>
      <c r="D7" s="5">
        <f t="shared" si="10"/>
        <v>2020</v>
      </c>
      <c r="E7" s="5">
        <v>6.0</v>
      </c>
      <c r="G7" s="21">
        <v>7.1263E7</v>
      </c>
      <c r="H7" s="21">
        <v>4.4449E7</v>
      </c>
      <c r="I7" s="8">
        <v>1.06225E8</v>
      </c>
      <c r="J7" s="21">
        <v>3.48942E8</v>
      </c>
      <c r="K7" s="8">
        <v>2.42717E8</v>
      </c>
      <c r="L7" s="22" t="s">
        <v>26</v>
      </c>
      <c r="M7" s="23">
        <f t="shared" ref="M7:N7" si="12">G7/$J7</f>
        <v>0.2042259172</v>
      </c>
      <c r="N7" s="23">
        <f t="shared" si="12"/>
        <v>0.1273822011</v>
      </c>
      <c r="O7" s="23">
        <f t="shared" si="3"/>
        <v>0.4376496084</v>
      </c>
      <c r="P7" s="11">
        <f t="shared" si="4"/>
        <v>-4.229880037</v>
      </c>
      <c r="Q7" s="12">
        <f t="shared" si="5"/>
        <v>0.01434535219</v>
      </c>
      <c r="R7" s="24">
        <f t="shared" si="6"/>
        <v>0.02953</v>
      </c>
      <c r="S7" s="24">
        <f t="shared" si="7"/>
        <v>0.01518464781</v>
      </c>
      <c r="T7" s="20"/>
      <c r="U7" s="15"/>
      <c r="V7" s="17"/>
      <c r="W7" s="17"/>
      <c r="X7" s="5"/>
    </row>
    <row r="8" ht="15.75" customHeight="1">
      <c r="A8" s="30" t="s">
        <v>27</v>
      </c>
      <c r="B8" s="31" t="s">
        <v>28</v>
      </c>
      <c r="C8" s="32">
        <v>1.0E-4</v>
      </c>
      <c r="D8" s="5">
        <f t="shared" si="10"/>
        <v>2022</v>
      </c>
      <c r="E8" s="5">
        <v>7.0</v>
      </c>
      <c r="F8" s="5" t="s">
        <v>29</v>
      </c>
      <c r="G8" s="7">
        <v>-1715000.0</v>
      </c>
      <c r="H8" s="7">
        <v>630000.0</v>
      </c>
      <c r="I8" s="7">
        <v>4134000.0</v>
      </c>
      <c r="J8" s="7">
        <v>8072000.0</v>
      </c>
      <c r="K8" s="7">
        <v>3938000.0</v>
      </c>
      <c r="L8" s="9" t="s">
        <v>20</v>
      </c>
      <c r="M8" s="10">
        <f t="shared" ref="M8:N8" si="13">G8/$J8</f>
        <v>-0.2124628345</v>
      </c>
      <c r="N8" s="10">
        <f t="shared" si="13"/>
        <v>0.07804757185</v>
      </c>
      <c r="O8" s="10">
        <f t="shared" si="3"/>
        <v>1.049771458</v>
      </c>
      <c r="P8" s="26">
        <f t="shared" si="4"/>
        <v>-4.273051422</v>
      </c>
      <c r="Q8" s="13">
        <f t="shared" si="5"/>
        <v>0.01374755417</v>
      </c>
      <c r="R8" s="13">
        <f t="shared" si="6"/>
        <v>0.01558</v>
      </c>
      <c r="S8" s="12">
        <f t="shared" si="7"/>
        <v>0.001832445829</v>
      </c>
      <c r="T8" s="20"/>
      <c r="U8" s="15"/>
      <c r="V8" s="17"/>
      <c r="W8" s="17"/>
      <c r="X8" s="5"/>
    </row>
    <row r="9" ht="15.75" customHeight="1">
      <c r="A9" s="30" t="s">
        <v>30</v>
      </c>
      <c r="B9" s="33" t="s">
        <v>31</v>
      </c>
      <c r="C9" s="34">
        <v>1.5E-4</v>
      </c>
      <c r="D9" s="5">
        <f t="shared" si="10"/>
        <v>2021</v>
      </c>
      <c r="E9" s="5">
        <v>8.0</v>
      </c>
      <c r="G9" s="8">
        <v>-3214000.0</v>
      </c>
      <c r="H9" s="8">
        <v>1068000.0</v>
      </c>
      <c r="I9" s="8">
        <v>4061000.0</v>
      </c>
      <c r="J9" s="8">
        <v>7967000.0</v>
      </c>
      <c r="K9" s="8">
        <v>3906000.0</v>
      </c>
      <c r="L9" s="5" t="s">
        <v>20</v>
      </c>
      <c r="M9" s="19">
        <f t="shared" ref="M9:N9" si="14">G9/$J9</f>
        <v>-0.4034140831</v>
      </c>
      <c r="N9" s="19">
        <f t="shared" si="14"/>
        <v>0.1340529685</v>
      </c>
      <c r="O9" s="19">
        <f t="shared" si="3"/>
        <v>1.03968254</v>
      </c>
      <c r="P9" s="11">
        <f t="shared" si="4"/>
        <v>-4.387732676</v>
      </c>
      <c r="Q9" s="12">
        <f t="shared" si="5"/>
        <v>0.012276297</v>
      </c>
      <c r="R9" s="12">
        <f t="shared" si="6"/>
        <v>0.01558</v>
      </c>
      <c r="S9" s="12">
        <f t="shared" si="7"/>
        <v>0.003303703002</v>
      </c>
      <c r="T9" s="20"/>
      <c r="U9" s="15"/>
      <c r="V9" s="17"/>
      <c r="W9" s="17"/>
      <c r="X9" s="5"/>
    </row>
    <row r="10" ht="15.75" customHeight="1">
      <c r="A10" s="30" t="s">
        <v>32</v>
      </c>
      <c r="B10" s="33" t="s">
        <v>33</v>
      </c>
      <c r="C10" s="34">
        <v>5.9E-4</v>
      </c>
      <c r="D10" s="5">
        <f t="shared" si="10"/>
        <v>2020</v>
      </c>
      <c r="E10" s="5">
        <v>9.0</v>
      </c>
      <c r="G10" s="21">
        <v>-3519000.0</v>
      </c>
      <c r="H10" s="21">
        <v>1743000.0</v>
      </c>
      <c r="I10" s="21">
        <v>3740000.0</v>
      </c>
      <c r="J10" s="21">
        <v>7672000.0</v>
      </c>
      <c r="K10" s="21">
        <v>3932000.0</v>
      </c>
      <c r="L10" s="22" t="s">
        <v>20</v>
      </c>
      <c r="M10" s="23">
        <f t="shared" ref="M10:N10" si="15">G10/$J10</f>
        <v>-0.4586809176</v>
      </c>
      <c r="N10" s="23">
        <f t="shared" si="15"/>
        <v>0.227189781</v>
      </c>
      <c r="O10" s="23">
        <f t="shared" si="3"/>
        <v>0.9511698881</v>
      </c>
      <c r="P10" s="35">
        <f t="shared" si="4"/>
        <v>-4.834928263</v>
      </c>
      <c r="Q10" s="12">
        <f t="shared" si="5"/>
        <v>0.007884597486</v>
      </c>
      <c r="R10" s="24">
        <f t="shared" si="6"/>
        <v>0.01558</v>
      </c>
      <c r="S10" s="12">
        <f t="shared" si="7"/>
        <v>0.007695402514</v>
      </c>
      <c r="T10" s="20"/>
      <c r="U10" s="15"/>
      <c r="V10" s="17"/>
      <c r="W10" s="17"/>
      <c r="X10" s="5"/>
    </row>
    <row r="11" ht="15.75" customHeight="1">
      <c r="A11" s="30" t="s">
        <v>34</v>
      </c>
      <c r="B11" s="33" t="s">
        <v>35</v>
      </c>
      <c r="C11" s="34">
        <v>6.9E-4</v>
      </c>
      <c r="D11" s="5">
        <f t="shared" si="10"/>
        <v>2022</v>
      </c>
      <c r="E11" s="5">
        <v>10.0</v>
      </c>
      <c r="F11" s="8" t="s">
        <v>36</v>
      </c>
      <c r="G11" s="8">
        <v>1.4614E7</v>
      </c>
      <c r="H11" s="8">
        <v>2765000.0</v>
      </c>
      <c r="I11" s="8">
        <v>1.9181E7</v>
      </c>
      <c r="J11" s="8">
        <v>5.4406E7</v>
      </c>
      <c r="K11" s="8">
        <v>3.5225E7</v>
      </c>
      <c r="L11" s="5" t="s">
        <v>22</v>
      </c>
      <c r="M11" s="19">
        <f t="shared" ref="M11:N11" si="16">G11/$J11</f>
        <v>0.2686100798</v>
      </c>
      <c r="N11" s="19">
        <f t="shared" si="16"/>
        <v>0.05082160056</v>
      </c>
      <c r="O11" s="10">
        <f t="shared" si="3"/>
        <v>0.5445280341</v>
      </c>
      <c r="P11" s="11">
        <f t="shared" si="4"/>
        <v>-3.94430737</v>
      </c>
      <c r="Q11" s="13">
        <f t="shared" si="5"/>
        <v>0.01899675914</v>
      </c>
      <c r="R11" s="13">
        <f t="shared" si="6"/>
        <v>0.04526</v>
      </c>
      <c r="S11" s="13">
        <f t="shared" si="7"/>
        <v>0.02626324086</v>
      </c>
      <c r="T11" s="20"/>
      <c r="U11" s="15"/>
      <c r="V11" s="17"/>
      <c r="W11" s="17"/>
      <c r="X11" s="5"/>
    </row>
    <row r="12" ht="15.75" customHeight="1">
      <c r="A12" s="30" t="s">
        <v>37</v>
      </c>
      <c r="B12" s="33" t="s">
        <v>38</v>
      </c>
      <c r="C12" s="34">
        <v>0.00158</v>
      </c>
      <c r="D12" s="5">
        <f t="shared" si="10"/>
        <v>2021</v>
      </c>
      <c r="E12" s="5">
        <v>11.0</v>
      </c>
      <c r="F12" s="8"/>
      <c r="G12" s="8">
        <v>1.7711E7</v>
      </c>
      <c r="H12" s="8">
        <v>4424000.0</v>
      </c>
      <c r="I12" s="8">
        <v>2.1705E7</v>
      </c>
      <c r="J12" s="8">
        <v>5.2844E7</v>
      </c>
      <c r="K12" s="8">
        <v>3.1139E7</v>
      </c>
      <c r="L12" s="5" t="s">
        <v>22</v>
      </c>
      <c r="M12" s="19">
        <f t="shared" ref="M12:N12" si="17">G12/$J12</f>
        <v>0.3351563091</v>
      </c>
      <c r="N12" s="19">
        <f t="shared" si="17"/>
        <v>0.08371811369</v>
      </c>
      <c r="O12" s="19">
        <f t="shared" si="3"/>
        <v>0.6970358714</v>
      </c>
      <c r="P12" s="11">
        <f t="shared" si="4"/>
        <v>-4.521356026</v>
      </c>
      <c r="Q12" s="12">
        <f t="shared" si="5"/>
        <v>0.01075729022</v>
      </c>
      <c r="R12" s="12">
        <f t="shared" si="6"/>
        <v>0.04526</v>
      </c>
      <c r="S12" s="12">
        <f t="shared" si="7"/>
        <v>0.03450270978</v>
      </c>
      <c r="T12" s="20"/>
      <c r="U12" s="15"/>
      <c r="V12" s="17"/>
      <c r="W12" s="17"/>
      <c r="X12" s="5"/>
    </row>
    <row r="13" ht="15.75" customHeight="1">
      <c r="A13" s="30" t="s">
        <v>39</v>
      </c>
      <c r="B13" s="33" t="s">
        <v>40</v>
      </c>
      <c r="C13" s="34">
        <v>0.00275</v>
      </c>
      <c r="D13" s="5">
        <f t="shared" si="10"/>
        <v>2020</v>
      </c>
      <c r="E13" s="5">
        <v>12.0</v>
      </c>
      <c r="F13" s="8"/>
      <c r="G13" s="8">
        <v>1.4769E7</v>
      </c>
      <c r="H13" s="8">
        <v>-288000.0</v>
      </c>
      <c r="I13" s="21">
        <v>1.975E7</v>
      </c>
      <c r="J13" s="8">
        <v>4.7878E7</v>
      </c>
      <c r="K13" s="8">
        <v>2.8128E7</v>
      </c>
      <c r="L13" s="5" t="s">
        <v>26</v>
      </c>
      <c r="M13" s="19">
        <f t="shared" ref="M13:N13" si="18">G13/$J13</f>
        <v>0.3084715318</v>
      </c>
      <c r="N13" s="19">
        <f t="shared" si="18"/>
        <v>-0.006015288859</v>
      </c>
      <c r="O13" s="23">
        <f t="shared" si="3"/>
        <v>0.7021473265</v>
      </c>
      <c r="P13" s="11">
        <f t="shared" si="4"/>
        <v>-3.847500131</v>
      </c>
      <c r="Q13" s="12">
        <f t="shared" si="5"/>
        <v>0.02088740846</v>
      </c>
      <c r="R13" s="24">
        <f t="shared" si="6"/>
        <v>0.02953</v>
      </c>
      <c r="S13" s="24">
        <f t="shared" si="7"/>
        <v>0.008642591541</v>
      </c>
      <c r="T13" s="20"/>
      <c r="U13" s="15"/>
      <c r="V13" s="17"/>
      <c r="W13" s="17"/>
      <c r="X13" s="5"/>
    </row>
    <row r="14" ht="15.75" customHeight="1">
      <c r="A14" s="30" t="s">
        <v>41</v>
      </c>
      <c r="B14" s="33" t="s">
        <v>42</v>
      </c>
      <c r="C14" s="34">
        <v>0.00389</v>
      </c>
      <c r="D14" s="5">
        <f t="shared" si="10"/>
        <v>2022</v>
      </c>
      <c r="E14" s="5">
        <v>13.0</v>
      </c>
      <c r="F14" s="5" t="s">
        <v>43</v>
      </c>
      <c r="G14" s="7">
        <v>2.6103669E7</v>
      </c>
      <c r="H14" s="7">
        <v>9662263.0</v>
      </c>
      <c r="I14" s="8">
        <v>3.1875342E7</v>
      </c>
      <c r="J14" s="7">
        <v>9.601617E7</v>
      </c>
      <c r="K14" s="7">
        <v>6.4140828E7</v>
      </c>
      <c r="L14" s="9" t="s">
        <v>22</v>
      </c>
      <c r="M14" s="10">
        <f t="shared" ref="M14:N14" si="19">G14/$J14</f>
        <v>0.2718674261</v>
      </c>
      <c r="N14" s="10">
        <f t="shared" si="19"/>
        <v>0.1006316228</v>
      </c>
      <c r="O14" s="10">
        <f t="shared" si="3"/>
        <v>0.4969586922</v>
      </c>
      <c r="P14" s="26">
        <f t="shared" si="4"/>
        <v>-4.229682309</v>
      </c>
      <c r="Q14" s="13">
        <f t="shared" si="5"/>
        <v>0.01434814824</v>
      </c>
      <c r="R14" s="13">
        <f t="shared" si="6"/>
        <v>0.04526</v>
      </c>
      <c r="S14" s="12">
        <f t="shared" si="7"/>
        <v>0.03091185176</v>
      </c>
      <c r="T14" s="20"/>
      <c r="U14" s="15"/>
      <c r="V14" s="17"/>
      <c r="W14" s="17"/>
      <c r="X14" s="5"/>
    </row>
    <row r="15" ht="15.75" customHeight="1">
      <c r="A15" s="30" t="s">
        <v>44</v>
      </c>
      <c r="B15" s="33" t="s">
        <v>45</v>
      </c>
      <c r="C15" s="34">
        <v>0.00494</v>
      </c>
      <c r="D15" s="5">
        <f t="shared" si="10"/>
        <v>2021</v>
      </c>
      <c r="E15" s="5">
        <v>14.0</v>
      </c>
      <c r="G15" s="8">
        <v>2.4005009E7</v>
      </c>
      <c r="H15" s="8">
        <v>7482976.0</v>
      </c>
      <c r="I15" s="8">
        <v>2.8790766E7</v>
      </c>
      <c r="J15" s="8">
        <v>8.6399735E7</v>
      </c>
      <c r="K15" s="8">
        <v>5.7608969E7</v>
      </c>
      <c r="L15" s="5" t="s">
        <v>22</v>
      </c>
      <c r="M15" s="19">
        <f t="shared" ref="M15:N15" si="20">G15/$J15</f>
        <v>0.2778366045</v>
      </c>
      <c r="N15" s="19">
        <f t="shared" si="20"/>
        <v>0.08660878416</v>
      </c>
      <c r="O15" s="19">
        <f t="shared" si="3"/>
        <v>0.4997618687</v>
      </c>
      <c r="P15" s="11">
        <f t="shared" si="4"/>
        <v>-4.142010851</v>
      </c>
      <c r="Q15" s="12">
        <f t="shared" si="5"/>
        <v>0.01564229559</v>
      </c>
      <c r="R15" s="12">
        <f t="shared" si="6"/>
        <v>0.04526</v>
      </c>
      <c r="S15" s="12">
        <f t="shared" si="7"/>
        <v>0.02961770441</v>
      </c>
      <c r="T15" s="20"/>
      <c r="U15" s="15"/>
      <c r="V15" s="17"/>
      <c r="W15" s="17"/>
      <c r="X15" s="5"/>
    </row>
    <row r="16" ht="15.75" customHeight="1">
      <c r="A16" s="30" t="s">
        <v>46</v>
      </c>
      <c r="B16" s="33" t="s">
        <v>47</v>
      </c>
      <c r="C16" s="34">
        <v>0.01359</v>
      </c>
      <c r="D16" s="5">
        <f t="shared" si="10"/>
        <v>2020</v>
      </c>
      <c r="E16" s="5">
        <v>15.0</v>
      </c>
      <c r="F16" s="8"/>
      <c r="G16" s="21">
        <v>2.1211095E7</v>
      </c>
      <c r="H16" s="21">
        <v>3068828.0</v>
      </c>
      <c r="I16" s="8">
        <v>2.6640903E7</v>
      </c>
      <c r="J16" s="21">
        <v>9.0899677E7</v>
      </c>
      <c r="K16" s="21">
        <v>6.4258774E7</v>
      </c>
      <c r="L16" s="22" t="s">
        <v>26</v>
      </c>
      <c r="M16" s="19">
        <f t="shared" ref="M16:N16" si="21">G16/$J16</f>
        <v>0.2333462087</v>
      </c>
      <c r="N16" s="19">
        <f t="shared" si="21"/>
        <v>0.03376060401</v>
      </c>
      <c r="O16" s="23">
        <f t="shared" si="3"/>
        <v>0.4145877884</v>
      </c>
      <c r="P16" s="35">
        <f t="shared" si="4"/>
        <v>-3.561821108</v>
      </c>
      <c r="Q16" s="12">
        <f t="shared" si="5"/>
        <v>0.0276034989</v>
      </c>
      <c r="R16" s="24">
        <f t="shared" si="6"/>
        <v>0.02953</v>
      </c>
      <c r="S16" s="12">
        <f t="shared" si="7"/>
        <v>0.001926501103</v>
      </c>
      <c r="T16" s="20"/>
      <c r="U16" s="15"/>
      <c r="V16" s="17"/>
      <c r="W16" s="17"/>
      <c r="X16" s="5"/>
    </row>
    <row r="17" ht="15.75" customHeight="1">
      <c r="A17" s="30" t="s">
        <v>20</v>
      </c>
      <c r="B17" s="33" t="s">
        <v>48</v>
      </c>
      <c r="C17" s="34">
        <v>0.01558</v>
      </c>
      <c r="D17" s="5">
        <f t="shared" si="10"/>
        <v>2022</v>
      </c>
      <c r="E17" s="5">
        <v>16.0</v>
      </c>
      <c r="F17" s="5" t="s">
        <v>49</v>
      </c>
      <c r="G17" s="8">
        <v>7292000.0</v>
      </c>
      <c r="H17" s="8">
        <v>1.0789E7</v>
      </c>
      <c r="I17" s="7">
        <v>6.2945E7</v>
      </c>
      <c r="J17" s="8">
        <v>1.13567E8</v>
      </c>
      <c r="K17" s="8">
        <v>5.0622E7</v>
      </c>
      <c r="L17" s="5" t="s">
        <v>22</v>
      </c>
      <c r="M17" s="10">
        <f t="shared" ref="M17:N17" si="22">G17/$J17</f>
        <v>0.06420879305</v>
      </c>
      <c r="N17" s="10">
        <f t="shared" si="22"/>
        <v>0.09500118873</v>
      </c>
      <c r="O17" s="10">
        <f t="shared" si="3"/>
        <v>1.24343171</v>
      </c>
      <c r="P17" s="11">
        <f t="shared" si="4"/>
        <v>-5.100451043</v>
      </c>
      <c r="Q17" s="13">
        <f t="shared" si="5"/>
        <v>0.00605708543</v>
      </c>
      <c r="R17" s="13">
        <f t="shared" si="6"/>
        <v>0.04526</v>
      </c>
      <c r="S17" s="13">
        <f t="shared" si="7"/>
        <v>0.03920291457</v>
      </c>
      <c r="T17" s="20"/>
      <c r="U17" s="15"/>
      <c r="V17" s="17"/>
      <c r="W17" s="17"/>
      <c r="X17" s="5"/>
    </row>
    <row r="18" ht="15.75" customHeight="1">
      <c r="A18" s="30" t="s">
        <v>26</v>
      </c>
      <c r="B18" s="33" t="s">
        <v>50</v>
      </c>
      <c r="C18" s="34">
        <v>0.02953</v>
      </c>
      <c r="D18" s="5">
        <f t="shared" si="10"/>
        <v>2021</v>
      </c>
      <c r="E18" s="5">
        <v>17.0</v>
      </c>
      <c r="G18" s="8">
        <v>2825000.0</v>
      </c>
      <c r="H18" s="8">
        <v>9418000.0</v>
      </c>
      <c r="I18" s="8">
        <v>5.8188E7</v>
      </c>
      <c r="J18" s="8">
        <v>1.03682E8</v>
      </c>
      <c r="K18" s="8">
        <v>4.5494E7</v>
      </c>
      <c r="L18" s="5" t="s">
        <v>51</v>
      </c>
      <c r="M18" s="19">
        <f t="shared" ref="M18:N18" si="23">G18/$J18</f>
        <v>0.02724677379</v>
      </c>
      <c r="N18" s="19">
        <f t="shared" si="23"/>
        <v>0.09083543913</v>
      </c>
      <c r="O18" s="19">
        <f t="shared" si="3"/>
        <v>1.279025806</v>
      </c>
      <c r="P18" s="11">
        <f t="shared" si="4"/>
        <v>-5.075573409</v>
      </c>
      <c r="Q18" s="12">
        <f t="shared" si="5"/>
        <v>0.00620871408</v>
      </c>
      <c r="R18" s="12">
        <f t="shared" si="6"/>
        <v>0.06179</v>
      </c>
      <c r="S18" s="12">
        <f t="shared" si="7"/>
        <v>0.05558128592</v>
      </c>
      <c r="T18" s="20"/>
      <c r="U18" s="15"/>
      <c r="V18" s="17"/>
      <c r="W18" s="17"/>
      <c r="X18" s="5"/>
    </row>
    <row r="19" ht="15.75" customHeight="1">
      <c r="A19" s="30" t="s">
        <v>22</v>
      </c>
      <c r="B19" s="33" t="s">
        <v>52</v>
      </c>
      <c r="C19" s="34">
        <v>0.04526</v>
      </c>
      <c r="D19" s="5">
        <f t="shared" si="10"/>
        <v>2020</v>
      </c>
      <c r="E19" s="5">
        <v>18.0</v>
      </c>
      <c r="G19" s="8">
        <v>-2259000.0</v>
      </c>
      <c r="H19" s="8">
        <v>1603000.0</v>
      </c>
      <c r="I19" s="21">
        <v>5.3216E7</v>
      </c>
      <c r="J19" s="8">
        <v>1.01778E8</v>
      </c>
      <c r="K19" s="8">
        <v>4.8562E7</v>
      </c>
      <c r="L19" s="5" t="s">
        <v>51</v>
      </c>
      <c r="M19" s="19">
        <f t="shared" ref="M19:N19" si="24">G19/$J19</f>
        <v>-0.02219536639</v>
      </c>
      <c r="N19" s="19">
        <f t="shared" si="24"/>
        <v>0.01574996561</v>
      </c>
      <c r="O19" s="23">
        <f t="shared" si="3"/>
        <v>1.095836251</v>
      </c>
      <c r="P19" s="11">
        <f t="shared" si="4"/>
        <v>-4.17034853</v>
      </c>
      <c r="Q19" s="12">
        <f t="shared" si="5"/>
        <v>0.01521189917</v>
      </c>
      <c r="R19" s="24">
        <f t="shared" si="6"/>
        <v>0.06179</v>
      </c>
      <c r="S19" s="24">
        <f t="shared" si="7"/>
        <v>0.04657810083</v>
      </c>
      <c r="T19" s="20"/>
      <c r="U19" s="15"/>
      <c r="V19" s="17"/>
      <c r="W19" s="17"/>
      <c r="X19" s="5"/>
    </row>
    <row r="20" ht="15.75" customHeight="1">
      <c r="A20" s="30" t="s">
        <v>51</v>
      </c>
      <c r="B20" s="33" t="s">
        <v>53</v>
      </c>
      <c r="C20" s="34">
        <v>0.06179</v>
      </c>
      <c r="D20" s="5">
        <f t="shared" si="10"/>
        <v>2022</v>
      </c>
      <c r="E20" s="5">
        <v>19.0</v>
      </c>
      <c r="F20" s="25" t="s">
        <v>54</v>
      </c>
      <c r="G20" s="7">
        <v>-2176101.0</v>
      </c>
      <c r="H20" s="7">
        <v>1.1111796E7</v>
      </c>
      <c r="I20" s="8">
        <v>4.9301229E7</v>
      </c>
      <c r="J20" s="7">
        <v>9.2405801E7</v>
      </c>
      <c r="K20" s="7">
        <v>4.3104572E7</v>
      </c>
      <c r="L20" s="9" t="s">
        <v>22</v>
      </c>
      <c r="M20" s="10">
        <f t="shared" ref="M20:N20" si="25">G20/$J20</f>
        <v>-0.02354939816</v>
      </c>
      <c r="N20" s="10">
        <f t="shared" si="25"/>
        <v>0.120249983</v>
      </c>
      <c r="O20" s="10">
        <f t="shared" si="3"/>
        <v>1.143758695</v>
      </c>
      <c r="P20" s="26">
        <f t="shared" si="4"/>
        <v>-4.996093769</v>
      </c>
      <c r="Q20" s="13">
        <f t="shared" si="5"/>
        <v>0.006718869877</v>
      </c>
      <c r="R20" s="13">
        <f t="shared" si="6"/>
        <v>0.04526</v>
      </c>
      <c r="S20" s="12">
        <f t="shared" si="7"/>
        <v>0.03854113012</v>
      </c>
      <c r="T20" s="20"/>
      <c r="U20" s="15"/>
      <c r="V20" s="17"/>
      <c r="W20" s="17"/>
      <c r="X20" s="5"/>
    </row>
    <row r="21" ht="15.75" customHeight="1">
      <c r="A21" s="30" t="s">
        <v>55</v>
      </c>
      <c r="B21" s="33" t="s">
        <v>56</v>
      </c>
      <c r="C21" s="34">
        <v>0.12116</v>
      </c>
      <c r="D21" s="5">
        <f t="shared" si="10"/>
        <v>2021</v>
      </c>
      <c r="E21" s="5">
        <v>20.0</v>
      </c>
      <c r="G21" s="8">
        <v>-5902843.0</v>
      </c>
      <c r="H21" s="8">
        <v>6045746.0</v>
      </c>
      <c r="I21" s="8">
        <v>3.9357856E7</v>
      </c>
      <c r="J21" s="8">
        <v>7.5635209E7</v>
      </c>
      <c r="K21" s="8">
        <v>3.6277353E7</v>
      </c>
      <c r="L21" s="5" t="s">
        <v>22</v>
      </c>
      <c r="M21" s="19">
        <f t="shared" ref="M21:N21" si="26">G21/$J21</f>
        <v>-0.07804358682</v>
      </c>
      <c r="N21" s="19">
        <f t="shared" si="26"/>
        <v>0.07993295821</v>
      </c>
      <c r="O21" s="19">
        <f t="shared" si="3"/>
        <v>1.084915319</v>
      </c>
      <c r="P21" s="11">
        <f t="shared" si="4"/>
        <v>-4.534207197</v>
      </c>
      <c r="Q21" s="12">
        <f t="shared" si="5"/>
        <v>0.0106213899</v>
      </c>
      <c r="R21" s="12">
        <f t="shared" si="6"/>
        <v>0.04526</v>
      </c>
      <c r="S21" s="12">
        <f t="shared" si="7"/>
        <v>0.0346386101</v>
      </c>
      <c r="T21" s="20"/>
      <c r="U21" s="15"/>
      <c r="V21" s="17"/>
      <c r="W21" s="17"/>
      <c r="X21" s="5"/>
    </row>
    <row r="22" ht="15.75" customHeight="1">
      <c r="A22" s="30" t="s">
        <v>57</v>
      </c>
      <c r="B22" s="33" t="s">
        <v>58</v>
      </c>
      <c r="C22" s="34">
        <v>0.16702</v>
      </c>
      <c r="D22" s="5">
        <f t="shared" si="10"/>
        <v>2020</v>
      </c>
      <c r="E22" s="5">
        <v>21.0</v>
      </c>
      <c r="G22" s="21">
        <v>-8644993.0</v>
      </c>
      <c r="H22" s="21">
        <v>-1.3669751E7</v>
      </c>
      <c r="I22" s="8">
        <v>3.8831234E7</v>
      </c>
      <c r="J22" s="21">
        <v>8.2169846E7</v>
      </c>
      <c r="K22" s="21">
        <v>4.3338612E7</v>
      </c>
      <c r="L22" s="22" t="s">
        <v>26</v>
      </c>
      <c r="M22" s="23">
        <f t="shared" ref="M22:N22" si="27">G22/$J22</f>
        <v>-0.1052088256</v>
      </c>
      <c r="N22" s="23">
        <f t="shared" si="27"/>
        <v>-0.1663597009</v>
      </c>
      <c r="O22" s="23">
        <f t="shared" si="3"/>
        <v>0.8959962539</v>
      </c>
      <c r="P22" s="35">
        <f t="shared" si="4"/>
        <v>-2.422194936</v>
      </c>
      <c r="Q22" s="12">
        <f t="shared" si="5"/>
        <v>0.08149580417</v>
      </c>
      <c r="R22" s="24">
        <f t="shared" si="6"/>
        <v>0.02953</v>
      </c>
      <c r="S22" s="12">
        <f t="shared" si="7"/>
        <v>0.05196580417</v>
      </c>
      <c r="T22" s="20"/>
      <c r="U22" s="15"/>
      <c r="V22" s="17"/>
      <c r="W22" s="17"/>
      <c r="X22" s="5"/>
    </row>
    <row r="23" ht="15.75" customHeight="1">
      <c r="A23" s="30" t="s">
        <v>59</v>
      </c>
      <c r="B23" s="33" t="s">
        <v>60</v>
      </c>
      <c r="C23" s="34">
        <v>0.2337</v>
      </c>
      <c r="D23" s="5">
        <f t="shared" si="10"/>
        <v>2022</v>
      </c>
      <c r="E23" s="5">
        <v>22.0</v>
      </c>
      <c r="F23" s="5" t="s">
        <v>61</v>
      </c>
      <c r="G23" s="8">
        <v>1780000.0</v>
      </c>
      <c r="H23" s="8">
        <v>781000.0</v>
      </c>
      <c r="I23" s="7">
        <v>2358000.0</v>
      </c>
      <c r="J23" s="8">
        <v>6229000.0</v>
      </c>
      <c r="K23" s="8">
        <v>3871000.0</v>
      </c>
      <c r="L23" s="5" t="s">
        <v>22</v>
      </c>
      <c r="M23" s="10">
        <f t="shared" ref="M23:N23" si="28">G23/$J23</f>
        <v>0.2857601541</v>
      </c>
      <c r="N23" s="10">
        <f t="shared" si="28"/>
        <v>0.1253812811</v>
      </c>
      <c r="O23" s="10">
        <f t="shared" si="3"/>
        <v>0.6091449238</v>
      </c>
      <c r="P23" s="11">
        <f t="shared" si="4"/>
        <v>-4.608343029</v>
      </c>
      <c r="Q23" s="13">
        <f t="shared" si="5"/>
        <v>0.00986993516</v>
      </c>
      <c r="R23" s="13">
        <f t="shared" si="6"/>
        <v>0.04526</v>
      </c>
      <c r="S23" s="13">
        <f t="shared" si="7"/>
        <v>0.03539006484</v>
      </c>
      <c r="T23" s="20"/>
      <c r="U23" s="15"/>
      <c r="V23" s="17"/>
      <c r="W23" s="17"/>
      <c r="X23" s="5"/>
    </row>
    <row r="24" ht="15.75" customHeight="1">
      <c r="A24" s="30" t="s">
        <v>62</v>
      </c>
      <c r="B24" s="33" t="s">
        <v>63</v>
      </c>
      <c r="C24" s="34">
        <v>0.33696</v>
      </c>
      <c r="D24" s="5">
        <f t="shared" si="10"/>
        <v>2021</v>
      </c>
      <c r="E24" s="5">
        <v>23.0</v>
      </c>
      <c r="G24" s="8">
        <v>1209000.0</v>
      </c>
      <c r="H24" s="8">
        <v>124000.0</v>
      </c>
      <c r="I24" s="8">
        <v>1970000.0</v>
      </c>
      <c r="J24" s="8">
        <v>6186000.0</v>
      </c>
      <c r="K24" s="8">
        <v>4216000.0</v>
      </c>
      <c r="L24" s="5" t="s">
        <v>22</v>
      </c>
      <c r="M24" s="19">
        <f t="shared" ref="M24:N24" si="29">G24/$J24</f>
        <v>0.1954413191</v>
      </c>
      <c r="N24" s="19">
        <f t="shared" si="29"/>
        <v>0.0200452635</v>
      </c>
      <c r="O24" s="19">
        <f t="shared" si="3"/>
        <v>0.4672675522</v>
      </c>
      <c r="P24" s="11">
        <f t="shared" si="4"/>
        <v>-3.494648757</v>
      </c>
      <c r="Q24" s="12">
        <f t="shared" si="5"/>
        <v>0.02946487391</v>
      </c>
      <c r="R24" s="12">
        <f t="shared" si="6"/>
        <v>0.04526</v>
      </c>
      <c r="S24" s="12">
        <f t="shared" si="7"/>
        <v>0.01579512609</v>
      </c>
      <c r="T24" s="20"/>
      <c r="U24" s="15"/>
      <c r="V24" s="17"/>
      <c r="W24" s="17"/>
      <c r="X24" s="5"/>
    </row>
    <row r="25" ht="15.75" customHeight="1">
      <c r="A25" s="30" t="s">
        <v>64</v>
      </c>
      <c r="B25" s="33" t="s">
        <v>65</v>
      </c>
      <c r="C25" s="34">
        <v>0.48914</v>
      </c>
      <c r="D25" s="5">
        <f t="shared" si="10"/>
        <v>2020</v>
      </c>
      <c r="E25" s="5">
        <v>24.0</v>
      </c>
      <c r="G25" s="8">
        <v>1106000.0</v>
      </c>
      <c r="H25" s="8">
        <v>-34000.0</v>
      </c>
      <c r="I25" s="8">
        <v>1632000.0</v>
      </c>
      <c r="J25" s="8">
        <v>5455000.0</v>
      </c>
      <c r="K25" s="8">
        <v>3823000.0</v>
      </c>
      <c r="L25" s="5" t="s">
        <v>22</v>
      </c>
      <c r="M25" s="23">
        <f t="shared" ref="M25:N25" si="30">G25/$J25</f>
        <v>0.2027497709</v>
      </c>
      <c r="N25" s="23">
        <f t="shared" si="30"/>
        <v>-0.006232813932</v>
      </c>
      <c r="O25" s="23">
        <f t="shared" si="3"/>
        <v>0.4268898771</v>
      </c>
      <c r="P25" s="11">
        <f t="shared" si="4"/>
        <v>-3.251130265</v>
      </c>
      <c r="Q25" s="12">
        <f t="shared" si="5"/>
        <v>0.0372862941</v>
      </c>
      <c r="R25" s="24">
        <f t="shared" si="6"/>
        <v>0.04526</v>
      </c>
      <c r="S25" s="12">
        <f t="shared" si="7"/>
        <v>0.007973705904</v>
      </c>
      <c r="T25" s="20"/>
      <c r="U25" s="15"/>
      <c r="V25" s="17"/>
      <c r="W25" s="17"/>
      <c r="X25" s="5"/>
    </row>
    <row r="26" ht="15.75" customHeight="1">
      <c r="C26" s="17"/>
      <c r="D26" s="5">
        <f t="shared" si="10"/>
        <v>2022</v>
      </c>
      <c r="E26" s="5">
        <v>25.0</v>
      </c>
      <c r="F26" s="5" t="s">
        <v>66</v>
      </c>
      <c r="G26" s="7">
        <v>1.39251E8</v>
      </c>
      <c r="H26" s="7">
        <v>6.2437E7</v>
      </c>
      <c r="I26" s="7">
        <v>1.93197E8</v>
      </c>
      <c r="J26" s="7">
        <v>4.19548E8</v>
      </c>
      <c r="K26" s="7">
        <v>2.26351E8</v>
      </c>
      <c r="L26" s="9" t="s">
        <v>22</v>
      </c>
      <c r="M26" s="10">
        <f t="shared" ref="M26:N26" si="31">G26/$J26</f>
        <v>0.3319071954</v>
      </c>
      <c r="N26" s="10">
        <f t="shared" si="31"/>
        <v>0.1488196821</v>
      </c>
      <c r="O26" s="10">
        <f t="shared" si="3"/>
        <v>0.8535283697</v>
      </c>
      <c r="P26" s="26">
        <f t="shared" si="4"/>
        <v>-5.236962562</v>
      </c>
      <c r="Q26" s="13">
        <f t="shared" si="5"/>
        <v>0.00528826608</v>
      </c>
      <c r="R26" s="13">
        <f t="shared" si="6"/>
        <v>0.04526</v>
      </c>
      <c r="S26" s="13">
        <f t="shared" si="7"/>
        <v>0.03997173392</v>
      </c>
      <c r="T26" s="20"/>
      <c r="U26" s="15"/>
      <c r="V26" s="17"/>
      <c r="W26" s="17"/>
      <c r="X26" s="5"/>
    </row>
    <row r="27" ht="15.75" customHeight="1">
      <c r="C27" s="17"/>
      <c r="D27" s="5">
        <f t="shared" si="10"/>
        <v>2021</v>
      </c>
      <c r="E27" s="5">
        <v>26.0</v>
      </c>
      <c r="G27" s="8">
        <v>9.9516E7</v>
      </c>
      <c r="H27" s="8">
        <v>1.7315E7</v>
      </c>
      <c r="I27" s="8">
        <v>1.52471E8</v>
      </c>
      <c r="J27" s="8">
        <v>3.60743E8</v>
      </c>
      <c r="K27" s="8">
        <v>2.08272E8</v>
      </c>
      <c r="L27" s="5" t="s">
        <v>22</v>
      </c>
      <c r="M27" s="19">
        <f t="shared" ref="M27:N27" si="32">G27/$J27</f>
        <v>0.2758639807</v>
      </c>
      <c r="N27" s="19">
        <f t="shared" si="32"/>
        <v>0.04799815935</v>
      </c>
      <c r="O27" s="19">
        <f t="shared" si="3"/>
        <v>0.7320763233</v>
      </c>
      <c r="P27" s="11">
        <f t="shared" si="4"/>
        <v>-4.237341566</v>
      </c>
      <c r="Q27" s="12">
        <f t="shared" si="5"/>
        <v>0.01424023085</v>
      </c>
      <c r="R27" s="12">
        <f t="shared" si="6"/>
        <v>0.04526</v>
      </c>
      <c r="S27" s="12">
        <f t="shared" si="7"/>
        <v>0.03101976915</v>
      </c>
      <c r="T27" s="20"/>
      <c r="U27" s="15"/>
      <c r="V27" s="17"/>
      <c r="W27" s="17"/>
      <c r="X27" s="5"/>
    </row>
    <row r="28" ht="15.75" customHeight="1">
      <c r="C28" s="17"/>
      <c r="D28" s="5">
        <f t="shared" si="10"/>
        <v>2020</v>
      </c>
      <c r="E28" s="5">
        <v>27.0</v>
      </c>
      <c r="G28" s="8">
        <v>9.089E7</v>
      </c>
      <c r="H28" s="8">
        <v>-1.10243E8</v>
      </c>
      <c r="I28" s="21">
        <v>1.59248E8</v>
      </c>
      <c r="J28" s="8">
        <v>4.79162E8</v>
      </c>
      <c r="K28" s="21">
        <v>3.19914E8</v>
      </c>
      <c r="L28" s="5" t="s">
        <v>26</v>
      </c>
      <c r="M28" s="23">
        <f t="shared" ref="M28:N28" si="33">G28/$J28</f>
        <v>0.1896853256</v>
      </c>
      <c r="N28" s="23">
        <f t="shared" si="33"/>
        <v>-0.2300745886</v>
      </c>
      <c r="O28" s="23">
        <f t="shared" si="3"/>
        <v>0.4977837794</v>
      </c>
      <c r="P28" s="35">
        <f t="shared" si="4"/>
        <v>-1.740078513</v>
      </c>
      <c r="Q28" s="12">
        <f t="shared" si="5"/>
        <v>0.1493029622</v>
      </c>
      <c r="R28" s="24">
        <f t="shared" si="6"/>
        <v>0.02953</v>
      </c>
      <c r="S28" s="24">
        <f t="shared" si="7"/>
        <v>0.1197729622</v>
      </c>
      <c r="T28" s="20"/>
      <c r="U28" s="15"/>
      <c r="V28" s="17"/>
      <c r="W28" s="17"/>
      <c r="X28" s="5"/>
    </row>
    <row r="29" ht="15.75" customHeight="1">
      <c r="C29" s="17"/>
      <c r="D29" s="5">
        <f t="shared" si="10"/>
        <v>2022</v>
      </c>
      <c r="E29" s="5">
        <v>28.0</v>
      </c>
      <c r="F29" s="5" t="s">
        <v>67</v>
      </c>
      <c r="G29" s="7">
        <v>5.6782E7</v>
      </c>
      <c r="H29" s="7">
        <v>3.0039E7</v>
      </c>
      <c r="I29" s="8">
        <v>9.1004E7</v>
      </c>
      <c r="J29" s="7">
        <v>1.66631E8</v>
      </c>
      <c r="K29" s="8">
        <v>7.5627E7</v>
      </c>
      <c r="L29" s="9" t="s">
        <v>22</v>
      </c>
      <c r="M29" s="10">
        <f t="shared" ref="M29:N29" si="34">G29/$J29</f>
        <v>0.3407649237</v>
      </c>
      <c r="N29" s="10">
        <f t="shared" si="34"/>
        <v>0.1802725783</v>
      </c>
      <c r="O29" s="10">
        <f t="shared" si="3"/>
        <v>1.203326854</v>
      </c>
      <c r="P29" s="11">
        <f t="shared" si="4"/>
        <v>-6.040489993</v>
      </c>
      <c r="Q29" s="13">
        <f t="shared" si="5"/>
        <v>0.002374739441</v>
      </c>
      <c r="R29" s="13">
        <f t="shared" si="6"/>
        <v>0.04526</v>
      </c>
      <c r="S29" s="12">
        <f t="shared" si="7"/>
        <v>0.04288526056</v>
      </c>
      <c r="T29" s="20"/>
      <c r="U29" s="15"/>
      <c r="V29" s="17"/>
      <c r="W29" s="17"/>
      <c r="X29" s="5"/>
    </row>
    <row r="30" ht="15.75" customHeight="1">
      <c r="C30" s="17"/>
      <c r="D30" s="5">
        <f t="shared" si="10"/>
        <v>2021</v>
      </c>
      <c r="E30" s="5">
        <v>29.0</v>
      </c>
      <c r="G30" s="8">
        <v>2.7958E7</v>
      </c>
      <c r="H30" s="8">
        <v>4.932E7</v>
      </c>
      <c r="I30" s="8">
        <v>8.1345E7</v>
      </c>
      <c r="J30" s="8">
        <v>1.52994E8</v>
      </c>
      <c r="K30" s="8">
        <v>7.1649E7</v>
      </c>
      <c r="L30" s="5" t="s">
        <v>51</v>
      </c>
      <c r="M30" s="19">
        <f t="shared" ref="M30:N30" si="35">G30/$J30</f>
        <v>0.1827391924</v>
      </c>
      <c r="N30" s="19">
        <f t="shared" si="35"/>
        <v>0.322365583</v>
      </c>
      <c r="O30" s="19">
        <f t="shared" si="3"/>
        <v>1.135326383</v>
      </c>
      <c r="P30" s="11">
        <f t="shared" si="4"/>
        <v>-6.726408235</v>
      </c>
      <c r="Q30" s="12">
        <f t="shared" si="5"/>
        <v>0.001197395679</v>
      </c>
      <c r="R30" s="12">
        <f t="shared" si="6"/>
        <v>0.06179</v>
      </c>
      <c r="S30" s="12">
        <f t="shared" si="7"/>
        <v>0.06059260432</v>
      </c>
      <c r="T30" s="20"/>
      <c r="U30" s="15"/>
      <c r="V30" s="17"/>
      <c r="W30" s="17"/>
      <c r="X30" s="5"/>
    </row>
    <row r="31" ht="15.75" customHeight="1">
      <c r="C31" s="17"/>
      <c r="D31" s="5">
        <f t="shared" si="10"/>
        <v>2020</v>
      </c>
      <c r="E31" s="5">
        <v>30.0</v>
      </c>
      <c r="G31" s="21">
        <v>1.27601E7</v>
      </c>
      <c r="H31" s="21">
        <v>3.78291E7</v>
      </c>
      <c r="I31" s="8">
        <v>7.0716E7</v>
      </c>
      <c r="J31" s="21">
        <v>1.341031E8</v>
      </c>
      <c r="K31" s="8">
        <v>6.33871E7</v>
      </c>
      <c r="L31" s="22" t="s">
        <v>22</v>
      </c>
      <c r="M31" s="23">
        <f t="shared" ref="M31:N31" si="36">G31/$J31</f>
        <v>0.09515141708</v>
      </c>
      <c r="N31" s="23">
        <f t="shared" si="36"/>
        <v>0.2820896758</v>
      </c>
      <c r="O31" s="23">
        <f t="shared" si="3"/>
        <v>1.115621317</v>
      </c>
      <c r="P31" s="11">
        <f t="shared" si="4"/>
        <v>-6.28106492</v>
      </c>
      <c r="Q31" s="12">
        <f t="shared" si="5"/>
        <v>0.001867911013</v>
      </c>
      <c r="R31" s="12">
        <f t="shared" si="6"/>
        <v>0.04526</v>
      </c>
      <c r="S31" s="12">
        <f t="shared" si="7"/>
        <v>0.04339208899</v>
      </c>
      <c r="T31" s="20"/>
      <c r="U31" s="15"/>
      <c r="V31" s="17"/>
      <c r="W31" s="17"/>
      <c r="X31" s="5"/>
    </row>
    <row r="32" ht="15.75" customHeight="1">
      <c r="C32" s="17"/>
      <c r="D32" s="5">
        <f t="shared" si="10"/>
        <v>2022</v>
      </c>
      <c r="E32" s="5">
        <v>31.0</v>
      </c>
      <c r="F32" s="5" t="s">
        <v>68</v>
      </c>
      <c r="G32" s="8">
        <v>2.6813E7</v>
      </c>
      <c r="H32" s="8">
        <v>4910000.0</v>
      </c>
      <c r="I32" s="7">
        <v>3.4044E7</v>
      </c>
      <c r="J32" s="8">
        <v>6.6017E7</v>
      </c>
      <c r="K32" s="7">
        <v>3.1973E7</v>
      </c>
      <c r="L32" s="5" t="s">
        <v>22</v>
      </c>
      <c r="M32" s="10">
        <f t="shared" ref="M32:N32" si="37">G32/$J32</f>
        <v>0.4061529606</v>
      </c>
      <c r="N32" s="10">
        <f t="shared" si="37"/>
        <v>0.07437478225</v>
      </c>
      <c r="O32" s="10">
        <f t="shared" si="3"/>
        <v>1.064773403</v>
      </c>
      <c r="P32" s="26">
        <f t="shared" si="4"/>
        <v>-5.149196586</v>
      </c>
      <c r="Q32" s="13">
        <f t="shared" si="5"/>
        <v>0.005770573138</v>
      </c>
      <c r="R32" s="13">
        <f t="shared" si="6"/>
        <v>0.04526</v>
      </c>
      <c r="S32" s="13">
        <f t="shared" si="7"/>
        <v>0.03948942686</v>
      </c>
      <c r="T32" s="20"/>
      <c r="U32" s="15"/>
      <c r="V32" s="17"/>
      <c r="W32" s="17"/>
      <c r="X32" s="5"/>
    </row>
    <row r="33" ht="15.75" customHeight="1">
      <c r="C33" s="17"/>
      <c r="D33" s="5">
        <f t="shared" si="10"/>
        <v>2021</v>
      </c>
      <c r="E33" s="5">
        <v>32.0</v>
      </c>
      <c r="G33" s="8">
        <v>2.3919E7</v>
      </c>
      <c r="H33" s="8">
        <v>4744000.0</v>
      </c>
      <c r="I33" s="8">
        <v>3.1341E7</v>
      </c>
      <c r="J33" s="8">
        <v>6.3831E7</v>
      </c>
      <c r="K33" s="8">
        <v>3.249E7</v>
      </c>
      <c r="L33" s="5" t="s">
        <v>22</v>
      </c>
      <c r="M33" s="19">
        <f t="shared" ref="M33:N33" si="38">G33/$J33</f>
        <v>0.3747238802</v>
      </c>
      <c r="N33" s="19">
        <f t="shared" si="38"/>
        <v>0.07432125456</v>
      </c>
      <c r="O33" s="19">
        <f t="shared" si="3"/>
        <v>0.9646352724</v>
      </c>
      <c r="P33" s="11">
        <f t="shared" si="4"/>
        <v>-4.942406277</v>
      </c>
      <c r="Q33" s="12">
        <f t="shared" si="5"/>
        <v>0.007086821618</v>
      </c>
      <c r="R33" s="12">
        <f t="shared" si="6"/>
        <v>0.04526</v>
      </c>
      <c r="S33" s="12">
        <f t="shared" si="7"/>
        <v>0.03817317838</v>
      </c>
      <c r="T33" s="20"/>
      <c r="U33" s="15"/>
      <c r="V33" s="17"/>
      <c r="W33" s="17"/>
      <c r="X33" s="5"/>
    </row>
    <row r="34" ht="15.75" customHeight="1">
      <c r="C34" s="17"/>
      <c r="D34" s="5">
        <f t="shared" si="10"/>
        <v>2020</v>
      </c>
      <c r="E34" s="5">
        <v>33.0</v>
      </c>
      <c r="G34" s="21">
        <v>2.1977E7</v>
      </c>
      <c r="H34" s="21">
        <v>2544000.0</v>
      </c>
      <c r="I34" s="21">
        <v>2.9475E7</v>
      </c>
      <c r="J34" s="21">
        <v>6.1386E7</v>
      </c>
      <c r="K34" s="21">
        <v>3.1911E7</v>
      </c>
      <c r="L34" s="22" t="s">
        <v>22</v>
      </c>
      <c r="M34" s="23">
        <f t="shared" ref="M34:N34" si="39">G34/$J34</f>
        <v>0.3580132278</v>
      </c>
      <c r="N34" s="23">
        <f t="shared" si="39"/>
        <v>0.04144267423</v>
      </c>
      <c r="O34" s="23">
        <f t="shared" si="3"/>
        <v>0.9236626868</v>
      </c>
      <c r="P34" s="35">
        <f t="shared" si="4"/>
        <v>-4.616438267</v>
      </c>
      <c r="Q34" s="24">
        <f t="shared" si="5"/>
        <v>0.009791137371</v>
      </c>
      <c r="R34" s="24">
        <f t="shared" si="6"/>
        <v>0.04526</v>
      </c>
      <c r="S34" s="24">
        <f t="shared" si="7"/>
        <v>0.03546886263</v>
      </c>
      <c r="T34" s="36"/>
      <c r="U34" s="15"/>
      <c r="V34" s="17"/>
      <c r="W34" s="17"/>
      <c r="X34" s="5"/>
    </row>
    <row r="35" ht="15.75" customHeight="1">
      <c r="G35" s="8"/>
      <c r="H35" s="8"/>
      <c r="I35" s="8"/>
      <c r="J35" s="8"/>
      <c r="K35" s="8"/>
      <c r="T35" s="17"/>
    </row>
    <row r="36" ht="15.75" customHeight="1">
      <c r="G36" s="8"/>
      <c r="H36" s="8"/>
      <c r="I36" s="8"/>
      <c r="J36" s="8"/>
      <c r="K36" s="8"/>
    </row>
    <row r="37" ht="15.75" customHeight="1">
      <c r="G37" s="8"/>
      <c r="H37" s="8"/>
      <c r="I37" s="8"/>
      <c r="J37" s="8"/>
      <c r="K37" s="8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