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<sst xmlns="http://schemas.openxmlformats.org/spreadsheetml/2006/main" count="105" uniqueCount="69">
  <si>
    <t>Coefficients</t>
  </si>
  <si>
    <t>Year</t>
  </si>
  <si>
    <t>Index</t>
  </si>
  <si>
    <t>Comany</t>
  </si>
  <si>
    <t>RE</t>
  </si>
  <si>
    <t>EBIT</t>
  </si>
  <si>
    <t>ME</t>
  </si>
  <si>
    <t>TA</t>
  </si>
  <si>
    <t>TL</t>
  </si>
  <si>
    <t>Credit rating</t>
  </si>
  <si>
    <t>RE/TA</t>
  </si>
  <si>
    <t>EBIT/TA</t>
  </si>
  <si>
    <t>ME/TL</t>
  </si>
  <si>
    <t>Model Z score</t>
  </si>
  <si>
    <t>Estimated PD(%)</t>
  </si>
  <si>
    <t>Credit rating to PD(%)</t>
  </si>
  <si>
    <t>Error</t>
  </si>
  <si>
    <t>MSE</t>
  </si>
  <si>
    <t>intercept</t>
  </si>
  <si>
    <t>Casa Systems, Inc</t>
  </si>
  <si>
    <t>B3</t>
  </si>
  <si>
    <t>Netflix Inc</t>
  </si>
  <si>
    <t>Ba1</t>
  </si>
  <si>
    <t>Moody</t>
  </si>
  <si>
    <t>Fitch</t>
  </si>
  <si>
    <t>PD</t>
  </si>
  <si>
    <t>Ba3</t>
  </si>
  <si>
    <t>Aaa</t>
  </si>
  <si>
    <t>AAA</t>
  </si>
  <si>
    <t>Paramount Global (PARA)</t>
  </si>
  <si>
    <t>Baa2</t>
  </si>
  <si>
    <t>Aa1</t>
  </si>
  <si>
    <t>AA+</t>
  </si>
  <si>
    <t>Aa2</t>
  </si>
  <si>
    <t>AA</t>
  </si>
  <si>
    <t>Aa3</t>
  </si>
  <si>
    <t>AA-</t>
  </si>
  <si>
    <t>Amcor Finance (USA), Inc.</t>
  </si>
  <si>
    <t>A1</t>
  </si>
  <si>
    <t>A+</t>
  </si>
  <si>
    <t>A2</t>
  </si>
  <si>
    <t>A</t>
  </si>
  <si>
    <t>A3</t>
  </si>
  <si>
    <t>A-</t>
  </si>
  <si>
    <t>Yellow Corporation</t>
  </si>
  <si>
    <t>Baa1</t>
  </si>
  <si>
    <t>BBB+</t>
  </si>
  <si>
    <t>Caa1</t>
  </si>
  <si>
    <t>BBB</t>
  </si>
  <si>
    <t>Baa3</t>
  </si>
  <si>
    <t>BBB-</t>
  </si>
  <si>
    <t>Vornado Realty Trust</t>
  </si>
  <si>
    <t>BB+</t>
  </si>
  <si>
    <t>Ba2</t>
  </si>
  <si>
    <t>BB</t>
  </si>
  <si>
    <t>BB-</t>
  </si>
  <si>
    <t>Target Corporation</t>
  </si>
  <si>
    <t>B1</t>
  </si>
  <si>
    <t>B+</t>
  </si>
  <si>
    <t>B2</t>
  </si>
  <si>
    <t>B</t>
  </si>
  <si>
    <t>B-</t>
  </si>
  <si>
    <t>Univar Solutions Inc.</t>
  </si>
  <si>
    <t>CCC+</t>
  </si>
  <si>
    <t>Caa2</t>
  </si>
  <si>
    <t>CCC</t>
  </si>
  <si>
    <t>Uber Technologies, Inc.</t>
  </si>
  <si>
    <t>Lumen Technologies, Inc. (LUMN)</t>
  </si>
  <si>
    <t>Boston Properties, Inc. (BXP)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</si>
</sst>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%"/>
  </numFmts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b/>
      <sz val="9.0"/>
      <color rgb="FFFFFFFF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readingOrder="0" vertical="bottom"/>
    </xf>
    <xf borderId="2" fillId="3" fontId="2" numFmtId="0" xfId="0" applyAlignment="1" applyBorder="1" applyFill="1" applyFont="1">
      <alignment vertical="bottom"/>
    </xf>
    <xf borderId="3" fillId="3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2" numFmtId="0" xfId="0" applyAlignment="1" applyBorder="1" applyFont="1">
      <alignment vertical="bottom"/>
    </xf>
    <xf borderId="1" fillId="0" fontId="2" numFmtId="10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3" fillId="2" fontId="6" numFmtId="0" xfId="0" applyAlignment="1" applyBorder="1" applyFont="1">
      <alignment horizontal="center" vertical="bottom"/>
    </xf>
    <xf borderId="3" fillId="2" fontId="1" numFmtId="10" xfId="0" applyAlignment="1" applyBorder="1" applyFont="1" applyNumberFormat="1">
      <alignment vertical="bottom"/>
    </xf>
    <xf borderId="2" fillId="4" fontId="2" numFmtId="0" xfId="0" applyAlignment="1" applyBorder="1" applyFill="1" applyFont="1">
      <alignment vertical="bottom"/>
    </xf>
    <xf borderId="3" fillId="4" fontId="7" numFmtId="0" xfId="0" applyAlignment="1" applyBorder="1" applyFont="1">
      <alignment horizontal="center" vertical="bottom"/>
    </xf>
    <xf borderId="3" fillId="4" fontId="7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6" max="6" width="26.25"/>
    <col customWidth="1" min="17" max="17" width="15.63"/>
    <col customWidth="1" min="18" max="18" width="20.88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1" t="s">
        <v>4</v>
      </c>
      <c r="H1" s="1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4" t="s">
        <v>13</v>
      </c>
      <c r="Q1" s="4" t="s">
        <v>14</v>
      </c>
      <c r="R1" s="5" t="s">
        <v>15</v>
      </c>
      <c r="S1" s="4" t="s">
        <v>16</v>
      </c>
      <c r="T1" s="4" t="s">
        <v>17</v>
      </c>
    </row>
    <row r="2">
      <c r="A2" s="6" t="s">
        <v>18</v>
      </c>
      <c r="B2" s="7">
        <v>-2.318335</v>
      </c>
      <c r="C2" s="3"/>
      <c r="D2" s="8">
        <v>2022.0</v>
      </c>
      <c r="E2" s="8">
        <v>1.0</v>
      </c>
      <c r="F2" s="9" t="s">
        <v>19</v>
      </c>
      <c r="G2" s="10">
        <v>-178230.0</v>
      </c>
      <c r="H2" s="10">
        <v>-60970.0</v>
      </c>
      <c r="I2" s="10">
        <v>49401.0</v>
      </c>
      <c r="J2" s="10">
        <v>398294.0</v>
      </c>
      <c r="K2" s="10">
        <v>348893.0</v>
      </c>
      <c r="L2" s="11" t="s">
        <v>20</v>
      </c>
      <c r="M2" s="12">
        <f t="shared" ref="M2:N2" si="1">G2/$J2</f>
        <v>-0.4474835172</v>
      </c>
      <c r="N2" s="12">
        <f t="shared" si="1"/>
        <v>-0.1530778771</v>
      </c>
      <c r="O2" s="12">
        <f t="shared" ref="O2:O34" si="3">I2/$K2</f>
        <v>0.1415935545</v>
      </c>
      <c r="P2" s="13">
        <f t="shared" ref="P2:P34" si="4">$B$2 + $B$3*$M2 + $B$4*$N2 + $B$5*$O2</f>
        <v>-0.8127824323</v>
      </c>
      <c r="Q2" s="14">
        <f t="shared" ref="Q2:Q34" si="5">exp(P2)/(1+exp(P2))</f>
        <v>0.3072978934</v>
      </c>
      <c r="R2" s="14">
        <f t="shared" ref="R2:R34" si="6">vlookup(L2,$A$8:$C$25,3,FALSE)</f>
        <v>0.2337</v>
      </c>
      <c r="S2" s="14">
        <f t="shared" ref="S2:S34" si="7">abs(R2-Q2)</f>
        <v>0.07359789339</v>
      </c>
      <c r="T2" s="15">
        <f>sum(S2:S34)/ counta(S2:S34)</f>
        <v>0.04787836422</v>
      </c>
    </row>
    <row r="3">
      <c r="A3" s="6" t="s">
        <v>10</v>
      </c>
      <c r="B3" s="7">
        <v>-1.419744</v>
      </c>
      <c r="C3" s="16"/>
      <c r="D3" s="8">
        <v>2021.0</v>
      </c>
      <c r="E3" s="8">
        <v>2.0</v>
      </c>
      <c r="F3" s="3"/>
      <c r="G3" s="10">
        <v>-99056.0</v>
      </c>
      <c r="H3" s="10">
        <v>18452.0</v>
      </c>
      <c r="I3" s="10">
        <v>81919.0</v>
      </c>
      <c r="J3" s="10">
        <v>468707.0</v>
      </c>
      <c r="K3" s="10">
        <v>386788.0</v>
      </c>
      <c r="L3" s="11" t="s">
        <v>20</v>
      </c>
      <c r="M3" s="12">
        <f t="shared" ref="M3:N3" si="2">G3/$J3</f>
        <v>-0.2113388535</v>
      </c>
      <c r="N3" s="12">
        <f t="shared" si="2"/>
        <v>0.03936787801</v>
      </c>
      <c r="O3" s="12">
        <f t="shared" si="3"/>
        <v>0.2117930236</v>
      </c>
      <c r="P3" s="13">
        <f t="shared" si="4"/>
        <v>-2.643100336</v>
      </c>
      <c r="Q3" s="14">
        <f t="shared" si="5"/>
        <v>0.0664155421</v>
      </c>
      <c r="R3" s="14">
        <f t="shared" si="6"/>
        <v>0.2337</v>
      </c>
      <c r="S3" s="14">
        <f t="shared" si="7"/>
        <v>0.1672844579</v>
      </c>
      <c r="T3" s="17"/>
    </row>
    <row r="4">
      <c r="A4" s="6" t="s">
        <v>11</v>
      </c>
      <c r="B4" s="7">
        <v>-7.179361</v>
      </c>
      <c r="C4" s="16"/>
      <c r="D4" s="18">
        <v>2020.0</v>
      </c>
      <c r="E4" s="8">
        <v>3.0</v>
      </c>
      <c r="G4" s="10">
        <v>-102263.0</v>
      </c>
      <c r="H4" s="10">
        <v>26644.0</v>
      </c>
      <c r="I4" s="10">
        <v>76374.0</v>
      </c>
      <c r="J4" s="10">
        <v>492966.0</v>
      </c>
      <c r="K4" s="10">
        <v>416592.0</v>
      </c>
      <c r="L4" s="18" t="s">
        <v>20</v>
      </c>
      <c r="M4" s="12">
        <f t="shared" ref="M4:N4" si="8">G4/$J4</f>
        <v>-0.2074443268</v>
      </c>
      <c r="N4" s="12">
        <f t="shared" si="8"/>
        <v>0.05404835222</v>
      </c>
      <c r="O4" s="12">
        <f t="shared" si="3"/>
        <v>0.1833304528</v>
      </c>
      <c r="P4" s="13">
        <f t="shared" si="4"/>
        <v>-2.708041407</v>
      </c>
      <c r="Q4" s="14">
        <f t="shared" si="5"/>
        <v>0.0625005153</v>
      </c>
      <c r="R4" s="14">
        <f t="shared" si="6"/>
        <v>0.2337</v>
      </c>
      <c r="S4" s="14">
        <f t="shared" si="7"/>
        <v>0.1711994847</v>
      </c>
    </row>
    <row r="5">
      <c r="A5" s="6" t="s">
        <v>12</v>
      </c>
      <c r="B5" s="7">
        <v>-1.615616</v>
      </c>
      <c r="C5" s="16"/>
      <c r="D5" s="19">
        <f t="shared" ref="D5:D34" si="10">D2</f>
        <v>2022</v>
      </c>
      <c r="E5" s="8">
        <v>4.0</v>
      </c>
      <c r="F5" s="18" t="s">
        <v>21</v>
      </c>
      <c r="G5" s="10">
        <v>1.7181296E7</v>
      </c>
      <c r="H5" s="10">
        <v>5970141.0</v>
      </c>
      <c r="I5" s="10">
        <v>2.0777401E7</v>
      </c>
      <c r="J5" s="10">
        <v>4.8594768E7</v>
      </c>
      <c r="K5" s="10">
        <v>2.7817367E7</v>
      </c>
      <c r="L5" s="18" t="s">
        <v>22</v>
      </c>
      <c r="M5" s="12">
        <f t="shared" ref="M5:N5" si="9">G5/$J5</f>
        <v>0.3535626716</v>
      </c>
      <c r="N5" s="12">
        <f t="shared" si="9"/>
        <v>0.1228556333</v>
      </c>
      <c r="O5" s="12">
        <f t="shared" si="3"/>
        <v>0.7469219139</v>
      </c>
      <c r="P5" s="13">
        <f t="shared" si="4"/>
        <v>-4.909067419</v>
      </c>
      <c r="Q5" s="14">
        <f t="shared" si="5"/>
        <v>0.007325310823</v>
      </c>
      <c r="R5" s="14">
        <f t="shared" si="6"/>
        <v>0.02953</v>
      </c>
      <c r="S5" s="14">
        <f t="shared" si="7"/>
        <v>0.02220468918</v>
      </c>
    </row>
    <row r="6">
      <c r="A6" s="20"/>
      <c r="B6" s="20"/>
      <c r="C6" s="21"/>
      <c r="D6" s="19">
        <f t="shared" si="10"/>
        <v>2021</v>
      </c>
      <c r="E6" s="8">
        <v>5.0</v>
      </c>
      <c r="G6" s="10">
        <v>1.2689372E7</v>
      </c>
      <c r="H6" s="10">
        <v>6605723.0</v>
      </c>
      <c r="I6" s="10">
        <v>1.5849248E7</v>
      </c>
      <c r="J6" s="10">
        <v>4.4584663E7</v>
      </c>
      <c r="K6" s="10">
        <v>2.8735415E7</v>
      </c>
      <c r="L6" s="18" t="s">
        <v>22</v>
      </c>
      <c r="M6" s="12">
        <f t="shared" ref="M6:N6" si="11">G6/$J6</f>
        <v>0.2846129397</v>
      </c>
      <c r="N6" s="12">
        <f t="shared" si="11"/>
        <v>0.1481613307</v>
      </c>
      <c r="O6" s="12">
        <f t="shared" si="3"/>
        <v>0.5515579991</v>
      </c>
      <c r="P6" s="13">
        <f t="shared" si="4"/>
        <v>-4.677222121</v>
      </c>
      <c r="Q6" s="14">
        <f t="shared" si="5"/>
        <v>0.0092190441</v>
      </c>
      <c r="R6" s="14">
        <f t="shared" si="6"/>
        <v>0.02953</v>
      </c>
      <c r="S6" s="14">
        <f t="shared" si="7"/>
        <v>0.0203109559</v>
      </c>
    </row>
    <row r="7">
      <c r="A7" s="22" t="s">
        <v>23</v>
      </c>
      <c r="B7" s="23" t="s">
        <v>24</v>
      </c>
      <c r="C7" s="24" t="s">
        <v>25</v>
      </c>
      <c r="D7" s="19">
        <f t="shared" si="10"/>
        <v>2020</v>
      </c>
      <c r="E7" s="8">
        <v>6.0</v>
      </c>
      <c r="G7" s="10">
        <v>7573144.0</v>
      </c>
      <c r="H7" s="10">
        <v>4585289.0</v>
      </c>
      <c r="I7" s="10">
        <v>1.106524E7</v>
      </c>
      <c r="J7" s="10">
        <v>3.9280359E7</v>
      </c>
      <c r="K7" s="10">
        <v>2.8215119E7</v>
      </c>
      <c r="L7" s="18" t="s">
        <v>26</v>
      </c>
      <c r="M7" s="12">
        <f t="shared" ref="M7:N7" si="12">G7/$J7</f>
        <v>0.1927972196</v>
      </c>
      <c r="N7" s="12">
        <f t="shared" si="12"/>
        <v>0.1167323598</v>
      </c>
      <c r="O7" s="12">
        <f t="shared" si="3"/>
        <v>0.392174139</v>
      </c>
      <c r="P7" s="13">
        <f t="shared" si="4"/>
        <v>-4.063724261</v>
      </c>
      <c r="Q7" s="14">
        <f t="shared" si="5"/>
        <v>0.01689456731</v>
      </c>
      <c r="R7" s="14">
        <f t="shared" si="6"/>
        <v>0.06179</v>
      </c>
      <c r="S7" s="14">
        <f t="shared" si="7"/>
        <v>0.04489543269</v>
      </c>
    </row>
    <row r="8">
      <c r="A8" s="25" t="s">
        <v>27</v>
      </c>
      <c r="B8" s="26" t="s">
        <v>28</v>
      </c>
      <c r="C8" s="27">
        <v>1.0E-4</v>
      </c>
      <c r="D8" s="19">
        <f t="shared" si="10"/>
        <v>2022</v>
      </c>
      <c r="E8" s="8">
        <v>7.0</v>
      </c>
      <c r="F8" s="9" t="s">
        <v>29</v>
      </c>
      <c r="G8" s="10">
        <v>1.4737E7</v>
      </c>
      <c r="H8" s="10">
        <v>2197000.0</v>
      </c>
      <c r="I8" s="10">
        <v>2.3606E7</v>
      </c>
      <c r="J8" s="10">
        <v>5.8393E7</v>
      </c>
      <c r="K8" s="10">
        <v>3.4787E7</v>
      </c>
      <c r="L8" s="18" t="s">
        <v>30</v>
      </c>
      <c r="M8" s="12">
        <f t="shared" ref="M8:N8" si="13">G8/$J8</f>
        <v>0.252376141</v>
      </c>
      <c r="N8" s="12">
        <f t="shared" si="13"/>
        <v>0.03762437278</v>
      </c>
      <c r="O8" s="12">
        <f t="shared" si="3"/>
        <v>0.6785868284</v>
      </c>
      <c r="P8" s="13">
        <f t="shared" si="4"/>
        <v>-4.043099204</v>
      </c>
      <c r="Q8" s="14">
        <f t="shared" si="5"/>
        <v>0.0172405671</v>
      </c>
      <c r="R8" s="14">
        <f t="shared" si="6"/>
        <v>0.01359</v>
      </c>
      <c r="S8" s="14">
        <f t="shared" si="7"/>
        <v>0.003650567095</v>
      </c>
    </row>
    <row r="9">
      <c r="A9" s="25" t="s">
        <v>31</v>
      </c>
      <c r="B9" s="26" t="s">
        <v>32</v>
      </c>
      <c r="C9" s="27">
        <v>1.5E-4</v>
      </c>
      <c r="D9" s="19">
        <f t="shared" si="10"/>
        <v>2021</v>
      </c>
      <c r="E9" s="8">
        <v>8.0</v>
      </c>
      <c r="G9" s="10">
        <v>1.4343E7</v>
      </c>
      <c r="H9" s="10">
        <v>6192000.0</v>
      </c>
      <c r="I9" s="10">
        <v>2.297E7</v>
      </c>
      <c r="J9" s="10">
        <v>5.862E7</v>
      </c>
      <c r="K9" s="10">
        <v>3.565E7</v>
      </c>
      <c r="L9" s="18" t="s">
        <v>30</v>
      </c>
      <c r="M9" s="12">
        <f t="shared" ref="M9:N9" si="14">G9/$J9</f>
        <v>0.2446775844</v>
      </c>
      <c r="N9" s="12">
        <f t="shared" si="14"/>
        <v>0.105629478</v>
      </c>
      <c r="O9" s="12">
        <f t="shared" si="3"/>
        <v>0.6443197756</v>
      </c>
      <c r="P9" s="13">
        <f t="shared" si="4"/>
        <v>-4.465040026</v>
      </c>
      <c r="Q9" s="14">
        <f t="shared" si="5"/>
        <v>0.01137339309</v>
      </c>
      <c r="R9" s="14">
        <f t="shared" si="6"/>
        <v>0.01359</v>
      </c>
      <c r="S9" s="14">
        <f t="shared" si="7"/>
        <v>0.002216606905</v>
      </c>
    </row>
    <row r="10">
      <c r="A10" s="25" t="s">
        <v>33</v>
      </c>
      <c r="B10" s="26" t="s">
        <v>34</v>
      </c>
      <c r="C10" s="27">
        <v>5.9E-4</v>
      </c>
      <c r="D10" s="19">
        <f t="shared" si="10"/>
        <v>2020</v>
      </c>
      <c r="E10" s="8">
        <v>9.0</v>
      </c>
      <c r="G10" s="10">
        <v>1.0375E7</v>
      </c>
      <c r="H10" s="10">
        <v>4178000.0</v>
      </c>
      <c r="I10" s="10">
        <v>1.6056E7</v>
      </c>
      <c r="J10" s="10">
        <v>5.2663E7</v>
      </c>
      <c r="K10" s="10">
        <v>3.6607E7</v>
      </c>
      <c r="L10" s="18" t="s">
        <v>30</v>
      </c>
      <c r="M10" s="12">
        <f t="shared" ref="M10:N10" si="15">G10/$J10</f>
        <v>0.1970073866</v>
      </c>
      <c r="N10" s="12">
        <f t="shared" si="15"/>
        <v>0.07933463722</v>
      </c>
      <c r="O10" s="12">
        <f t="shared" si="3"/>
        <v>0.4386046385</v>
      </c>
      <c r="P10" s="13">
        <f t="shared" si="4"/>
        <v>-3.876223727</v>
      </c>
      <c r="Q10" s="14">
        <f t="shared" si="5"/>
        <v>0.02030799229</v>
      </c>
      <c r="R10" s="14">
        <f t="shared" si="6"/>
        <v>0.01359</v>
      </c>
      <c r="S10" s="14">
        <f t="shared" si="7"/>
        <v>0.006717992289</v>
      </c>
    </row>
    <row r="11">
      <c r="A11" s="25" t="s">
        <v>35</v>
      </c>
      <c r="B11" s="26" t="s">
        <v>36</v>
      </c>
      <c r="C11" s="27">
        <v>6.9E-4</v>
      </c>
      <c r="D11" s="19">
        <f t="shared" si="10"/>
        <v>2022</v>
      </c>
      <c r="E11" s="8">
        <v>10.0</v>
      </c>
      <c r="F11" s="18" t="s">
        <v>37</v>
      </c>
      <c r="G11" s="10">
        <v>534000.0</v>
      </c>
      <c r="H11" s="10">
        <v>1250000.0</v>
      </c>
      <c r="I11" s="10">
        <v>4141000.0</v>
      </c>
      <c r="J11" s="10">
        <v>1.7426E7</v>
      </c>
      <c r="K11" s="10">
        <v>1.3285E7</v>
      </c>
      <c r="L11" s="18" t="s">
        <v>30</v>
      </c>
      <c r="M11" s="12">
        <f t="shared" ref="M11:N11" si="16">G11/$J11</f>
        <v>0.03064386549</v>
      </c>
      <c r="N11" s="12">
        <f t="shared" si="16"/>
        <v>0.07173189487</v>
      </c>
      <c r="O11" s="12">
        <f t="shared" si="3"/>
        <v>0.3117049304</v>
      </c>
      <c r="P11" s="13">
        <f t="shared" si="4"/>
        <v>-3.380426085</v>
      </c>
      <c r="Q11" s="14">
        <f t="shared" si="5"/>
        <v>0.03291282998</v>
      </c>
      <c r="R11" s="14">
        <f t="shared" si="6"/>
        <v>0.01359</v>
      </c>
      <c r="S11" s="14">
        <f t="shared" si="7"/>
        <v>0.01932282998</v>
      </c>
    </row>
    <row r="12">
      <c r="A12" s="25" t="s">
        <v>38</v>
      </c>
      <c r="B12" s="26" t="s">
        <v>39</v>
      </c>
      <c r="C12" s="27">
        <v>0.00158</v>
      </c>
      <c r="D12" s="19">
        <f t="shared" si="10"/>
        <v>2021</v>
      </c>
      <c r="E12" s="8">
        <v>11.0</v>
      </c>
      <c r="G12" s="10">
        <v>452000.0</v>
      </c>
      <c r="H12" s="10">
        <v>1332000.0</v>
      </c>
      <c r="I12" s="10">
        <v>4821000.0</v>
      </c>
      <c r="J12" s="10">
        <v>1.7188E7</v>
      </c>
      <c r="K12" s="10">
        <v>1.2367E7</v>
      </c>
      <c r="L12" s="18" t="s">
        <v>30</v>
      </c>
      <c r="M12" s="12">
        <f t="shared" ref="M12:N12" si="17">G12/$J12</f>
        <v>0.0262974168</v>
      </c>
      <c r="N12" s="12">
        <f t="shared" si="17"/>
        <v>0.07749592739</v>
      </c>
      <c r="O12" s="12">
        <f t="shared" si="3"/>
        <v>0.3898277674</v>
      </c>
      <c r="P12" s="13">
        <f t="shared" si="4"/>
        <v>-3.541853817</v>
      </c>
      <c r="Q12" s="14">
        <f t="shared" si="5"/>
        <v>0.02814453721</v>
      </c>
      <c r="R12" s="14">
        <f t="shared" si="6"/>
        <v>0.01359</v>
      </c>
      <c r="S12" s="14">
        <f t="shared" si="7"/>
        <v>0.01455453721</v>
      </c>
    </row>
    <row r="13">
      <c r="A13" s="25" t="s">
        <v>40</v>
      </c>
      <c r="B13" s="26" t="s">
        <v>41</v>
      </c>
      <c r="C13" s="27">
        <v>0.00275</v>
      </c>
      <c r="D13" s="19">
        <f t="shared" si="10"/>
        <v>2020</v>
      </c>
      <c r="E13" s="8">
        <v>12.0</v>
      </c>
      <c r="G13" s="10">
        <v>246500.0</v>
      </c>
      <c r="H13" s="10">
        <v>1010000.0</v>
      </c>
      <c r="I13" s="10">
        <v>4687000.0</v>
      </c>
      <c r="J13" s="10">
        <v>1.6442E7</v>
      </c>
      <c r="K13" s="10">
        <v>1.1755E7</v>
      </c>
      <c r="L13" s="18" t="s">
        <v>30</v>
      </c>
      <c r="M13" s="12">
        <f t="shared" ref="M13:N13" si="18">G13/$J13</f>
        <v>0.01499209342</v>
      </c>
      <c r="N13" s="12">
        <f t="shared" si="18"/>
        <v>0.06142805012</v>
      </c>
      <c r="O13" s="12">
        <f t="shared" si="3"/>
        <v>0.3987239473</v>
      </c>
      <c r="P13" s="13">
        <f t="shared" si="4"/>
        <v>-3.424818871</v>
      </c>
      <c r="Q13" s="14">
        <f t="shared" si="5"/>
        <v>0.03152875301</v>
      </c>
      <c r="R13" s="14">
        <f t="shared" si="6"/>
        <v>0.01359</v>
      </c>
      <c r="S13" s="14">
        <f t="shared" si="7"/>
        <v>0.01793875301</v>
      </c>
    </row>
    <row r="14">
      <c r="A14" s="25" t="s">
        <v>42</v>
      </c>
      <c r="B14" s="26" t="s">
        <v>43</v>
      </c>
      <c r="C14" s="27">
        <v>0.00389</v>
      </c>
      <c r="D14" s="19">
        <f t="shared" si="10"/>
        <v>2022</v>
      </c>
      <c r="E14" s="8">
        <v>13.0</v>
      </c>
      <c r="F14" s="18" t="s">
        <v>44</v>
      </c>
      <c r="G14" s="10">
        <v>-2453200.0</v>
      </c>
      <c r="H14" s="10">
        <v>189400.0</v>
      </c>
      <c r="I14" s="10">
        <v>-381500.0</v>
      </c>
      <c r="J14" s="10">
        <v>2279300.0</v>
      </c>
      <c r="K14" s="10">
        <v>2660800.0</v>
      </c>
      <c r="L14" s="18" t="s">
        <v>20</v>
      </c>
      <c r="M14" s="12">
        <f t="shared" ref="M14:N14" si="19">G14/$J14</f>
        <v>-1.076295354</v>
      </c>
      <c r="N14" s="12">
        <f t="shared" si="19"/>
        <v>0.08309568727</v>
      </c>
      <c r="O14" s="12">
        <f t="shared" si="3"/>
        <v>-0.1433779314</v>
      </c>
      <c r="P14" s="13">
        <f t="shared" si="4"/>
        <v>-1.155201386</v>
      </c>
      <c r="Q14" s="14">
        <f t="shared" si="5"/>
        <v>0.2395403115</v>
      </c>
      <c r="R14" s="14">
        <f t="shared" si="6"/>
        <v>0.2337</v>
      </c>
      <c r="S14" s="14">
        <f t="shared" si="7"/>
        <v>0.005840311546</v>
      </c>
    </row>
    <row r="15">
      <c r="A15" s="25" t="s">
        <v>45</v>
      </c>
      <c r="B15" s="26" t="s">
        <v>46</v>
      </c>
      <c r="C15" s="27">
        <v>0.00494</v>
      </c>
      <c r="D15" s="19">
        <f t="shared" si="10"/>
        <v>2021</v>
      </c>
      <c r="E15" s="8">
        <v>14.0</v>
      </c>
      <c r="G15" s="10">
        <v>-2475000.0</v>
      </c>
      <c r="H15" s="10">
        <v>44700.0</v>
      </c>
      <c r="I15" s="10">
        <v>-363500.0</v>
      </c>
      <c r="J15" s="10">
        <v>2425600.0</v>
      </c>
      <c r="K15" s="10">
        <v>2789100.0</v>
      </c>
      <c r="L15" s="18" t="s">
        <v>47</v>
      </c>
      <c r="M15" s="12">
        <f t="shared" ref="M15:N15" si="20">G15/$J15</f>
        <v>-1.020366095</v>
      </c>
      <c r="N15" s="12">
        <f t="shared" si="20"/>
        <v>0.01842843008</v>
      </c>
      <c r="O15" s="12">
        <f t="shared" si="3"/>
        <v>-0.1303287799</v>
      </c>
      <c r="P15" s="13">
        <f t="shared" si="4"/>
        <v>-0.791419449</v>
      </c>
      <c r="Q15" s="14">
        <f t="shared" si="5"/>
        <v>0.3118639675</v>
      </c>
      <c r="R15" s="14">
        <f t="shared" si="6"/>
        <v>0.33696</v>
      </c>
      <c r="S15" s="14">
        <f t="shared" si="7"/>
        <v>0.02509603251</v>
      </c>
    </row>
    <row r="16">
      <c r="A16" s="25" t="s">
        <v>30</v>
      </c>
      <c r="B16" s="26" t="s">
        <v>48</v>
      </c>
      <c r="C16" s="27">
        <v>0.01359</v>
      </c>
      <c r="D16" s="19">
        <f t="shared" si="10"/>
        <v>2020</v>
      </c>
      <c r="E16" s="8">
        <v>15.0</v>
      </c>
      <c r="G16" s="10">
        <v>-2365900.0</v>
      </c>
      <c r="H16" s="10">
        <v>62800.0</v>
      </c>
      <c r="I16" s="10">
        <v>-223300.0</v>
      </c>
      <c r="J16" s="10">
        <v>2185800.0</v>
      </c>
      <c r="K16" s="10">
        <v>2409100.0</v>
      </c>
      <c r="L16" s="18" t="s">
        <v>47</v>
      </c>
      <c r="M16" s="12">
        <f t="shared" ref="M16:N16" si="21">G16/$J16</f>
        <v>-1.082395462</v>
      </c>
      <c r="N16" s="12">
        <f t="shared" si="21"/>
        <v>0.02873089944</v>
      </c>
      <c r="O16" s="12">
        <f t="shared" si="3"/>
        <v>-0.09269021626</v>
      </c>
      <c r="P16" s="13">
        <f t="shared" si="4"/>
        <v>-0.8381282403</v>
      </c>
      <c r="Q16" s="14">
        <f t="shared" si="5"/>
        <v>0.3019291446</v>
      </c>
      <c r="R16" s="14">
        <f t="shared" si="6"/>
        <v>0.33696</v>
      </c>
      <c r="S16" s="14">
        <f t="shared" si="7"/>
        <v>0.03503085538</v>
      </c>
    </row>
    <row r="17">
      <c r="A17" s="25" t="s">
        <v>49</v>
      </c>
      <c r="B17" s="26" t="s">
        <v>50</v>
      </c>
      <c r="C17" s="27">
        <v>0.01558</v>
      </c>
      <c r="D17" s="19">
        <f t="shared" si="10"/>
        <v>2022</v>
      </c>
      <c r="E17" s="8">
        <v>16.0</v>
      </c>
      <c r="F17" s="18" t="s">
        <v>51</v>
      </c>
      <c r="G17" s="10">
        <v>-3894580.0</v>
      </c>
      <c r="H17" s="10">
        <v>-102991.0</v>
      </c>
      <c r="I17" s="10">
        <v>6513112.0</v>
      </c>
      <c r="J17" s="10">
        <v>1.6493375E7</v>
      </c>
      <c r="K17" s="10">
        <v>9980263.0</v>
      </c>
      <c r="L17" s="18" t="s">
        <v>22</v>
      </c>
      <c r="M17" s="12">
        <f t="shared" ref="M17:N17" si="22">G17/$J17</f>
        <v>-0.2361299613</v>
      </c>
      <c r="N17" s="12">
        <f t="shared" si="22"/>
        <v>-0.006244386003</v>
      </c>
      <c r="O17" s="12">
        <f t="shared" si="3"/>
        <v>0.6525992351</v>
      </c>
      <c r="P17" s="13">
        <f t="shared" si="4"/>
        <v>-2.992609969</v>
      </c>
      <c r="Q17" s="14">
        <f t="shared" si="5"/>
        <v>0.04776084892</v>
      </c>
      <c r="R17" s="14">
        <f t="shared" si="6"/>
        <v>0.02953</v>
      </c>
      <c r="S17" s="14">
        <f t="shared" si="7"/>
        <v>0.01823084892</v>
      </c>
    </row>
    <row r="18">
      <c r="A18" s="25" t="s">
        <v>22</v>
      </c>
      <c r="B18" s="26" t="s">
        <v>52</v>
      </c>
      <c r="C18" s="27">
        <v>0.02953</v>
      </c>
      <c r="D18" s="19">
        <f t="shared" si="10"/>
        <v>2021</v>
      </c>
      <c r="E18" s="8">
        <v>17.0</v>
      </c>
      <c r="G18" s="10">
        <v>-3079320.0</v>
      </c>
      <c r="H18" s="10">
        <v>428153.0</v>
      </c>
      <c r="I18" s="10">
        <v>7203921.0</v>
      </c>
      <c r="J18" s="10">
        <v>1.7266588E7</v>
      </c>
      <c r="K18" s="10">
        <v>1.0062667E7</v>
      </c>
      <c r="L18" s="18" t="s">
        <v>49</v>
      </c>
      <c r="M18" s="12">
        <f t="shared" ref="M18:N18" si="23">G18/$J18</f>
        <v>-0.1783398087</v>
      </c>
      <c r="N18" s="12">
        <f t="shared" si="23"/>
        <v>0.02479661876</v>
      </c>
      <c r="O18" s="12">
        <f t="shared" si="3"/>
        <v>0.7159057335</v>
      </c>
      <c r="P18" s="13">
        <f t="shared" si="4"/>
        <v>-3.399790762</v>
      </c>
      <c r="Q18" s="14">
        <f t="shared" si="5"/>
        <v>0.03230200454</v>
      </c>
      <c r="R18" s="14">
        <f t="shared" si="6"/>
        <v>0.01558</v>
      </c>
      <c r="S18" s="14">
        <f t="shared" si="7"/>
        <v>0.01672200454</v>
      </c>
    </row>
    <row r="19">
      <c r="A19" s="25" t="s">
        <v>53</v>
      </c>
      <c r="B19" s="26" t="s">
        <v>54</v>
      </c>
      <c r="C19" s="27">
        <v>0.04526</v>
      </c>
      <c r="D19" s="19">
        <f t="shared" si="10"/>
        <v>2020</v>
      </c>
      <c r="E19" s="8">
        <v>18.0</v>
      </c>
      <c r="G19" s="10">
        <v>-2774182.0</v>
      </c>
      <c r="H19" s="10">
        <v>-190465.0</v>
      </c>
      <c r="I19" s="10">
        <v>7554422.0</v>
      </c>
      <c r="J19" s="10">
        <v>1.6221822E7</v>
      </c>
      <c r="K19" s="10">
        <v>8667400.0</v>
      </c>
      <c r="L19" s="18" t="s">
        <v>49</v>
      </c>
      <c r="M19" s="12">
        <f t="shared" ref="M19:N19" si="24">G19/$J19</f>
        <v>-0.1710154383</v>
      </c>
      <c r="N19" s="12">
        <f t="shared" si="24"/>
        <v>-0.01174128282</v>
      </c>
      <c r="O19" s="12">
        <f t="shared" si="3"/>
        <v>0.871590327</v>
      </c>
      <c r="P19" s="13">
        <f t="shared" si="4"/>
        <v>-3.399397227</v>
      </c>
      <c r="Q19" s="14">
        <f t="shared" si="5"/>
        <v>0.03231430815</v>
      </c>
      <c r="R19" s="14">
        <f t="shared" si="6"/>
        <v>0.01558</v>
      </c>
      <c r="S19" s="14">
        <f t="shared" si="7"/>
        <v>0.01673430815</v>
      </c>
    </row>
    <row r="20">
      <c r="A20" s="25" t="s">
        <v>26</v>
      </c>
      <c r="B20" s="26" t="s">
        <v>55</v>
      </c>
      <c r="C20" s="27">
        <v>0.06179</v>
      </c>
      <c r="D20" s="19">
        <f t="shared" si="10"/>
        <v>2022</v>
      </c>
      <c r="E20" s="8">
        <v>19.0</v>
      </c>
      <c r="F20" s="18" t="s">
        <v>56</v>
      </c>
      <c r="G20" s="10">
        <v>5005000.0</v>
      </c>
      <c r="H20" s="10">
        <v>3896000.0</v>
      </c>
      <c r="I20" s="10">
        <v>1.1232E7</v>
      </c>
      <c r="J20" s="10">
        <v>5.3335E7</v>
      </c>
      <c r="K20" s="10">
        <v>4.2103E7</v>
      </c>
      <c r="L20" s="18" t="s">
        <v>40</v>
      </c>
      <c r="M20" s="12">
        <f t="shared" ref="M20:N20" si="25">G20/$J20</f>
        <v>0.09384081747</v>
      </c>
      <c r="N20" s="12">
        <f t="shared" si="25"/>
        <v>0.07304771726</v>
      </c>
      <c r="O20" s="12">
        <f t="shared" si="3"/>
        <v>0.2667743391</v>
      </c>
      <c r="P20" s="13">
        <f t="shared" si="4"/>
        <v>-3.407005761</v>
      </c>
      <c r="Q20" s="14">
        <f t="shared" si="5"/>
        <v>0.03207723334</v>
      </c>
      <c r="R20" s="14">
        <f t="shared" si="6"/>
        <v>0.00275</v>
      </c>
      <c r="S20" s="14">
        <f t="shared" si="7"/>
        <v>0.02932723334</v>
      </c>
    </row>
    <row r="21">
      <c r="A21" s="25" t="s">
        <v>57</v>
      </c>
      <c r="B21" s="26" t="s">
        <v>58</v>
      </c>
      <c r="C21" s="27">
        <v>0.12116</v>
      </c>
      <c r="D21" s="19">
        <f t="shared" si="10"/>
        <v>2021</v>
      </c>
      <c r="E21" s="8">
        <v>20.0</v>
      </c>
      <c r="G21" s="10">
        <v>6920000.0</v>
      </c>
      <c r="H21" s="10">
        <v>9328000.0</v>
      </c>
      <c r="I21" s="10">
        <v>1.2827E7</v>
      </c>
      <c r="J21" s="10">
        <v>5.3811E7</v>
      </c>
      <c r="K21" s="10">
        <v>4.0984E7</v>
      </c>
      <c r="L21" s="18" t="s">
        <v>40</v>
      </c>
      <c r="M21" s="12">
        <f t="shared" ref="M21:N21" si="26">G21/$J21</f>
        <v>0.128598242</v>
      </c>
      <c r="N21" s="12">
        <f t="shared" si="26"/>
        <v>0.1733474568</v>
      </c>
      <c r="O21" s="12">
        <f t="shared" si="3"/>
        <v>0.3129757954</v>
      </c>
      <c r="P21" s="13">
        <f t="shared" si="4"/>
        <v>-4.251084256</v>
      </c>
      <c r="Q21" s="14">
        <f t="shared" si="5"/>
        <v>0.01404860084</v>
      </c>
      <c r="R21" s="14">
        <f t="shared" si="6"/>
        <v>0.00275</v>
      </c>
      <c r="S21" s="14">
        <f t="shared" si="7"/>
        <v>0.01129860084</v>
      </c>
    </row>
    <row r="22">
      <c r="A22" s="25" t="s">
        <v>59</v>
      </c>
      <c r="B22" s="26" t="s">
        <v>60</v>
      </c>
      <c r="C22" s="27">
        <v>0.16702</v>
      </c>
      <c r="D22" s="19">
        <f t="shared" si="10"/>
        <v>2020</v>
      </c>
      <c r="E22" s="8">
        <v>21.0</v>
      </c>
      <c r="G22" s="10">
        <v>8825000.0</v>
      </c>
      <c r="H22" s="10">
        <v>6523000.0</v>
      </c>
      <c r="I22" s="10">
        <v>1.444E7</v>
      </c>
      <c r="J22" s="10">
        <v>5.1248E7</v>
      </c>
      <c r="K22" s="10">
        <v>3.6808E7</v>
      </c>
      <c r="L22" s="18" t="s">
        <v>40</v>
      </c>
      <c r="M22" s="12">
        <f t="shared" ref="M22:N22" si="27">G22/$J22</f>
        <v>0.172201842</v>
      </c>
      <c r="N22" s="12">
        <f t="shared" si="27"/>
        <v>0.1272830159</v>
      </c>
      <c r="O22" s="12">
        <f t="shared" si="3"/>
        <v>0.3923060204</v>
      </c>
      <c r="P22" s="13">
        <f t="shared" si="4"/>
        <v>-4.110444136</v>
      </c>
      <c r="Q22" s="14">
        <f t="shared" si="5"/>
        <v>0.01613585298</v>
      </c>
      <c r="R22" s="14">
        <f t="shared" si="6"/>
        <v>0.00275</v>
      </c>
      <c r="S22" s="14">
        <f t="shared" si="7"/>
        <v>0.01338585298</v>
      </c>
    </row>
    <row r="23">
      <c r="A23" s="25" t="s">
        <v>20</v>
      </c>
      <c r="B23" s="26" t="s">
        <v>61</v>
      </c>
      <c r="C23" s="27">
        <v>0.2337</v>
      </c>
      <c r="D23" s="19">
        <f t="shared" si="10"/>
        <v>2022</v>
      </c>
      <c r="E23" s="8">
        <v>22.0</v>
      </c>
      <c r="F23" s="18" t="s">
        <v>62</v>
      </c>
      <c r="G23" s="10">
        <v>200300.0</v>
      </c>
      <c r="H23" s="10">
        <v>863400.0</v>
      </c>
      <c r="I23" s="10">
        <v>2494200.0</v>
      </c>
      <c r="J23" s="10">
        <v>7145700.0</v>
      </c>
      <c r="K23" s="10">
        <v>4651500.0</v>
      </c>
      <c r="L23" s="18" t="s">
        <v>53</v>
      </c>
      <c r="M23" s="12">
        <f t="shared" ref="M23:N23" si="28">G23/$J23</f>
        <v>0.02803084372</v>
      </c>
      <c r="N23" s="12">
        <f t="shared" si="28"/>
        <v>0.1208279105</v>
      </c>
      <c r="O23" s="12">
        <f t="shared" si="3"/>
        <v>0.5362141245</v>
      </c>
      <c r="P23" s="13">
        <f t="shared" si="4"/>
        <v>-4.091914929</v>
      </c>
      <c r="Q23" s="14">
        <f t="shared" si="5"/>
        <v>0.01643266578</v>
      </c>
      <c r="R23" s="14">
        <f t="shared" si="6"/>
        <v>0.04526</v>
      </c>
      <c r="S23" s="14">
        <f t="shared" si="7"/>
        <v>0.02882733422</v>
      </c>
    </row>
    <row r="24">
      <c r="A24" s="25" t="s">
        <v>47</v>
      </c>
      <c r="B24" s="26" t="s">
        <v>63</v>
      </c>
      <c r="C24" s="27">
        <v>0.33696</v>
      </c>
      <c r="D24" s="19">
        <f t="shared" si="10"/>
        <v>2021</v>
      </c>
      <c r="E24" s="8">
        <v>23.0</v>
      </c>
      <c r="G24" s="10">
        <v>-345000.0</v>
      </c>
      <c r="H24" s="10">
        <v>686700.0</v>
      </c>
      <c r="I24" s="10">
        <v>2292500.0</v>
      </c>
      <c r="J24" s="10">
        <v>6777800.0</v>
      </c>
      <c r="K24" s="10">
        <v>4485300.0</v>
      </c>
      <c r="L24" s="18" t="s">
        <v>53</v>
      </c>
      <c r="M24" s="12">
        <f t="shared" ref="M24:N24" si="29">G24/$J24</f>
        <v>-0.05090147245</v>
      </c>
      <c r="N24" s="12">
        <f t="shared" si="29"/>
        <v>0.1013160613</v>
      </c>
      <c r="O24" s="12">
        <f t="shared" si="3"/>
        <v>0.5111140838</v>
      </c>
      <c r="P24" s="13">
        <f t="shared" si="4"/>
        <v>-3.79921661</v>
      </c>
      <c r="Q24" s="14">
        <f t="shared" si="5"/>
        <v>0.0218980437</v>
      </c>
      <c r="R24" s="14">
        <f t="shared" si="6"/>
        <v>0.04526</v>
      </c>
      <c r="S24" s="14">
        <f t="shared" si="7"/>
        <v>0.0233619563</v>
      </c>
    </row>
    <row r="25">
      <c r="A25" s="25" t="s">
        <v>64</v>
      </c>
      <c r="B25" s="26" t="s">
        <v>65</v>
      </c>
      <c r="C25" s="27">
        <v>0.48914</v>
      </c>
      <c r="D25" s="19">
        <f t="shared" si="10"/>
        <v>2020</v>
      </c>
      <c r="E25" s="8">
        <v>24.0</v>
      </c>
      <c r="G25" s="10">
        <v>-805600.0</v>
      </c>
      <c r="H25" s="10">
        <v>173500.0</v>
      </c>
      <c r="I25" s="10">
        <v>1792300.0</v>
      </c>
      <c r="J25" s="10">
        <v>6355000.0</v>
      </c>
      <c r="K25" s="10">
        <v>4562700.0</v>
      </c>
      <c r="L25" s="18" t="s">
        <v>26</v>
      </c>
      <c r="M25" s="12">
        <f t="shared" ref="M25:N25" si="30">G25/$J25</f>
        <v>-0.1267663257</v>
      </c>
      <c r="N25" s="12">
        <f t="shared" si="30"/>
        <v>0.02730133753</v>
      </c>
      <c r="O25" s="12">
        <f t="shared" si="3"/>
        <v>0.3928156574</v>
      </c>
      <c r="P25" s="13">
        <f t="shared" si="4"/>
        <v>-2.969004689</v>
      </c>
      <c r="Q25" s="14">
        <f t="shared" si="5"/>
        <v>0.04884594442</v>
      </c>
      <c r="R25" s="14">
        <f t="shared" si="6"/>
        <v>0.06179</v>
      </c>
      <c r="S25" s="14">
        <f t="shared" si="7"/>
        <v>0.01294405558</v>
      </c>
    </row>
    <row r="26">
      <c r="D26" s="19">
        <f t="shared" si="10"/>
        <v>2022</v>
      </c>
      <c r="E26" s="8">
        <v>25.0</v>
      </c>
      <c r="F26" s="18" t="s">
        <v>66</v>
      </c>
      <c r="G26" s="10">
        <v>-3.2767E7</v>
      </c>
      <c r="H26" s="10">
        <v>-8861000.0</v>
      </c>
      <c r="I26" s="10">
        <v>8504000.0</v>
      </c>
      <c r="J26" s="10">
        <v>3.2109E7</v>
      </c>
      <c r="K26" s="10">
        <v>2.3605E7</v>
      </c>
      <c r="L26" s="18" t="s">
        <v>57</v>
      </c>
      <c r="M26" s="12">
        <f t="shared" ref="M26:N26" si="31">G26/$J26</f>
        <v>-1.020492697</v>
      </c>
      <c r="N26" s="12">
        <f t="shared" si="31"/>
        <v>-0.27596624</v>
      </c>
      <c r="O26" s="12">
        <f t="shared" si="3"/>
        <v>0.3602626562</v>
      </c>
      <c r="P26" s="13">
        <f t="shared" si="4"/>
        <v>0.5297185324</v>
      </c>
      <c r="Q26" s="14">
        <f t="shared" si="5"/>
        <v>0.6294174617</v>
      </c>
      <c r="R26" s="14">
        <f t="shared" si="6"/>
        <v>0.12116</v>
      </c>
      <c r="S26" s="14">
        <f t="shared" si="7"/>
        <v>0.5082574617</v>
      </c>
    </row>
    <row r="27">
      <c r="D27" s="19">
        <f t="shared" si="10"/>
        <v>2021</v>
      </c>
      <c r="E27" s="8">
        <v>26.0</v>
      </c>
      <c r="G27" s="10">
        <v>-2.3626E7</v>
      </c>
      <c r="H27" s="10">
        <v>-542000.0</v>
      </c>
      <c r="I27" s="10">
        <v>1.5349E7</v>
      </c>
      <c r="J27" s="10">
        <v>3.8774E7</v>
      </c>
      <c r="K27" s="10">
        <v>2.3425E7</v>
      </c>
      <c r="L27" s="18" t="s">
        <v>59</v>
      </c>
      <c r="M27" s="12">
        <f t="shared" ref="M27:N27" si="32">G27/$J27</f>
        <v>-0.6093258369</v>
      </c>
      <c r="N27" s="12">
        <f t="shared" si="32"/>
        <v>-0.01397843916</v>
      </c>
      <c r="O27" s="12">
        <f t="shared" si="3"/>
        <v>0.6552401281</v>
      </c>
      <c r="P27" s="13">
        <f t="shared" si="4"/>
        <v>-2.411508473</v>
      </c>
      <c r="Q27" s="14">
        <f t="shared" si="5"/>
        <v>0.08229931719</v>
      </c>
      <c r="R27" s="14">
        <f t="shared" si="6"/>
        <v>0.16702</v>
      </c>
      <c r="S27" s="14">
        <f t="shared" si="7"/>
        <v>0.08472068281</v>
      </c>
    </row>
    <row r="28">
      <c r="D28" s="19">
        <f t="shared" si="10"/>
        <v>2020</v>
      </c>
      <c r="E28" s="8">
        <v>27.0</v>
      </c>
      <c r="G28" s="10">
        <v>-2.313E7</v>
      </c>
      <c r="H28" s="10">
        <v>-6488000.0</v>
      </c>
      <c r="I28" s="10">
        <v>1.3754E7</v>
      </c>
      <c r="J28" s="10">
        <v>3.3252E7</v>
      </c>
      <c r="K28" s="10">
        <v>1.9498E7</v>
      </c>
      <c r="L28" s="18" t="s">
        <v>59</v>
      </c>
      <c r="M28" s="12">
        <f t="shared" ref="M28:N28" si="33">G28/$J28</f>
        <v>-0.6955972573</v>
      </c>
      <c r="N28" s="12">
        <f t="shared" si="33"/>
        <v>-0.1951160832</v>
      </c>
      <c r="O28" s="12">
        <f t="shared" si="3"/>
        <v>0.7054056826</v>
      </c>
      <c r="P28" s="13">
        <f t="shared" si="4"/>
        <v>-1.069620876</v>
      </c>
      <c r="Q28" s="14">
        <f t="shared" si="5"/>
        <v>0.2554751897</v>
      </c>
      <c r="R28" s="14">
        <f t="shared" si="6"/>
        <v>0.16702</v>
      </c>
      <c r="S28" s="14">
        <f t="shared" si="7"/>
        <v>0.08845518969</v>
      </c>
    </row>
    <row r="29">
      <c r="D29" s="19">
        <f t="shared" si="10"/>
        <v>2022</v>
      </c>
      <c r="E29" s="8">
        <v>28.0</v>
      </c>
      <c r="F29" s="9" t="s">
        <v>67</v>
      </c>
      <c r="G29" s="10">
        <v>-7546000.0</v>
      </c>
      <c r="H29" s="10">
        <v>341000.0</v>
      </c>
      <c r="I29" s="10">
        <v>1.0437E7</v>
      </c>
      <c r="J29" s="10">
        <v>4.5581E7</v>
      </c>
      <c r="K29" s="10">
        <v>3.5144E7</v>
      </c>
      <c r="L29" s="18" t="s">
        <v>26</v>
      </c>
      <c r="M29" s="12">
        <f t="shared" ref="M29:N29" si="34">G29/$J29</f>
        <v>-0.1655514359</v>
      </c>
      <c r="N29" s="12">
        <f t="shared" si="34"/>
        <v>0.007481187337</v>
      </c>
      <c r="O29" s="12">
        <f t="shared" si="3"/>
        <v>0.2969781471</v>
      </c>
      <c r="P29" s="13">
        <f t="shared" si="4"/>
        <v>-2.616807133</v>
      </c>
      <c r="Q29" s="14">
        <f t="shared" si="5"/>
        <v>0.06806454367</v>
      </c>
      <c r="R29" s="14">
        <f t="shared" si="6"/>
        <v>0.06179</v>
      </c>
      <c r="S29" s="14">
        <f t="shared" si="7"/>
        <v>0.00627454367</v>
      </c>
    </row>
    <row r="30">
      <c r="D30" s="19">
        <f t="shared" si="10"/>
        <v>2021</v>
      </c>
      <c r="E30" s="8">
        <v>29.0</v>
      </c>
      <c r="G30" s="10">
        <v>-5998000.0</v>
      </c>
      <c r="H30" s="10">
        <v>4223000.0</v>
      </c>
      <c r="I30" s="10">
        <v>1.184E7</v>
      </c>
      <c r="J30" s="10">
        <v>5.7993E7</v>
      </c>
      <c r="K30" s="10">
        <v>4.6153E7</v>
      </c>
      <c r="L30" s="18" t="s">
        <v>26</v>
      </c>
      <c r="M30" s="12">
        <f t="shared" ref="M30:N30" si="35">G30/$J30</f>
        <v>-0.1034262756</v>
      </c>
      <c r="N30" s="12">
        <f t="shared" si="35"/>
        <v>0.07281913334</v>
      </c>
      <c r="O30" s="12">
        <f t="shared" si="3"/>
        <v>0.2565380365</v>
      </c>
      <c r="P30" s="13">
        <f t="shared" si="4"/>
        <v>-3.108757968</v>
      </c>
      <c r="Q30" s="14">
        <f t="shared" si="5"/>
        <v>0.04274743942</v>
      </c>
      <c r="R30" s="14">
        <f t="shared" si="6"/>
        <v>0.06179</v>
      </c>
      <c r="S30" s="14">
        <f t="shared" si="7"/>
        <v>0.01904256058</v>
      </c>
    </row>
    <row r="31">
      <c r="D31" s="19">
        <f t="shared" si="10"/>
        <v>2020</v>
      </c>
      <c r="E31" s="8">
        <v>30.0</v>
      </c>
      <c r="G31" s="10">
        <v>-8031000.0</v>
      </c>
      <c r="H31" s="10">
        <v>886000.0</v>
      </c>
      <c r="I31" s="10">
        <v>1.1162E7</v>
      </c>
      <c r="J31" s="10">
        <v>5.9394E7</v>
      </c>
      <c r="K31" s="10">
        <v>4.8232E7</v>
      </c>
      <c r="L31" s="18" t="s">
        <v>26</v>
      </c>
      <c r="M31" s="12">
        <f t="shared" ref="M31:N31" si="36">G31/$J31</f>
        <v>-0.1352156784</v>
      </c>
      <c r="N31" s="12">
        <f t="shared" si="36"/>
        <v>0.01491733172</v>
      </c>
      <c r="O31" s="12">
        <f t="shared" si="3"/>
        <v>0.2314231216</v>
      </c>
      <c r="P31" s="13">
        <f t="shared" si="4"/>
        <v>-2.60735116</v>
      </c>
      <c r="Q31" s="14">
        <f t="shared" si="5"/>
        <v>0.0686668081</v>
      </c>
      <c r="R31" s="14">
        <f t="shared" si="6"/>
        <v>0.06179</v>
      </c>
      <c r="S31" s="14">
        <f t="shared" si="7"/>
        <v>0.006876808097</v>
      </c>
    </row>
    <row r="32">
      <c r="D32" s="19">
        <f t="shared" si="10"/>
        <v>2022</v>
      </c>
      <c r="E32" s="8">
        <v>31.0</v>
      </c>
      <c r="F32" s="9" t="s">
        <v>68</v>
      </c>
      <c r="G32" s="10">
        <v>-391356.0</v>
      </c>
      <c r="H32" s="10">
        <v>1457723.0</v>
      </c>
      <c r="I32" s="10">
        <v>8370432.0</v>
      </c>
      <c r="J32" s="10">
        <v>2.4207669E7</v>
      </c>
      <c r="K32" s="10">
        <v>1.5837237E7</v>
      </c>
      <c r="L32" s="18" t="s">
        <v>45</v>
      </c>
      <c r="M32" s="12">
        <f t="shared" ref="M32:N32" si="37">G32/$J32</f>
        <v>-0.01616661232</v>
      </c>
      <c r="N32" s="12">
        <f t="shared" si="37"/>
        <v>0.06021740466</v>
      </c>
      <c r="O32" s="12">
        <f t="shared" si="3"/>
        <v>0.5285285558</v>
      </c>
      <c r="P32" s="13">
        <f t="shared" si="4"/>
        <v>-3.581604227</v>
      </c>
      <c r="Q32" s="14">
        <f t="shared" si="5"/>
        <v>0.02707742299</v>
      </c>
      <c r="R32" s="14">
        <f t="shared" si="6"/>
        <v>0.00494</v>
      </c>
      <c r="S32" s="14">
        <f t="shared" si="7"/>
        <v>0.02213742299</v>
      </c>
    </row>
    <row r="33">
      <c r="D33" s="19">
        <f t="shared" si="10"/>
        <v>2021</v>
      </c>
      <c r="E33" s="8">
        <v>32.0</v>
      </c>
      <c r="G33" s="10">
        <v>-625911.0</v>
      </c>
      <c r="H33" s="10">
        <v>1055278.0</v>
      </c>
      <c r="I33" s="10">
        <v>8042796.0</v>
      </c>
      <c r="J33" s="10">
        <v>2.2355585E7</v>
      </c>
      <c r="K33" s="10">
        <v>1.4312789E7</v>
      </c>
      <c r="L33" s="18" t="s">
        <v>45</v>
      </c>
      <c r="M33" s="12">
        <f t="shared" ref="M33:N33" si="38">G33/$J33</f>
        <v>-0.02799797008</v>
      </c>
      <c r="N33" s="12">
        <f t="shared" si="38"/>
        <v>0.04720422212</v>
      </c>
      <c r="O33" s="12">
        <f t="shared" si="3"/>
        <v>0.561930732</v>
      </c>
      <c r="P33" s="13">
        <f t="shared" si="4"/>
        <v>-3.525345483</v>
      </c>
      <c r="Q33" s="14">
        <f t="shared" si="5"/>
        <v>0.02859961464</v>
      </c>
      <c r="R33" s="14">
        <f t="shared" si="6"/>
        <v>0.00494</v>
      </c>
      <c r="S33" s="14">
        <f t="shared" si="7"/>
        <v>0.02365961464</v>
      </c>
    </row>
    <row r="34">
      <c r="D34" s="19">
        <f t="shared" si="10"/>
        <v>2020</v>
      </c>
      <c r="E34" s="8">
        <v>33.0</v>
      </c>
      <c r="G34" s="10">
        <v>-509653.0</v>
      </c>
      <c r="H34" s="10">
        <v>1450408.0</v>
      </c>
      <c r="I34" s="10">
        <v>8346509.0</v>
      </c>
      <c r="J34" s="10">
        <v>2.285819E7</v>
      </c>
      <c r="K34" s="10">
        <v>1.4511681E7</v>
      </c>
      <c r="L34" s="18" t="s">
        <v>45</v>
      </c>
      <c r="M34" s="12">
        <f t="shared" ref="M34:N34" si="39">G34/$J34</f>
        <v>-0.0222962973</v>
      </c>
      <c r="N34" s="12">
        <f t="shared" si="39"/>
        <v>0.06345244308</v>
      </c>
      <c r="O34" s="12">
        <f t="shared" si="3"/>
        <v>0.575157971</v>
      </c>
      <c r="P34" s="13">
        <f t="shared" si="4"/>
        <v>-3.671462381</v>
      </c>
      <c r="Q34" s="14">
        <f t="shared" si="5"/>
        <v>0.02480814059</v>
      </c>
      <c r="R34" s="14">
        <f t="shared" si="6"/>
        <v>0.00494</v>
      </c>
      <c r="S34" s="14">
        <f t="shared" si="7"/>
        <v>0.01986814059</v>
      </c>
    </row>
  </sheetData>
  <drawing r:id="rId1"/>
</worksheet>
</file>