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<sst xmlns="http://schemas.openxmlformats.org/spreadsheetml/2006/main" count="439" uniqueCount="114">
  <si>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</si>
  <si>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</si>
  <si>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</si>
  <si>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</si>
  <si>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</si>
  <si>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</si>
  <si>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</si>
  <si>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</si>
  <si>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</si>
  <si>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</si>
  <si>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</si>
  <si>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</si>
  <si>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</si>
  <si>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</si>
  <si>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</si>
  <si>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</si>
  <si>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</si>
  <si>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</si>
  <si>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</si>
  <si>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</si>
  <si>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</si>
  <si>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Henry</t>
  </si>
  <si>
    <t>Bob</t>
  </si>
  <si>
    <t>Anna</t>
  </si>
  <si>
    <t>Joe</t>
  </si>
  <si>
    <t>Nancy</t>
  </si>
  <si>
    <t>Victor</t>
  </si>
  <si>
    <t>Ben</t>
  </si>
  <si>
    <t>Mary</t>
  </si>
  <si>
    <t>Johny</t>
  </si>
  <si>
    <t>Robert</t>
  </si>
  <si>
    <t>Makoto</t>
  </si>
  <si>
    <t>Kim</t>
  </si>
  <si>
    <t>Somchai</t>
  </si>
  <si>
    <t>Coline</t>
  </si>
  <si>
    <t>Dicky</t>
  </si>
  <si>
    <t>Ken</t>
  </si>
  <si>
    <t>EMP_ID</t>
  </si>
  <si>
    <t>NAME</t>
  </si>
  <si>
    <t>DEPARTMENT</t>
  </si>
  <si>
    <t>POSITION</t>
  </si>
  <si>
    <t>DOB</t>
  </si>
  <si>
    <t>SALARY</t>
  </si>
  <si>
    <t>SALARY_NEW</t>
  </si>
  <si>
    <t>CEO</t>
  </si>
  <si>
    <t>Marketing</t>
  </si>
  <si>
    <t>VP</t>
  </si>
  <si>
    <t>Marry</t>
  </si>
  <si>
    <t>Manager</t>
  </si>
  <si>
    <t>Sales</t>
  </si>
  <si>
    <t>Cell Reference</t>
  </si>
  <si>
    <r>
      <rPr>
        <rFont val="Work Sans"/>
        <color theme="1"/>
      </rPr>
      <t xml:space="preserve">Shortcut </t>
    </r>
    <r>
      <rPr>
        <rFont val="Work Sans"/>
        <b/>
        <color theme="1"/>
      </rPr>
      <t>F4</t>
    </r>
  </si>
  <si>
    <t>A1</t>
  </si>
  <si>
    <t>No lock any cell</t>
  </si>
  <si>
    <t>$A$1</t>
  </si>
  <si>
    <t>Absolute Reference: Lock Colume A &amp; Row 1</t>
  </si>
  <si>
    <t>A$1</t>
  </si>
  <si>
    <t>Free Colume A, but lock Row 1</t>
  </si>
  <si>
    <t>$A1</t>
  </si>
  <si>
    <t>Lock Colume A, but free Row 1</t>
  </si>
  <si>
    <t xml:space="preserve">Arrayformula </t>
  </si>
  <si>
    <t>Shortcut key: Control/Command+Shift+Enter</t>
  </si>
  <si>
    <t>YEAR</t>
  </si>
  <si>
    <t>MONTH</t>
  </si>
  <si>
    <t>DAY</t>
  </si>
  <si>
    <t>SEGMENT</t>
  </si>
  <si>
    <t>HIGH SALARY</t>
  </si>
  <si>
    <t>Low</t>
  </si>
  <si>
    <t>LOW SALARY</t>
  </si>
  <si>
    <t>CRTL+SHIFT+ENTER</t>
  </si>
  <si>
    <t>SEGMET</t>
  </si>
  <si>
    <t>High Salary</t>
  </si>
  <si>
    <t>Low Salary</t>
  </si>
  <si>
    <t>SEGMENT (IF)</t>
  </si>
  <si>
    <t>SEGMENT (IFS)</t>
  </si>
  <si>
    <t>Medium</t>
  </si>
  <si>
    <t>Salary</t>
  </si>
  <si>
    <t>&gt;=100K</t>
  </si>
  <si>
    <t>High</t>
  </si>
  <si>
    <t xml:space="preserve">&gt;=50K </t>
  </si>
  <si>
    <t>Else</t>
  </si>
  <si>
    <t>FLAG</t>
  </si>
  <si>
    <t>Truth Table</t>
  </si>
  <si>
    <t>p</t>
  </si>
  <si>
    <t>q</t>
  </si>
  <si>
    <t>p AND q</t>
  </si>
  <si>
    <t>p OR q</t>
  </si>
  <si>
    <t>NOT p</t>
  </si>
  <si>
    <t>[Note]</t>
  </si>
  <si>
    <t>For "AND", If which side is FALSE, result would be FALSE</t>
  </si>
  <si>
    <t>For "Or", If which side is TRUE, result would be TRUE</t>
  </si>
  <si>
    <t>AND, OR cannot use with ARRAY FORMULA</t>
  </si>
  <si>
    <t>Office</t>
  </si>
  <si>
    <t>LOCATION (IFS)</t>
  </si>
  <si>
    <t>LOCATION (SWITCH)</t>
  </si>
  <si>
    <t>London</t>
  </si>
  <si>
    <t>Madrid</t>
  </si>
  <si>
    <t>Tokyo</t>
  </si>
  <si>
    <t>Code</t>
  </si>
  <si>
    <t>Toy</t>
  </si>
  <si>
    <t>IT</t>
  </si>
  <si>
    <t>FORMULATEXT</t>
  </si>
  <si>
    <t>SUM</t>
  </si>
  <si>
    <t>AVG</t>
  </si>
  <si>
    <t>MIN</t>
  </si>
  <si>
    <t>MAX</t>
  </si>
  <si>
    <t>COUNTA</t>
  </si>
  <si>
    <t>COUNT</t>
  </si>
  <si>
    <t>MEDIAN</t>
  </si>
  <si>
    <t>กรณีค่าตัวเลขกระจายตัวไม่เท่ากัน การหาค่ากลางด้วย Median จะชัดกว่า AVG</t>
  </si>
  <si>
    <t>UNIQUE</t>
  </si>
  <si>
    <t>N</t>
  </si>
  <si>
    <t>AVG_SAL</t>
  </si>
  <si>
    <t>SUM_SAL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</si>
</sst>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m&quot;-&quot;dd"/>
    <numFmt numFmtId="165" formatCode="ddmmmyyyy"/>
    <numFmt numFmtId="166" formatCode="yyyy-mm-dd"/>
    <numFmt numFmtId="167" formatCode="&quot;$&quot;#,##0"/>
  </numFmts>
  <fonts count="10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theme="1"/>
      <name val="Arial"/>
      <scheme val="minor"/>
    </font>
    <font>
      <b/>
      <color theme="1"/>
      <name val="Prompt"/>
    </font>
    <font>
      <color theme="1"/>
      <name val="Prompt"/>
    </font>
    <font>
      <b/>
      <color theme="1"/>
      <name val="Arial"/>
      <scheme val="minor"/>
    </font>
    <font>
      <sz val="11.0"/>
      <color rgb="FF000000"/>
      <name val="Inconsolata"/>
    </font>
    <font>
      <b/>
      <color rgb="FF000000"/>
      <name val="Work Sans"/>
    </font>
  </fonts>
  <fills count="9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2" fontId="2" numFmtId="0" xfId="0" applyFont="1"/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0" fontId="2" numFmtId="167" xfId="0" applyAlignment="1" applyFont="1" applyNumberFormat="1">
      <alignment horizontal="center" readingOrder="0"/>
    </xf>
    <xf borderId="0" fillId="3" fontId="2" numFmtId="167" xfId="0" applyFill="1" applyFont="1" applyNumberFormat="1"/>
    <xf borderId="0" fillId="4" fontId="2" numFmtId="9" xfId="0" applyAlignment="1" applyFill="1" applyFont="1" applyNumberFormat="1">
      <alignment readingOrder="0"/>
    </xf>
    <xf borderId="0" fillId="5" fontId="2" numFmtId="9" xfId="0" applyAlignment="1" applyFill="1" applyFont="1" applyNumberFormat="1">
      <alignment readingOrder="0"/>
    </xf>
    <xf borderId="0" fillId="0" fontId="2" numFmtId="167" xfId="0" applyFont="1" applyNumberFormat="1"/>
    <xf borderId="0" fillId="0" fontId="4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5" fontId="4" numFmtId="0" xfId="0" applyAlignment="1" applyFont="1">
      <alignment horizontal="center"/>
    </xf>
    <xf borderId="0" fillId="6" fontId="8" numFmtId="0" xfId="0" applyFill="1" applyFont="1"/>
    <xf borderId="0" fillId="0" fontId="4" numFmtId="0" xfId="0" applyAlignment="1" applyFont="1">
      <alignment horizontal="center"/>
    </xf>
    <xf borderId="0" fillId="0" fontId="2" numFmtId="167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5" fontId="2" numFmtId="9" xfId="0" applyAlignment="1" applyFont="1" applyNumberFormat="1">
      <alignment horizontal="center" readingOrder="0"/>
    </xf>
    <xf borderId="0" fillId="4" fontId="4" numFmtId="0" xfId="0" applyFont="1"/>
    <xf borderId="0" fillId="5" fontId="2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0" fillId="7" fontId="2" numFmtId="0" xfId="0" applyFill="1" applyFont="1"/>
    <xf borderId="0" fillId="8" fontId="2" numFmtId="0" xfId="0" applyFill="1" applyFont="1"/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5" fontId="2" numFmtId="167" xfId="0" applyFont="1" applyNumberForma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display="Lesson1 - Why Google Sheets" location="Lesson1 - Why Google Sheets!A1" ref="B2"/>
    <hyperlink display="Lesson2 - Input Data" location="Lesson2 - Input Data!A1" ref="B3"/>
    <hyperlink display="Lesson3 - Cell Reference" location="Lesson3 - Cell Reference!A1" ref="B4"/>
    <hyperlink display="Lesson4 - What is Function" location="Lesson4 - What is Function!A1" ref="B5"/>
    <hyperlink display="Lesson5 - IF Array" location="Lesson5 - IF Array!A1" ref="B6"/>
    <hyperlink display="Lesson6 - IFS" location="Lesson6 - IFS!A1" ref="B7"/>
    <hyperlink display="Lesson7 - AND OR NOT" location="Lesson7 - AND OR NOT!A1" ref="B8"/>
    <hyperlink display="Lesson8 - SWITCH" location="Lesson8 - SWITCH!A1" ref="B9"/>
    <hyperlink display="Lesson9 - Average Sum" location="Lesson9 - Average Sum!A1" ref="B10"/>
    <hyperlink display="Lesson10 - Average If" location="Lesson10 - Average If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6" t="s">
        <v>12</v>
      </c>
      <c r="B1" s="7"/>
    </row>
    <row r="2">
      <c r="A2" s="8" t="s">
        <v>13</v>
      </c>
      <c r="B2" s="8" t="s">
        <v>14</v>
      </c>
    </row>
    <row r="3">
      <c r="A3" s="8" t="s">
        <v>15</v>
      </c>
      <c r="B3" s="8" t="s">
        <v>16</v>
      </c>
    </row>
    <row r="4">
      <c r="A4" s="8" t="s">
        <v>17</v>
      </c>
      <c r="B4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</cols>
  <sheetData>
    <row r="1">
      <c r="A1" s="9">
        <v>1.0</v>
      </c>
      <c r="B1" s="9">
        <v>100.0</v>
      </c>
      <c r="C1" s="9" t="s">
        <v>19</v>
      </c>
      <c r="D1" s="10">
        <v>44075.0</v>
      </c>
      <c r="E1" s="11"/>
      <c r="F1" s="11"/>
      <c r="G1" s="12">
        <f t="array" ref="G1:K1">{1,2,3,4,5}</f>
        <v>1</v>
      </c>
      <c r="H1" s="11">
        <v>2.0</v>
      </c>
      <c r="I1" s="11">
        <v>3.0</v>
      </c>
      <c r="J1" s="11">
        <v>4.0</v>
      </c>
      <c r="K1" s="11">
        <v>5.0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>
        <v>2.0</v>
      </c>
      <c r="B2" s="9">
        <v>200.0</v>
      </c>
      <c r="C2" s="9" t="s">
        <v>20</v>
      </c>
      <c r="D2" s="10">
        <v>32144.0</v>
      </c>
      <c r="E2" s="11"/>
      <c r="F2" s="11"/>
      <c r="G2" s="11">
        <f t="array" ref="G2:G5">{2;3;4;5}</f>
        <v>2</v>
      </c>
      <c r="H2" s="11" t="str">
        <f t="array" ref="H2:K3">{"David","John", "Henry", "Bob"; "Joe", "Nancy", "Victor", "Ben"}</f>
        <v>David</v>
      </c>
      <c r="I2" s="11" t="s">
        <v>20</v>
      </c>
      <c r="J2" s="11" t="s">
        <v>21</v>
      </c>
      <c r="K2" s="11" t="s">
        <v>22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3.0</v>
      </c>
      <c r="B3" s="9">
        <v>300.0</v>
      </c>
      <c r="C3" s="9" t="s">
        <v>23</v>
      </c>
      <c r="D3" s="10">
        <v>27759.0</v>
      </c>
      <c r="E3" s="11"/>
      <c r="F3" s="11"/>
      <c r="G3" s="11">
        <v>3.0</v>
      </c>
      <c r="H3" s="11" t="s">
        <v>24</v>
      </c>
      <c r="I3" s="11" t="s">
        <v>25</v>
      </c>
      <c r="J3" s="11" t="s">
        <v>26</v>
      </c>
      <c r="K3" s="11" t="s">
        <v>27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4.0</v>
      </c>
      <c r="B4" s="9">
        <v>400.0</v>
      </c>
      <c r="C4" s="9" t="s">
        <v>28</v>
      </c>
      <c r="D4" s="10">
        <v>22225.0</v>
      </c>
      <c r="E4" s="11"/>
      <c r="F4" s="11"/>
      <c r="G4" s="11">
        <v>4.0</v>
      </c>
      <c r="H4" s="13">
        <v>44562.0</v>
      </c>
      <c r="I4" s="13">
        <v>44594.0</v>
      </c>
      <c r="J4" s="13">
        <v>44623.0</v>
      </c>
      <c r="K4" s="13">
        <v>44655.0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5.0</v>
      </c>
      <c r="B5" s="9">
        <v>500.0</v>
      </c>
      <c r="C5" s="9" t="s">
        <v>29</v>
      </c>
      <c r="D5" s="10">
        <v>41002.0</v>
      </c>
      <c r="E5" s="11"/>
      <c r="F5" s="11"/>
      <c r="G5" s="11">
        <v>5.0</v>
      </c>
      <c r="H5" s="13">
        <v>37381.0</v>
      </c>
      <c r="I5" s="13">
        <v>44718.0</v>
      </c>
      <c r="J5" s="13">
        <v>44749.0</v>
      </c>
      <c r="K5" s="13">
        <v>44781.0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4">
        <f t="array" ref="A7:E7">{1,2,3,4,5}</f>
        <v>1</v>
      </c>
      <c r="B7" s="14">
        <v>2.0</v>
      </c>
      <c r="C7" s="14">
        <v>3.0</v>
      </c>
      <c r="D7" s="14">
        <v>4.0</v>
      </c>
      <c r="E7" s="14">
        <v>5.0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4" t="str">
        <f t="array" ref="A9:A12">{"Toy"; "Anna"; "John"; "David"}</f>
        <v>Toy</v>
      </c>
      <c r="B9" s="11"/>
      <c r="C9" s="14">
        <f t="array" ref="C9:D11">{100, 200; 300, 400; 500, 600}</f>
        <v>100</v>
      </c>
      <c r="D9" s="14">
        <v>200.0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4" t="s">
        <v>23</v>
      </c>
      <c r="B10" s="11"/>
      <c r="C10" s="14">
        <v>300.0</v>
      </c>
      <c r="D10" s="14">
        <v>400.0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4" t="s">
        <v>20</v>
      </c>
      <c r="B11" s="11"/>
      <c r="C11" s="14">
        <v>500.0</v>
      </c>
      <c r="D11" s="14">
        <v>600.0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4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5">
        <v>1.0</v>
      </c>
      <c r="B15" s="15">
        <v>500.0</v>
      </c>
      <c r="C15" s="15" t="s">
        <v>30</v>
      </c>
      <c r="D15" s="16">
        <v>31990.0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5">
        <v>2.0</v>
      </c>
      <c r="B16" s="15">
        <v>400.0</v>
      </c>
      <c r="C16" s="15" t="s">
        <v>31</v>
      </c>
      <c r="D16" s="16">
        <v>35796.0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5">
        <v>3.0</v>
      </c>
      <c r="B17" s="15">
        <v>300.0</v>
      </c>
      <c r="C17" s="15" t="s">
        <v>32</v>
      </c>
      <c r="D17" s="16">
        <v>36830.0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5">
        <v>4.0</v>
      </c>
      <c r="B18" s="15">
        <v>200.0</v>
      </c>
      <c r="C18" s="15" t="s">
        <v>33</v>
      </c>
      <c r="D18" s="16">
        <v>38450.0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5">
        <v>5.0</v>
      </c>
      <c r="B19" s="15">
        <v>100.0</v>
      </c>
      <c r="C19" s="15" t="s">
        <v>23</v>
      </c>
      <c r="D19" s="16">
        <v>40366.0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>
        <f t="array" ref="A21:F21">{1, 2, 3, 6, 7, 8}</f>
        <v>1</v>
      </c>
      <c r="B21" s="11">
        <v>2.0</v>
      </c>
      <c r="C21" s="11">
        <v>3.0</v>
      </c>
      <c r="D21" s="11">
        <v>6.0</v>
      </c>
      <c r="E21" s="11">
        <v>7.0</v>
      </c>
      <c r="F21" s="11">
        <v>8.0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 t="str">
        <f t="array" ref="A23:A26">{"Henry"; "Coline"; "Dicky"; "Ken"}</f>
        <v>Henry</v>
      </c>
      <c r="B23" s="11"/>
      <c r="C23" s="11">
        <f t="array" ref="C23:D25">{150, 250; 500, 1000; 2000, 4000}</f>
        <v>150</v>
      </c>
      <c r="D23" s="11">
        <v>250.0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 t="s">
        <v>34</v>
      </c>
      <c r="B24" s="11"/>
      <c r="C24" s="11">
        <v>500.0</v>
      </c>
      <c r="D24" s="11">
        <v>1000.0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 t="s">
        <v>35</v>
      </c>
      <c r="B25" s="11"/>
      <c r="C25" s="11">
        <v>2000.0</v>
      </c>
      <c r="D25" s="11">
        <v>4000.0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 t="s">
        <v>36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8" t="s">
        <v>42</v>
      </c>
      <c r="G1" s="18" t="s">
        <v>43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9">
        <v>1.0</v>
      </c>
      <c r="B2" s="19" t="s">
        <v>19</v>
      </c>
      <c r="C2" s="19" t="s">
        <v>44</v>
      </c>
      <c r="D2" s="19" t="s">
        <v>44</v>
      </c>
      <c r="E2" s="20">
        <v>29372.0</v>
      </c>
      <c r="F2" s="21">
        <v>100000.0</v>
      </c>
      <c r="G2" s="22">
        <f t="shared" ref="G2:G6" si="1">F2*(1+$I$2)</f>
        <v>115000</v>
      </c>
      <c r="H2" s="23"/>
      <c r="I2" s="24">
        <v>0.15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9">
        <v>2.0</v>
      </c>
      <c r="B3" s="19" t="s">
        <v>20</v>
      </c>
      <c r="C3" s="19" t="s">
        <v>45</v>
      </c>
      <c r="D3" s="19" t="s">
        <v>46</v>
      </c>
      <c r="E3" s="20">
        <v>31121.0</v>
      </c>
      <c r="F3" s="21">
        <v>85000.0</v>
      </c>
      <c r="G3" s="25">
        <f t="shared" si="1"/>
        <v>97750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9">
        <v>3.0</v>
      </c>
      <c r="B4" s="19" t="s">
        <v>47</v>
      </c>
      <c r="C4" s="19" t="s">
        <v>45</v>
      </c>
      <c r="D4" s="19" t="s">
        <v>48</v>
      </c>
      <c r="E4" s="20">
        <v>32932.0</v>
      </c>
      <c r="F4" s="21">
        <v>55000.0</v>
      </c>
      <c r="G4" s="25">
        <f t="shared" si="1"/>
        <v>63250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9">
        <v>4.0</v>
      </c>
      <c r="B5" s="19" t="s">
        <v>23</v>
      </c>
      <c r="C5" s="19" t="s">
        <v>49</v>
      </c>
      <c r="D5" s="19" t="s">
        <v>46</v>
      </c>
      <c r="E5" s="20">
        <v>31771.0</v>
      </c>
      <c r="F5" s="21">
        <v>90000.0</v>
      </c>
      <c r="G5" s="25">
        <f t="shared" si="1"/>
        <v>103500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9">
        <v>5.0</v>
      </c>
      <c r="B6" s="19" t="s">
        <v>21</v>
      </c>
      <c r="C6" s="19" t="s">
        <v>49</v>
      </c>
      <c r="D6" s="19" t="s">
        <v>48</v>
      </c>
      <c r="E6" s="20">
        <v>32395.0</v>
      </c>
      <c r="F6" s="21">
        <v>45000.0</v>
      </c>
      <c r="G6" s="25">
        <f t="shared" si="1"/>
        <v>51750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2"/>
      <c r="B8" s="12"/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" t="s">
        <v>50</v>
      </c>
      <c r="B9" s="12" t="s">
        <v>51</v>
      </c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2" t="s">
        <v>52</v>
      </c>
      <c r="B10" s="26" t="s">
        <v>53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2" t="s">
        <v>54</v>
      </c>
      <c r="B11" s="12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2" t="s">
        <v>56</v>
      </c>
      <c r="B12" s="12" t="s">
        <v>57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2" t="s">
        <v>58</v>
      </c>
      <c r="B13" s="12" t="s">
        <v>59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7" t="s">
        <v>37</v>
      </c>
      <c r="B15" s="17" t="s">
        <v>38</v>
      </c>
      <c r="C15" s="17" t="s">
        <v>39</v>
      </c>
      <c r="D15" s="17" t="s">
        <v>40</v>
      </c>
      <c r="E15" s="17" t="s">
        <v>41</v>
      </c>
      <c r="F15" s="18" t="s">
        <v>42</v>
      </c>
      <c r="G15" s="12" t="s">
        <v>43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9">
        <v>1.0</v>
      </c>
      <c r="B16" s="19" t="s">
        <v>19</v>
      </c>
      <c r="C16" s="19" t="s">
        <v>44</v>
      </c>
      <c r="D16" s="19" t="s">
        <v>44</v>
      </c>
      <c r="E16" s="20">
        <v>29372.0</v>
      </c>
      <c r="F16" s="21">
        <v>100000.0</v>
      </c>
      <c r="G16" s="25">
        <f t="array" ref="G16:G20">F16:F20*(1+$I$2)</f>
        <v>115000</v>
      </c>
      <c r="H16" s="11"/>
      <c r="I16" s="2" t="s">
        <v>60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9">
        <v>2.0</v>
      </c>
      <c r="B17" s="19" t="s">
        <v>20</v>
      </c>
      <c r="C17" s="19" t="s">
        <v>45</v>
      </c>
      <c r="D17" s="19" t="s">
        <v>46</v>
      </c>
      <c r="E17" s="20">
        <v>31121.0</v>
      </c>
      <c r="F17" s="21">
        <v>85000.0</v>
      </c>
      <c r="G17" s="25">
        <v>97749.99999999999</v>
      </c>
      <c r="H17" s="11"/>
      <c r="I17" s="12" t="s">
        <v>61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9">
        <v>3.0</v>
      </c>
      <c r="B18" s="19" t="s">
        <v>47</v>
      </c>
      <c r="C18" s="19" t="s">
        <v>45</v>
      </c>
      <c r="D18" s="19" t="s">
        <v>48</v>
      </c>
      <c r="E18" s="20">
        <v>32932.0</v>
      </c>
      <c r="F18" s="21">
        <v>55000.0</v>
      </c>
      <c r="G18" s="25">
        <v>63249.99999999999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9">
        <v>4.0</v>
      </c>
      <c r="B19" s="19" t="s">
        <v>23</v>
      </c>
      <c r="C19" s="19" t="s">
        <v>49</v>
      </c>
      <c r="D19" s="19" t="s">
        <v>46</v>
      </c>
      <c r="E19" s="20">
        <v>31771.0</v>
      </c>
      <c r="F19" s="21">
        <v>90000.0</v>
      </c>
      <c r="G19" s="25">
        <v>103499.99999999999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9">
        <v>5.0</v>
      </c>
      <c r="B20" s="19" t="s">
        <v>21</v>
      </c>
      <c r="C20" s="19" t="s">
        <v>49</v>
      </c>
      <c r="D20" s="19" t="s">
        <v>48</v>
      </c>
      <c r="E20" s="20">
        <v>32395.0</v>
      </c>
      <c r="F20" s="21">
        <v>45000.0</v>
      </c>
      <c r="G20" s="25">
        <v>51749.99999999999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8" t="s">
        <v>42</v>
      </c>
      <c r="G1" s="27" t="s">
        <v>62</v>
      </c>
      <c r="H1" s="27" t="s">
        <v>63</v>
      </c>
      <c r="I1" s="27" t="s">
        <v>64</v>
      </c>
    </row>
    <row r="2">
      <c r="A2" s="19">
        <v>1.0</v>
      </c>
      <c r="B2" s="19" t="s">
        <v>19</v>
      </c>
      <c r="C2" s="19" t="s">
        <v>44</v>
      </c>
      <c r="D2" s="19" t="s">
        <v>44</v>
      </c>
      <c r="E2" s="20">
        <v>29372.0</v>
      </c>
      <c r="F2" s="21">
        <v>100000.0</v>
      </c>
      <c r="G2" s="28">
        <f t="shared" ref="G2:G6" si="1">YEAR(E2)</f>
        <v>1980</v>
      </c>
      <c r="H2" s="28">
        <f t="shared" ref="H2:H6" si="2">MONTH(E2)</f>
        <v>5</v>
      </c>
      <c r="I2" s="28">
        <f t="shared" ref="I2:I6" si="3">DAY(E2)</f>
        <v>31</v>
      </c>
      <c r="J2" s="29"/>
    </row>
    <row r="3">
      <c r="A3" s="19">
        <v>2.0</v>
      </c>
      <c r="B3" s="19" t="s">
        <v>20</v>
      </c>
      <c r="C3" s="19" t="s">
        <v>45</v>
      </c>
      <c r="D3" s="19" t="s">
        <v>46</v>
      </c>
      <c r="E3" s="20">
        <v>31121.0</v>
      </c>
      <c r="F3" s="21">
        <v>85000.0</v>
      </c>
      <c r="G3" s="28">
        <f t="shared" si="1"/>
        <v>1985</v>
      </c>
      <c r="H3" s="28">
        <f t="shared" si="2"/>
        <v>3</v>
      </c>
      <c r="I3" s="28">
        <f t="shared" si="3"/>
        <v>15</v>
      </c>
    </row>
    <row r="4">
      <c r="A4" s="19">
        <v>3.0</v>
      </c>
      <c r="B4" s="19" t="s">
        <v>47</v>
      </c>
      <c r="C4" s="19" t="s">
        <v>45</v>
      </c>
      <c r="D4" s="19" t="s">
        <v>48</v>
      </c>
      <c r="E4" s="20">
        <v>32932.0</v>
      </c>
      <c r="F4" s="21">
        <v>55000.0</v>
      </c>
      <c r="G4" s="28">
        <f t="shared" si="1"/>
        <v>1990</v>
      </c>
      <c r="H4" s="28">
        <f t="shared" si="2"/>
        <v>2</v>
      </c>
      <c r="I4" s="28">
        <f t="shared" si="3"/>
        <v>28</v>
      </c>
    </row>
    <row r="5">
      <c r="A5" s="19">
        <v>4.0</v>
      </c>
      <c r="B5" s="19" t="s">
        <v>23</v>
      </c>
      <c r="C5" s="19" t="s">
        <v>49</v>
      </c>
      <c r="D5" s="19" t="s">
        <v>46</v>
      </c>
      <c r="E5" s="20">
        <v>31771.0</v>
      </c>
      <c r="F5" s="21">
        <v>90000.0</v>
      </c>
      <c r="G5" s="28">
        <f t="shared" si="1"/>
        <v>1986</v>
      </c>
      <c r="H5" s="28">
        <f t="shared" si="2"/>
        <v>12</v>
      </c>
      <c r="I5" s="28">
        <f t="shared" si="3"/>
        <v>25</v>
      </c>
    </row>
    <row r="6">
      <c r="A6" s="19">
        <v>5.0</v>
      </c>
      <c r="B6" s="19" t="s">
        <v>21</v>
      </c>
      <c r="C6" s="19" t="s">
        <v>49</v>
      </c>
      <c r="D6" s="19" t="s">
        <v>48</v>
      </c>
      <c r="E6" s="20">
        <v>32395.0</v>
      </c>
      <c r="F6" s="21">
        <v>45000.0</v>
      </c>
      <c r="G6" s="28">
        <f t="shared" si="1"/>
        <v>1988</v>
      </c>
      <c r="H6" s="28">
        <f t="shared" si="2"/>
        <v>9</v>
      </c>
      <c r="I6" s="28">
        <f t="shared" si="3"/>
        <v>9</v>
      </c>
    </row>
    <row r="7">
      <c r="G7" s="30"/>
      <c r="H7" s="30"/>
      <c r="I7" s="30"/>
    </row>
    <row r="8">
      <c r="A8" s="17" t="s">
        <v>37</v>
      </c>
      <c r="B8" s="17" t="s">
        <v>38</v>
      </c>
      <c r="C8" s="17" t="s">
        <v>39</v>
      </c>
      <c r="D8" s="17" t="s">
        <v>40</v>
      </c>
      <c r="E8" s="17" t="s">
        <v>41</v>
      </c>
      <c r="F8" s="18" t="s">
        <v>42</v>
      </c>
      <c r="G8" s="27" t="s">
        <v>62</v>
      </c>
      <c r="H8" s="27" t="s">
        <v>63</v>
      </c>
      <c r="I8" s="27" t="s">
        <v>64</v>
      </c>
    </row>
    <row r="9">
      <c r="A9" s="19">
        <v>1.0</v>
      </c>
      <c r="B9" s="19" t="s">
        <v>19</v>
      </c>
      <c r="C9" s="19" t="s">
        <v>44</v>
      </c>
      <c r="D9" s="19" t="s">
        <v>44</v>
      </c>
      <c r="E9" s="20">
        <v>29372.0</v>
      </c>
      <c r="F9" s="21">
        <v>100000.0</v>
      </c>
      <c r="G9" s="30">
        <f t="shared" ref="G9:G13" si="4">YEAR(E9)</f>
        <v>1980</v>
      </c>
      <c r="H9" s="30">
        <f t="shared" ref="H9:H13" si="5">MONTH(E9)</f>
        <v>5</v>
      </c>
      <c r="I9" s="30">
        <f t="shared" ref="I9:I13" si="6">DAY(E9)</f>
        <v>31</v>
      </c>
    </row>
    <row r="10">
      <c r="A10" s="19">
        <v>2.0</v>
      </c>
      <c r="B10" s="19" t="s">
        <v>20</v>
      </c>
      <c r="C10" s="19" t="s">
        <v>45</v>
      </c>
      <c r="D10" s="19" t="s">
        <v>46</v>
      </c>
      <c r="E10" s="20">
        <v>31121.0</v>
      </c>
      <c r="F10" s="21">
        <v>85000.0</v>
      </c>
      <c r="G10" s="30">
        <f t="shared" si="4"/>
        <v>1985</v>
      </c>
      <c r="H10" s="30">
        <f t="shared" si="5"/>
        <v>3</v>
      </c>
      <c r="I10" s="30">
        <f t="shared" si="6"/>
        <v>15</v>
      </c>
    </row>
    <row r="11">
      <c r="A11" s="19">
        <v>3.0</v>
      </c>
      <c r="B11" s="19" t="s">
        <v>47</v>
      </c>
      <c r="C11" s="19" t="s">
        <v>45</v>
      </c>
      <c r="D11" s="19" t="s">
        <v>48</v>
      </c>
      <c r="E11" s="20">
        <v>32932.0</v>
      </c>
      <c r="F11" s="21">
        <v>55000.0</v>
      </c>
      <c r="G11" s="30">
        <f t="shared" si="4"/>
        <v>1990</v>
      </c>
      <c r="H11" s="30">
        <f t="shared" si="5"/>
        <v>2</v>
      </c>
      <c r="I11" s="30">
        <f t="shared" si="6"/>
        <v>28</v>
      </c>
    </row>
    <row r="12">
      <c r="A12" s="19">
        <v>4.0</v>
      </c>
      <c r="B12" s="19" t="s">
        <v>23</v>
      </c>
      <c r="C12" s="19" t="s">
        <v>49</v>
      </c>
      <c r="D12" s="19" t="s">
        <v>46</v>
      </c>
      <c r="E12" s="20">
        <v>31771.0</v>
      </c>
      <c r="F12" s="21">
        <v>90000.0</v>
      </c>
      <c r="G12" s="30">
        <f t="shared" si="4"/>
        <v>1986</v>
      </c>
      <c r="H12" s="30">
        <f t="shared" si="5"/>
        <v>12</v>
      </c>
      <c r="I12" s="30">
        <f t="shared" si="6"/>
        <v>25</v>
      </c>
    </row>
    <row r="13">
      <c r="A13" s="19">
        <v>5.0</v>
      </c>
      <c r="B13" s="19" t="s">
        <v>21</v>
      </c>
      <c r="C13" s="19" t="s">
        <v>49</v>
      </c>
      <c r="D13" s="19" t="s">
        <v>48</v>
      </c>
      <c r="E13" s="20">
        <v>32395.0</v>
      </c>
      <c r="F13" s="21">
        <v>45000.0</v>
      </c>
      <c r="G13" s="30">
        <f t="shared" si="4"/>
        <v>1988</v>
      </c>
      <c r="H13" s="30">
        <f t="shared" si="5"/>
        <v>9</v>
      </c>
      <c r="I13" s="30">
        <f t="shared" si="6"/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75"/>
  </cols>
  <sheetData>
    <row r="1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8" t="s">
        <v>42</v>
      </c>
      <c r="G1" s="18" t="s">
        <v>43</v>
      </c>
      <c r="H1" s="18" t="s">
        <v>65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9">
        <v>1.0</v>
      </c>
      <c r="B2" s="19" t="s">
        <v>19</v>
      </c>
      <c r="C2" s="19" t="s">
        <v>44</v>
      </c>
      <c r="D2" s="19" t="s">
        <v>44</v>
      </c>
      <c r="E2" s="20">
        <v>29372.0</v>
      </c>
      <c r="F2" s="21">
        <v>100000.0</v>
      </c>
      <c r="G2" s="31">
        <f t="array" ref="G2:G6">F2:F6*(1+$H$8)</f>
        <v>110000</v>
      </c>
      <c r="H2" s="32" t="str">
        <f t="array" ref="H2:H6">IF(G2:G6 &gt; 50000, "HIGH SALARY", "LOW SALARY")</f>
        <v>HIGH SALARY</v>
      </c>
      <c r="I2" s="11" t="str">
        <f t="array" ref="I2:I6">IF(G2:G6&gt;=100000,"High", "Low")</f>
        <v>High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9">
        <v>2.0</v>
      </c>
      <c r="B3" s="19" t="s">
        <v>20</v>
      </c>
      <c r="C3" s="19" t="s">
        <v>45</v>
      </c>
      <c r="D3" s="19" t="s">
        <v>46</v>
      </c>
      <c r="E3" s="20">
        <v>31121.0</v>
      </c>
      <c r="F3" s="21">
        <v>85000.0</v>
      </c>
      <c r="G3" s="31">
        <v>93500.00000000001</v>
      </c>
      <c r="H3" s="32" t="s">
        <v>66</v>
      </c>
      <c r="I3" s="11" t="s">
        <v>67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9">
        <v>3.0</v>
      </c>
      <c r="B4" s="19" t="s">
        <v>47</v>
      </c>
      <c r="C4" s="19" t="s">
        <v>45</v>
      </c>
      <c r="D4" s="19" t="s">
        <v>48</v>
      </c>
      <c r="E4" s="20">
        <v>32932.0</v>
      </c>
      <c r="F4" s="21">
        <v>55000.0</v>
      </c>
      <c r="G4" s="31">
        <v>60500.00000000001</v>
      </c>
      <c r="H4" s="32" t="s">
        <v>66</v>
      </c>
      <c r="I4" s="11" t="s">
        <v>67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9">
        <v>4.0</v>
      </c>
      <c r="B5" s="19" t="s">
        <v>23</v>
      </c>
      <c r="C5" s="19" t="s">
        <v>49</v>
      </c>
      <c r="D5" s="19" t="s">
        <v>46</v>
      </c>
      <c r="E5" s="20">
        <v>31771.0</v>
      </c>
      <c r="F5" s="21">
        <v>90000.0</v>
      </c>
      <c r="G5" s="31">
        <v>99000.00000000001</v>
      </c>
      <c r="H5" s="32" t="s">
        <v>66</v>
      </c>
      <c r="I5" s="11" t="s">
        <v>67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9">
        <v>5.0</v>
      </c>
      <c r="B6" s="19" t="s">
        <v>21</v>
      </c>
      <c r="C6" s="19" t="s">
        <v>49</v>
      </c>
      <c r="D6" s="19" t="s">
        <v>48</v>
      </c>
      <c r="E6" s="20">
        <v>32395.0</v>
      </c>
      <c r="F6" s="21">
        <v>45000.0</v>
      </c>
      <c r="G6" s="31">
        <v>49500.00000000001</v>
      </c>
      <c r="H6" s="32" t="s">
        <v>68</v>
      </c>
      <c r="I6" s="11" t="s">
        <v>67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11"/>
      <c r="B7" s="11"/>
      <c r="C7" s="11"/>
      <c r="D7" s="11"/>
      <c r="E7" s="11"/>
      <c r="F7" s="11"/>
      <c r="G7" s="32"/>
      <c r="H7" s="3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1"/>
      <c r="B8" s="11"/>
      <c r="C8" s="11"/>
      <c r="D8" s="11"/>
      <c r="E8" s="11"/>
      <c r="F8" s="2" t="s">
        <v>69</v>
      </c>
      <c r="G8" s="32"/>
      <c r="H8" s="33">
        <v>0.1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1"/>
      <c r="B9" s="11"/>
      <c r="C9" s="11"/>
      <c r="D9" s="11"/>
      <c r="E9" s="11"/>
      <c r="F9" s="11"/>
      <c r="G9" s="32"/>
      <c r="H9" s="3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7" t="s">
        <v>37</v>
      </c>
      <c r="B10" s="17" t="s">
        <v>38</v>
      </c>
      <c r="C10" s="17" t="s">
        <v>39</v>
      </c>
      <c r="D10" s="17" t="s">
        <v>40</v>
      </c>
      <c r="E10" s="17" t="s">
        <v>41</v>
      </c>
      <c r="F10" s="18" t="s">
        <v>42</v>
      </c>
      <c r="G10" s="18" t="s">
        <v>43</v>
      </c>
      <c r="H10" s="18" t="s">
        <v>70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9">
        <v>1.0</v>
      </c>
      <c r="B11" s="19" t="s">
        <v>19</v>
      </c>
      <c r="C11" s="19" t="s">
        <v>44</v>
      </c>
      <c r="D11" s="19" t="s">
        <v>44</v>
      </c>
      <c r="E11" s="20">
        <v>29372.0</v>
      </c>
      <c r="F11" s="21">
        <v>100000.0</v>
      </c>
      <c r="G11" s="31">
        <f t="array" ref="G11:G15">F11:F15*(1+$H$8)</f>
        <v>110000</v>
      </c>
      <c r="H11" s="32" t="str">
        <f t="array" ref="H11:H15">IF(G11:G15&gt;50000, "High Salary", "Low Salary")</f>
        <v>High Salary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9">
        <v>2.0</v>
      </c>
      <c r="B12" s="19" t="s">
        <v>20</v>
      </c>
      <c r="C12" s="19" t="s">
        <v>45</v>
      </c>
      <c r="D12" s="19" t="s">
        <v>46</v>
      </c>
      <c r="E12" s="20">
        <v>31121.0</v>
      </c>
      <c r="F12" s="21">
        <v>85000.0</v>
      </c>
      <c r="G12" s="31">
        <v>93500.00000000001</v>
      </c>
      <c r="H12" s="32" t="s">
        <v>71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9">
        <v>3.0</v>
      </c>
      <c r="B13" s="19" t="s">
        <v>47</v>
      </c>
      <c r="C13" s="19" t="s">
        <v>45</v>
      </c>
      <c r="D13" s="19" t="s">
        <v>48</v>
      </c>
      <c r="E13" s="20">
        <v>32932.0</v>
      </c>
      <c r="F13" s="21">
        <v>55000.0</v>
      </c>
      <c r="G13" s="31">
        <v>60500.00000000001</v>
      </c>
      <c r="H13" s="32" t="s">
        <v>71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9">
        <v>4.0</v>
      </c>
      <c r="B14" s="19" t="s">
        <v>23</v>
      </c>
      <c r="C14" s="19" t="s">
        <v>49</v>
      </c>
      <c r="D14" s="19" t="s">
        <v>46</v>
      </c>
      <c r="E14" s="20">
        <v>31771.0</v>
      </c>
      <c r="F14" s="21">
        <v>90000.0</v>
      </c>
      <c r="G14" s="31">
        <v>99000.00000000001</v>
      </c>
      <c r="H14" s="32" t="s">
        <v>71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9">
        <v>5.0</v>
      </c>
      <c r="B15" s="19" t="s">
        <v>21</v>
      </c>
      <c r="C15" s="19" t="s">
        <v>49</v>
      </c>
      <c r="D15" s="19" t="s">
        <v>48</v>
      </c>
      <c r="E15" s="20">
        <v>32395.0</v>
      </c>
      <c r="F15" s="21">
        <v>45000.0</v>
      </c>
      <c r="G15" s="31">
        <v>49500.00000000001</v>
      </c>
      <c r="H15" s="32" t="s">
        <v>72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1"/>
      <c r="F16" s="11"/>
      <c r="G16" s="32"/>
      <c r="H16" s="32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32"/>
      <c r="H17" s="3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32"/>
      <c r="H18" s="3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32"/>
      <c r="H19" s="32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32"/>
      <c r="H20" s="3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11"/>
      <c r="C21" s="11"/>
      <c r="D21" s="11"/>
      <c r="E21" s="11"/>
      <c r="F21" s="11"/>
      <c r="G21" s="32"/>
      <c r="H21" s="3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11"/>
      <c r="C22" s="11"/>
      <c r="D22" s="11"/>
      <c r="E22" s="11"/>
      <c r="F22" s="11"/>
      <c r="G22" s="32"/>
      <c r="H22" s="3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11"/>
      <c r="C23" s="11"/>
      <c r="D23" s="11"/>
      <c r="E23" s="11"/>
      <c r="F23" s="11"/>
      <c r="G23" s="32"/>
      <c r="H23" s="3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11"/>
      <c r="C24" s="11"/>
      <c r="D24" s="11"/>
      <c r="E24" s="11"/>
      <c r="F24" s="11"/>
      <c r="G24" s="32"/>
      <c r="H24" s="3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11"/>
      <c r="C25" s="11"/>
      <c r="D25" s="11"/>
      <c r="E25" s="11"/>
      <c r="F25" s="11"/>
      <c r="G25" s="32"/>
      <c r="H25" s="3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11"/>
      <c r="C26" s="11"/>
      <c r="D26" s="11"/>
      <c r="E26" s="11"/>
      <c r="F26" s="11"/>
      <c r="G26" s="32"/>
      <c r="H26" s="3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11"/>
      <c r="C27" s="11"/>
      <c r="D27" s="11"/>
      <c r="E27" s="11"/>
      <c r="F27" s="11"/>
      <c r="G27" s="32"/>
      <c r="H27" s="3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11"/>
      <c r="G28" s="32"/>
      <c r="H28" s="3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11"/>
      <c r="G29" s="32"/>
      <c r="H29" s="3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11"/>
      <c r="C30" s="11"/>
      <c r="D30" s="11"/>
      <c r="E30" s="11"/>
      <c r="F30" s="11"/>
      <c r="G30" s="32"/>
      <c r="H30" s="3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11"/>
      <c r="G31" s="32"/>
      <c r="H31" s="3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11"/>
      <c r="G32" s="32"/>
      <c r="H32" s="3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11"/>
      <c r="G33" s="32"/>
      <c r="H33" s="32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11"/>
      <c r="G34" s="32"/>
      <c r="H34" s="32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11"/>
      <c r="G35" s="32"/>
      <c r="H35" s="32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32"/>
      <c r="H36" s="32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32"/>
      <c r="H37" s="32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32"/>
      <c r="H38" s="32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32"/>
      <c r="H39" s="32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32"/>
      <c r="H40" s="32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32"/>
      <c r="H41" s="32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32"/>
      <c r="H42" s="32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32"/>
      <c r="H43" s="32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32"/>
      <c r="H44" s="32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32"/>
      <c r="H45" s="32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32"/>
      <c r="H46" s="32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32"/>
      <c r="H47" s="32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32"/>
      <c r="H48" s="32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32"/>
      <c r="H49" s="32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32"/>
      <c r="H50" s="32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32"/>
      <c r="H51" s="3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32"/>
      <c r="H52" s="3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32"/>
      <c r="H53" s="32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32"/>
      <c r="H54" s="32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32"/>
      <c r="H55" s="3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32"/>
      <c r="H56" s="3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32"/>
      <c r="H57" s="32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32"/>
      <c r="H58" s="32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32"/>
      <c r="H59" s="32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32"/>
      <c r="H60" s="32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32"/>
      <c r="H61" s="32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32"/>
      <c r="H62" s="32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32"/>
      <c r="H63" s="32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32"/>
      <c r="H64" s="3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32"/>
      <c r="H65" s="3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32"/>
      <c r="H66" s="32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32"/>
      <c r="H67" s="32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32"/>
      <c r="H68" s="3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32"/>
      <c r="H69" s="32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32"/>
      <c r="H70" s="32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32"/>
      <c r="H71" s="32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32"/>
      <c r="H72" s="32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32"/>
      <c r="H73" s="32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32"/>
      <c r="H74" s="32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32"/>
      <c r="H75" s="32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32"/>
      <c r="H76" s="32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32"/>
      <c r="H77" s="32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32"/>
      <c r="H78" s="32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32"/>
      <c r="H79" s="32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32"/>
      <c r="H80" s="32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32"/>
      <c r="H81" s="32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32"/>
      <c r="H82" s="32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32"/>
      <c r="H83" s="3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32"/>
      <c r="H84" s="32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32"/>
      <c r="H85" s="32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32"/>
      <c r="H86" s="32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32"/>
      <c r="H87" s="32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32"/>
      <c r="H88" s="32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32"/>
      <c r="H89" s="3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32"/>
      <c r="H90" s="32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32"/>
      <c r="H91" s="32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32"/>
      <c r="H92" s="32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32"/>
      <c r="H93" s="3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32"/>
      <c r="H94" s="32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32"/>
      <c r="H95" s="32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32"/>
      <c r="H96" s="32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32"/>
      <c r="H97" s="32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32"/>
      <c r="H98" s="32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32"/>
      <c r="H99" s="32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32"/>
      <c r="H100" s="32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32"/>
      <c r="H101" s="32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32"/>
      <c r="H102" s="3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32"/>
      <c r="H103" s="32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32"/>
      <c r="H104" s="32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32"/>
      <c r="H105" s="32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32"/>
      <c r="H106" s="32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32"/>
      <c r="H107" s="32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32"/>
      <c r="H108" s="32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32"/>
      <c r="H109" s="3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32"/>
      <c r="H110" s="32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32"/>
      <c r="H111" s="3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32"/>
      <c r="H112" s="3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32"/>
      <c r="H113" s="32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32"/>
      <c r="H114" s="32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32"/>
      <c r="H115" s="32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32"/>
      <c r="H116" s="32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32"/>
      <c r="H117" s="3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32"/>
      <c r="H118" s="3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32"/>
      <c r="H119" s="3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32"/>
      <c r="H120" s="32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32"/>
      <c r="H121" s="3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32"/>
      <c r="H122" s="3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32"/>
      <c r="H123" s="3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32"/>
      <c r="H124" s="32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32"/>
      <c r="H125" s="32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32"/>
      <c r="H126" s="32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32"/>
      <c r="H127" s="32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32"/>
      <c r="H128" s="32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32"/>
      <c r="H129" s="3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32"/>
      <c r="H130" s="32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32"/>
      <c r="H131" s="32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32"/>
      <c r="H132" s="32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32"/>
      <c r="H133" s="32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32"/>
      <c r="H134" s="32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32"/>
      <c r="H135" s="32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32"/>
      <c r="H136" s="32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32"/>
      <c r="H137" s="32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32"/>
      <c r="H138" s="32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32"/>
      <c r="H139" s="32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32"/>
      <c r="H140" s="32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32"/>
      <c r="H141" s="32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32"/>
      <c r="H142" s="32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32"/>
      <c r="H143" s="32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32"/>
      <c r="H144" s="32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32"/>
      <c r="H145" s="32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32"/>
      <c r="H146" s="32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32"/>
      <c r="H147" s="32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32"/>
      <c r="H148" s="32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32"/>
      <c r="H149" s="32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32"/>
      <c r="H150" s="32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32"/>
      <c r="H151" s="32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32"/>
      <c r="H152" s="32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32"/>
      <c r="H153" s="32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32"/>
      <c r="H154" s="32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32"/>
      <c r="H155" s="32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32"/>
      <c r="H156" s="32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32"/>
      <c r="H157" s="32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32"/>
      <c r="H158" s="32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32"/>
      <c r="H159" s="32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32"/>
      <c r="H160" s="32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32"/>
      <c r="H161" s="32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32"/>
      <c r="H162" s="32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32"/>
      <c r="H163" s="32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32"/>
      <c r="H164" s="32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32"/>
      <c r="H165" s="32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32"/>
      <c r="H166" s="32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32"/>
      <c r="H167" s="32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32"/>
      <c r="H168" s="32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32"/>
      <c r="H169" s="32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32"/>
      <c r="H170" s="32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32"/>
      <c r="H171" s="32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32"/>
      <c r="H172" s="32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32"/>
      <c r="H173" s="32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32"/>
      <c r="H174" s="32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32"/>
      <c r="H175" s="32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32"/>
      <c r="H176" s="32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32"/>
      <c r="H177" s="32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32"/>
      <c r="H178" s="32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32"/>
      <c r="H179" s="32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32"/>
      <c r="H180" s="32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32"/>
      <c r="H181" s="3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32"/>
      <c r="H182" s="32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32"/>
      <c r="H183" s="32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32"/>
      <c r="H184" s="32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32"/>
      <c r="H185" s="3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32"/>
      <c r="H186" s="32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32"/>
      <c r="H187" s="32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32"/>
      <c r="H188" s="32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32"/>
      <c r="H189" s="32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32"/>
      <c r="H190" s="32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32"/>
      <c r="H191" s="32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32"/>
      <c r="H192" s="32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32"/>
      <c r="H193" s="32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32"/>
      <c r="H194" s="32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32"/>
      <c r="H195" s="32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32"/>
      <c r="H196" s="32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32"/>
      <c r="H197" s="32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32"/>
      <c r="H198" s="32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32"/>
      <c r="H199" s="32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32"/>
      <c r="H200" s="32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32"/>
      <c r="H201" s="32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32"/>
      <c r="H202" s="32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32"/>
      <c r="H203" s="32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32"/>
      <c r="H204" s="32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32"/>
      <c r="H205" s="32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32"/>
      <c r="H206" s="32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32"/>
      <c r="H207" s="32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32"/>
      <c r="H208" s="32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32"/>
      <c r="H209" s="32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32"/>
      <c r="H210" s="32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32"/>
      <c r="H211" s="32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32"/>
      <c r="H212" s="32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32"/>
      <c r="H213" s="32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32"/>
      <c r="H214" s="32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32"/>
      <c r="H215" s="32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32"/>
      <c r="H216" s="32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32"/>
      <c r="H217" s="32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32"/>
      <c r="H218" s="32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32"/>
      <c r="H219" s="32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32"/>
      <c r="H220" s="32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32"/>
      <c r="H221" s="32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32"/>
      <c r="H222" s="32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32"/>
      <c r="H223" s="32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32"/>
      <c r="H224" s="32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32"/>
      <c r="H225" s="32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32"/>
      <c r="H226" s="32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32"/>
      <c r="H227" s="32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32"/>
      <c r="H228" s="32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32"/>
      <c r="H229" s="32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32"/>
      <c r="H230" s="32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32"/>
      <c r="H231" s="32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32"/>
      <c r="H232" s="32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32"/>
      <c r="H233" s="32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32"/>
      <c r="H234" s="32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32"/>
      <c r="H235" s="32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32"/>
      <c r="H236" s="32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32"/>
      <c r="H237" s="32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32"/>
      <c r="H238" s="32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32"/>
      <c r="H239" s="32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32"/>
      <c r="H240" s="32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32"/>
      <c r="H241" s="32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32"/>
      <c r="H242" s="32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32"/>
      <c r="H243" s="32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32"/>
      <c r="H244" s="32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32"/>
      <c r="H245" s="32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32"/>
      <c r="H246" s="32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32"/>
      <c r="H247" s="32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32"/>
      <c r="H248" s="32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32"/>
      <c r="H249" s="32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32"/>
      <c r="H250" s="32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32"/>
      <c r="H251" s="32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32"/>
      <c r="H252" s="32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32"/>
      <c r="H253" s="32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32"/>
      <c r="H254" s="32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32"/>
      <c r="H255" s="32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32"/>
      <c r="H256" s="32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32"/>
      <c r="H257" s="32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32"/>
      <c r="H258" s="32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32"/>
      <c r="H259" s="32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32"/>
      <c r="H260" s="32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32"/>
      <c r="H261" s="32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32"/>
      <c r="H262" s="32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32"/>
      <c r="H263" s="32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32"/>
      <c r="H264" s="32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32"/>
      <c r="H265" s="32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32"/>
      <c r="H266" s="32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32"/>
      <c r="H267" s="32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32"/>
      <c r="H268" s="32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32"/>
      <c r="H269" s="32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32"/>
      <c r="H270" s="32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32"/>
      <c r="H271" s="32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32"/>
      <c r="H272" s="32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32"/>
      <c r="H273" s="32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32"/>
      <c r="H274" s="32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32"/>
      <c r="H275" s="32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32"/>
      <c r="H276" s="32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32"/>
      <c r="H277" s="32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32"/>
      <c r="H278" s="32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32"/>
      <c r="H279" s="32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32"/>
      <c r="H280" s="32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32"/>
      <c r="H281" s="32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32"/>
      <c r="H282" s="32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32"/>
      <c r="H283" s="32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32"/>
      <c r="H284" s="32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32"/>
      <c r="H285" s="32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32"/>
      <c r="H286" s="32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32"/>
      <c r="H287" s="32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32"/>
      <c r="H288" s="32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32"/>
      <c r="H289" s="32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32"/>
      <c r="H290" s="32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32"/>
      <c r="H291" s="32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32"/>
      <c r="H292" s="32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32"/>
      <c r="H293" s="32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32"/>
      <c r="H294" s="32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32"/>
      <c r="H295" s="32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32"/>
      <c r="H296" s="32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32"/>
      <c r="H297" s="32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32"/>
      <c r="H298" s="32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32"/>
      <c r="H299" s="32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32"/>
      <c r="H300" s="32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32"/>
      <c r="H301" s="32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32"/>
      <c r="H302" s="32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32"/>
      <c r="H303" s="32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32"/>
      <c r="H304" s="32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32"/>
      <c r="H305" s="32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32"/>
      <c r="H306" s="32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32"/>
      <c r="H307" s="32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32"/>
      <c r="H308" s="32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32"/>
      <c r="H309" s="32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32"/>
      <c r="H310" s="32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32"/>
      <c r="H311" s="32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32"/>
      <c r="H312" s="32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32"/>
      <c r="H313" s="32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32"/>
      <c r="H314" s="32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32"/>
      <c r="H315" s="32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32"/>
      <c r="H316" s="32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32"/>
      <c r="H317" s="32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32"/>
      <c r="H318" s="32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32"/>
      <c r="H319" s="32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32"/>
      <c r="H320" s="32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32"/>
      <c r="H321" s="32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32"/>
      <c r="H322" s="32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32"/>
      <c r="H323" s="32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32"/>
      <c r="H324" s="32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32"/>
      <c r="H325" s="32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32"/>
      <c r="H326" s="32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32"/>
      <c r="H327" s="32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32"/>
      <c r="H328" s="32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32"/>
      <c r="H329" s="32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32"/>
      <c r="H330" s="32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32"/>
      <c r="H331" s="32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32"/>
      <c r="H332" s="32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32"/>
      <c r="H333" s="32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32"/>
      <c r="H334" s="32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32"/>
      <c r="H335" s="32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32"/>
      <c r="H336" s="32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32"/>
      <c r="H337" s="32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32"/>
      <c r="H338" s="32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32"/>
      <c r="H339" s="32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32"/>
      <c r="H340" s="32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32"/>
      <c r="H341" s="32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32"/>
      <c r="H342" s="32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32"/>
      <c r="H343" s="32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32"/>
      <c r="H344" s="32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32"/>
      <c r="H345" s="32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32"/>
      <c r="H346" s="32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32"/>
      <c r="H347" s="32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32"/>
      <c r="H348" s="32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32"/>
      <c r="H349" s="32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32"/>
      <c r="H350" s="32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32"/>
      <c r="H351" s="32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32"/>
      <c r="H352" s="32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32"/>
      <c r="H353" s="32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32"/>
      <c r="H354" s="32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32"/>
      <c r="H355" s="32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32"/>
      <c r="H356" s="32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32"/>
      <c r="H357" s="32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32"/>
      <c r="H358" s="32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32"/>
      <c r="H359" s="32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32"/>
      <c r="H360" s="32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32"/>
      <c r="H361" s="32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32"/>
      <c r="H362" s="32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32"/>
      <c r="H363" s="32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32"/>
      <c r="H364" s="32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32"/>
      <c r="H365" s="32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32"/>
      <c r="H366" s="32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32"/>
      <c r="H367" s="32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32"/>
      <c r="H368" s="32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32"/>
      <c r="H369" s="32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32"/>
      <c r="H370" s="32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32"/>
      <c r="H371" s="32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32"/>
      <c r="H372" s="32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32"/>
      <c r="H373" s="32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32"/>
      <c r="H374" s="32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32"/>
      <c r="H375" s="32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32"/>
      <c r="H376" s="32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32"/>
      <c r="H377" s="32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32"/>
      <c r="H378" s="32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32"/>
      <c r="H379" s="32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32"/>
      <c r="H380" s="32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32"/>
      <c r="H381" s="32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32"/>
      <c r="H382" s="32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32"/>
      <c r="H383" s="32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32"/>
      <c r="H384" s="32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32"/>
      <c r="H385" s="32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32"/>
      <c r="H386" s="32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32"/>
      <c r="H387" s="32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32"/>
      <c r="H388" s="32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32"/>
      <c r="H389" s="32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32"/>
      <c r="H390" s="32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32"/>
      <c r="H391" s="32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32"/>
      <c r="H392" s="32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32"/>
      <c r="H393" s="32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32"/>
      <c r="H394" s="32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32"/>
      <c r="H395" s="32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32"/>
      <c r="H396" s="32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32"/>
      <c r="H397" s="32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32"/>
      <c r="H398" s="32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32"/>
      <c r="H399" s="32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32"/>
      <c r="H400" s="32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32"/>
      <c r="H401" s="32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32"/>
      <c r="H402" s="32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32"/>
      <c r="H403" s="32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32"/>
      <c r="H404" s="32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32"/>
      <c r="H405" s="32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32"/>
      <c r="H406" s="32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32"/>
      <c r="H407" s="32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32"/>
      <c r="H408" s="32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32"/>
      <c r="H409" s="32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32"/>
      <c r="H410" s="32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32"/>
      <c r="H411" s="32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32"/>
      <c r="H412" s="32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32"/>
      <c r="H413" s="32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32"/>
      <c r="H414" s="32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32"/>
      <c r="H415" s="32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32"/>
      <c r="H416" s="32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32"/>
      <c r="H417" s="32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32"/>
      <c r="H418" s="32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32"/>
      <c r="H419" s="32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32"/>
      <c r="H420" s="32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32"/>
      <c r="H421" s="32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32"/>
      <c r="H422" s="32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32"/>
      <c r="H423" s="32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32"/>
      <c r="H424" s="32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32"/>
      <c r="H425" s="32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32"/>
      <c r="H426" s="32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32"/>
      <c r="H427" s="32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32"/>
      <c r="H428" s="32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32"/>
      <c r="H429" s="32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32"/>
      <c r="H430" s="32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32"/>
      <c r="H431" s="32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32"/>
      <c r="H432" s="32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32"/>
      <c r="H433" s="32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32"/>
      <c r="H434" s="32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32"/>
      <c r="H435" s="32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32"/>
      <c r="H436" s="32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32"/>
      <c r="H437" s="32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32"/>
      <c r="H438" s="32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32"/>
      <c r="H439" s="32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32"/>
      <c r="H440" s="32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32"/>
      <c r="H441" s="32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32"/>
      <c r="H442" s="32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32"/>
      <c r="H443" s="32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32"/>
      <c r="H444" s="32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32"/>
      <c r="H445" s="32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32"/>
      <c r="H446" s="32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32"/>
      <c r="H447" s="32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32"/>
      <c r="H448" s="32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32"/>
      <c r="H449" s="32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32"/>
      <c r="H450" s="32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32"/>
      <c r="H451" s="32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32"/>
      <c r="H452" s="32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32"/>
      <c r="H453" s="32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32"/>
      <c r="H454" s="32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32"/>
      <c r="H455" s="32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32"/>
      <c r="H456" s="32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32"/>
      <c r="H457" s="32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32"/>
      <c r="H458" s="32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32"/>
      <c r="H459" s="32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32"/>
      <c r="H460" s="32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32"/>
      <c r="H461" s="32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32"/>
      <c r="H462" s="32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32"/>
      <c r="H463" s="32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32"/>
      <c r="H464" s="32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32"/>
      <c r="H465" s="32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32"/>
      <c r="H466" s="32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32"/>
      <c r="H467" s="32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32"/>
      <c r="H468" s="32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32"/>
      <c r="H469" s="32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32"/>
      <c r="H470" s="32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32"/>
      <c r="H471" s="32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32"/>
      <c r="H472" s="32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32"/>
      <c r="H473" s="32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32"/>
      <c r="H474" s="32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32"/>
      <c r="H475" s="32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32"/>
      <c r="H476" s="32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32"/>
      <c r="H477" s="32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32"/>
      <c r="H478" s="32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32"/>
      <c r="H479" s="32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32"/>
      <c r="H480" s="32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32"/>
      <c r="H481" s="32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32"/>
      <c r="H482" s="32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32"/>
      <c r="H483" s="32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32"/>
      <c r="H484" s="32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32"/>
      <c r="H485" s="32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32"/>
      <c r="H486" s="32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32"/>
      <c r="H487" s="32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32"/>
      <c r="H488" s="32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32"/>
      <c r="H489" s="32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32"/>
      <c r="H490" s="32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32"/>
      <c r="H491" s="32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32"/>
      <c r="H492" s="32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32"/>
      <c r="H493" s="32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32"/>
      <c r="H494" s="32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32"/>
      <c r="H495" s="32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32"/>
      <c r="H496" s="32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32"/>
      <c r="H497" s="32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32"/>
      <c r="H498" s="32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32"/>
      <c r="H499" s="32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32"/>
      <c r="H500" s="32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32"/>
      <c r="H501" s="32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32"/>
      <c r="H502" s="32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32"/>
      <c r="H503" s="32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32"/>
      <c r="H504" s="32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32"/>
      <c r="H505" s="32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32"/>
      <c r="H506" s="32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32"/>
      <c r="H507" s="32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32"/>
      <c r="H508" s="32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32"/>
      <c r="H509" s="32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32"/>
      <c r="H510" s="32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32"/>
      <c r="H511" s="32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32"/>
      <c r="H512" s="32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32"/>
      <c r="H513" s="32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32"/>
      <c r="H514" s="32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32"/>
      <c r="H515" s="32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32"/>
      <c r="H516" s="32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32"/>
      <c r="H517" s="32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32"/>
      <c r="H518" s="32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32"/>
      <c r="H519" s="32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32"/>
      <c r="H520" s="32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32"/>
      <c r="H521" s="32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32"/>
      <c r="H522" s="32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32"/>
      <c r="H523" s="32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32"/>
      <c r="H524" s="32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32"/>
      <c r="H525" s="32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32"/>
      <c r="H526" s="32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32"/>
      <c r="H527" s="32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32"/>
      <c r="H528" s="32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32"/>
      <c r="H529" s="32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32"/>
      <c r="H530" s="32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32"/>
      <c r="H531" s="32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32"/>
      <c r="H532" s="32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32"/>
      <c r="H533" s="32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32"/>
      <c r="H534" s="32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32"/>
      <c r="H535" s="32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32"/>
      <c r="H536" s="32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32"/>
      <c r="H537" s="32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32"/>
      <c r="H538" s="32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32"/>
      <c r="H539" s="32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32"/>
      <c r="H540" s="32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32"/>
      <c r="H541" s="32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32"/>
      <c r="H542" s="32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32"/>
      <c r="H543" s="32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32"/>
      <c r="H544" s="32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32"/>
      <c r="H545" s="32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32"/>
      <c r="H546" s="32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32"/>
      <c r="H547" s="32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32"/>
      <c r="H548" s="32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32"/>
      <c r="H549" s="32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32"/>
      <c r="H550" s="32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32"/>
      <c r="H551" s="32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32"/>
      <c r="H552" s="32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32"/>
      <c r="H553" s="32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32"/>
      <c r="H554" s="32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32"/>
      <c r="H555" s="32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32"/>
      <c r="H556" s="32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32"/>
      <c r="H557" s="32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32"/>
      <c r="H558" s="32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32"/>
      <c r="H559" s="32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32"/>
      <c r="H560" s="32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32"/>
      <c r="H561" s="32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32"/>
      <c r="H562" s="32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32"/>
      <c r="H563" s="32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32"/>
      <c r="H564" s="32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32"/>
      <c r="H565" s="32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32"/>
      <c r="H566" s="32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32"/>
      <c r="H567" s="32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32"/>
      <c r="H568" s="32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32"/>
      <c r="H569" s="32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32"/>
      <c r="H570" s="32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32"/>
      <c r="H571" s="32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32"/>
      <c r="H572" s="32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32"/>
      <c r="H573" s="32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32"/>
      <c r="H574" s="32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32"/>
      <c r="H575" s="32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32"/>
      <c r="H576" s="32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32"/>
      <c r="H577" s="32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32"/>
      <c r="H578" s="32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32"/>
      <c r="H579" s="32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32"/>
      <c r="H580" s="32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32"/>
      <c r="H581" s="32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32"/>
      <c r="H582" s="32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32"/>
      <c r="H583" s="32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32"/>
      <c r="H584" s="32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32"/>
      <c r="H585" s="32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32"/>
      <c r="H586" s="32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32"/>
      <c r="H587" s="32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32"/>
      <c r="H588" s="32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32"/>
      <c r="H589" s="32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32"/>
      <c r="H590" s="32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32"/>
      <c r="H591" s="32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32"/>
      <c r="H592" s="32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32"/>
      <c r="H593" s="32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32"/>
      <c r="H594" s="32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32"/>
      <c r="H595" s="32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32"/>
      <c r="H596" s="32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32"/>
      <c r="H597" s="32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32"/>
      <c r="H598" s="32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32"/>
      <c r="H599" s="32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32"/>
      <c r="H600" s="32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32"/>
      <c r="H601" s="32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32"/>
      <c r="H602" s="32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32"/>
      <c r="H603" s="32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32"/>
      <c r="H604" s="32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32"/>
      <c r="H605" s="32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32"/>
      <c r="H606" s="32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32"/>
      <c r="H607" s="32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32"/>
      <c r="H608" s="32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32"/>
      <c r="H609" s="32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32"/>
      <c r="H610" s="32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32"/>
      <c r="H611" s="32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32"/>
      <c r="H612" s="32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32"/>
      <c r="H613" s="32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32"/>
      <c r="H614" s="32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32"/>
      <c r="H615" s="32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32"/>
      <c r="H616" s="32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32"/>
      <c r="H617" s="32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32"/>
      <c r="H618" s="32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32"/>
      <c r="H619" s="32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32"/>
      <c r="H620" s="32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32"/>
      <c r="H621" s="32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32"/>
      <c r="H622" s="32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32"/>
      <c r="H623" s="32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32"/>
      <c r="H624" s="32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32"/>
      <c r="H625" s="32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32"/>
      <c r="H626" s="32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32"/>
      <c r="H627" s="32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32"/>
      <c r="H628" s="32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32"/>
      <c r="H629" s="32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32"/>
      <c r="H630" s="32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32"/>
      <c r="H631" s="32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32"/>
      <c r="H632" s="32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32"/>
      <c r="H633" s="32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32"/>
      <c r="H634" s="32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32"/>
      <c r="H635" s="32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32"/>
      <c r="H636" s="32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32"/>
      <c r="H637" s="32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32"/>
      <c r="H638" s="32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32"/>
      <c r="H639" s="32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32"/>
      <c r="H640" s="32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32"/>
      <c r="H641" s="32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32"/>
      <c r="H642" s="32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32"/>
      <c r="H643" s="32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32"/>
      <c r="H644" s="32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32"/>
      <c r="H645" s="32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32"/>
      <c r="H646" s="32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32"/>
      <c r="H647" s="32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32"/>
      <c r="H648" s="32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32"/>
      <c r="H649" s="32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32"/>
      <c r="H650" s="32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32"/>
      <c r="H651" s="32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32"/>
      <c r="H652" s="32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32"/>
      <c r="H653" s="32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32"/>
      <c r="H654" s="32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32"/>
      <c r="H655" s="32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32"/>
      <c r="H656" s="32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32"/>
      <c r="H657" s="32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32"/>
      <c r="H658" s="32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32"/>
      <c r="H659" s="32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32"/>
      <c r="H660" s="32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32"/>
      <c r="H661" s="32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32"/>
      <c r="H662" s="32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32"/>
      <c r="H663" s="32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32"/>
      <c r="H664" s="32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32"/>
      <c r="H665" s="32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32"/>
      <c r="H666" s="32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32"/>
      <c r="H667" s="32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32"/>
      <c r="H668" s="32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32"/>
      <c r="H669" s="32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32"/>
      <c r="H670" s="32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32"/>
      <c r="H671" s="32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32"/>
      <c r="H672" s="32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32"/>
      <c r="H673" s="32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32"/>
      <c r="H674" s="32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32"/>
      <c r="H675" s="32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32"/>
      <c r="H676" s="32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32"/>
      <c r="H677" s="32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32"/>
      <c r="H678" s="32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32"/>
      <c r="H679" s="32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32"/>
      <c r="H680" s="32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32"/>
      <c r="H681" s="32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32"/>
      <c r="H682" s="32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32"/>
      <c r="H683" s="32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32"/>
      <c r="H684" s="32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32"/>
      <c r="H685" s="32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32"/>
      <c r="H686" s="32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32"/>
      <c r="H687" s="32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32"/>
      <c r="H688" s="32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32"/>
      <c r="H689" s="32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32"/>
      <c r="H690" s="32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32"/>
      <c r="H691" s="32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32"/>
      <c r="H692" s="32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32"/>
      <c r="H693" s="32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32"/>
      <c r="H694" s="32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32"/>
      <c r="H695" s="32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32"/>
      <c r="H696" s="32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32"/>
      <c r="H697" s="32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32"/>
      <c r="H698" s="32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32"/>
      <c r="H699" s="32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32"/>
      <c r="H700" s="32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32"/>
      <c r="H701" s="32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32"/>
      <c r="H702" s="32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32"/>
      <c r="H703" s="32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32"/>
      <c r="H704" s="32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32"/>
      <c r="H705" s="32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32"/>
      <c r="H706" s="32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32"/>
      <c r="H707" s="32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32"/>
      <c r="H708" s="32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32"/>
      <c r="H709" s="32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32"/>
      <c r="H710" s="32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32"/>
      <c r="H711" s="32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32"/>
      <c r="H712" s="32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32"/>
      <c r="H713" s="32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32"/>
      <c r="H714" s="32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32"/>
      <c r="H715" s="32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32"/>
      <c r="H716" s="32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32"/>
      <c r="H717" s="32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32"/>
      <c r="H718" s="32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32"/>
      <c r="H719" s="32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32"/>
      <c r="H720" s="32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32"/>
      <c r="H721" s="32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32"/>
      <c r="H722" s="32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32"/>
      <c r="H723" s="32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32"/>
      <c r="H724" s="32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32"/>
      <c r="H725" s="32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32"/>
      <c r="H726" s="32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32"/>
      <c r="H727" s="32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32"/>
      <c r="H728" s="32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32"/>
      <c r="H729" s="32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32"/>
      <c r="H730" s="32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32"/>
      <c r="H731" s="32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32"/>
      <c r="H732" s="32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32"/>
      <c r="H733" s="32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32"/>
      <c r="H734" s="32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32"/>
      <c r="H735" s="32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32"/>
      <c r="H736" s="32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32"/>
      <c r="H737" s="32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32"/>
      <c r="H738" s="32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32"/>
      <c r="H739" s="32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32"/>
      <c r="H740" s="32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32"/>
      <c r="H741" s="32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32"/>
      <c r="H742" s="32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32"/>
      <c r="H743" s="32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32"/>
      <c r="H744" s="32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32"/>
      <c r="H745" s="32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32"/>
      <c r="H746" s="32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32"/>
      <c r="H747" s="32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32"/>
      <c r="H748" s="32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32"/>
      <c r="H749" s="32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32"/>
      <c r="H750" s="32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32"/>
      <c r="H751" s="32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32"/>
      <c r="H752" s="32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32"/>
      <c r="H753" s="32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32"/>
      <c r="H754" s="32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32"/>
      <c r="H755" s="32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32"/>
      <c r="H756" s="32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32"/>
      <c r="H757" s="32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32"/>
      <c r="H758" s="32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32"/>
      <c r="H759" s="32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32"/>
      <c r="H760" s="32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32"/>
      <c r="H761" s="32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32"/>
      <c r="H762" s="32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32"/>
      <c r="H763" s="32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32"/>
      <c r="H764" s="32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32"/>
      <c r="H765" s="32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32"/>
      <c r="H766" s="32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32"/>
      <c r="H767" s="32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32"/>
      <c r="H768" s="32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32"/>
      <c r="H769" s="32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32"/>
      <c r="H770" s="32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32"/>
      <c r="H771" s="32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32"/>
      <c r="H772" s="32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32"/>
      <c r="H773" s="32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32"/>
      <c r="H774" s="32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32"/>
      <c r="H775" s="32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32"/>
      <c r="H776" s="32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32"/>
      <c r="H777" s="32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32"/>
      <c r="H778" s="32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32"/>
      <c r="H779" s="32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32"/>
      <c r="H780" s="32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32"/>
      <c r="H781" s="32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32"/>
      <c r="H782" s="32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32"/>
      <c r="H783" s="32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32"/>
      <c r="H784" s="32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32"/>
      <c r="H785" s="32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32"/>
      <c r="H786" s="32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32"/>
      <c r="H787" s="32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32"/>
      <c r="H788" s="32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32"/>
      <c r="H789" s="32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32"/>
      <c r="H790" s="32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32"/>
      <c r="H791" s="32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32"/>
      <c r="H792" s="32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32"/>
      <c r="H793" s="32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32"/>
      <c r="H794" s="32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32"/>
      <c r="H795" s="32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32"/>
      <c r="H796" s="32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32"/>
      <c r="H797" s="32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32"/>
      <c r="H798" s="32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32"/>
      <c r="H799" s="32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32"/>
      <c r="H800" s="32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32"/>
      <c r="H801" s="32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32"/>
      <c r="H802" s="32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32"/>
      <c r="H803" s="32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32"/>
      <c r="H804" s="32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32"/>
      <c r="H805" s="32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32"/>
      <c r="H806" s="32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32"/>
      <c r="H807" s="32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32"/>
      <c r="H808" s="32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32"/>
      <c r="H809" s="32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32"/>
      <c r="H810" s="32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32"/>
      <c r="H811" s="32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32"/>
      <c r="H812" s="32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32"/>
      <c r="H813" s="32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32"/>
      <c r="H814" s="32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32"/>
      <c r="H815" s="32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32"/>
      <c r="H816" s="32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32"/>
      <c r="H817" s="32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32"/>
      <c r="H818" s="32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32"/>
      <c r="H819" s="32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32"/>
      <c r="H820" s="32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32"/>
      <c r="H821" s="32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32"/>
      <c r="H822" s="32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32"/>
      <c r="H823" s="32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32"/>
      <c r="H824" s="32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32"/>
      <c r="H825" s="32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32"/>
      <c r="H826" s="32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32"/>
      <c r="H827" s="32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32"/>
      <c r="H828" s="32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32"/>
      <c r="H829" s="32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32"/>
      <c r="H830" s="32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32"/>
      <c r="H831" s="32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32"/>
      <c r="H832" s="32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32"/>
      <c r="H833" s="32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32"/>
      <c r="H834" s="32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32"/>
      <c r="H835" s="32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32"/>
      <c r="H836" s="32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32"/>
      <c r="H837" s="32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32"/>
      <c r="H838" s="32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32"/>
      <c r="H839" s="32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32"/>
      <c r="H840" s="32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32"/>
      <c r="H841" s="32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32"/>
      <c r="H842" s="32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32"/>
      <c r="H843" s="32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32"/>
      <c r="H844" s="32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32"/>
      <c r="H845" s="32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32"/>
      <c r="H846" s="32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32"/>
      <c r="H847" s="32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32"/>
      <c r="H848" s="32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32"/>
      <c r="H849" s="32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32"/>
      <c r="H850" s="32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32"/>
      <c r="H851" s="32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32"/>
      <c r="H852" s="32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32"/>
      <c r="H853" s="32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32"/>
      <c r="H854" s="32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32"/>
      <c r="H855" s="32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32"/>
      <c r="H856" s="32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32"/>
      <c r="H857" s="32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32"/>
      <c r="H858" s="32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32"/>
      <c r="H859" s="32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32"/>
      <c r="H860" s="32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32"/>
      <c r="H861" s="32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32"/>
      <c r="H862" s="32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32"/>
      <c r="H863" s="32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32"/>
      <c r="H864" s="32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32"/>
      <c r="H865" s="32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32"/>
      <c r="H866" s="32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32"/>
      <c r="H867" s="32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32"/>
      <c r="H868" s="32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32"/>
      <c r="H869" s="32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32"/>
      <c r="H870" s="32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32"/>
      <c r="H871" s="32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32"/>
      <c r="H872" s="32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32"/>
      <c r="H873" s="32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32"/>
      <c r="H874" s="32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32"/>
      <c r="H875" s="32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32"/>
      <c r="H876" s="32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32"/>
      <c r="H877" s="32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32"/>
      <c r="H878" s="32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32"/>
      <c r="H879" s="32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32"/>
      <c r="H880" s="32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32"/>
      <c r="H881" s="32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32"/>
      <c r="H882" s="32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32"/>
      <c r="H883" s="32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32"/>
      <c r="H884" s="32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32"/>
      <c r="H885" s="32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32"/>
      <c r="H886" s="32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32"/>
      <c r="H887" s="32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32"/>
      <c r="H888" s="32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32"/>
      <c r="H889" s="32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32"/>
      <c r="H890" s="32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32"/>
      <c r="H891" s="32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32"/>
      <c r="H892" s="32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32"/>
      <c r="H893" s="32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32"/>
      <c r="H894" s="32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32"/>
      <c r="H895" s="32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32"/>
      <c r="H896" s="32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32"/>
      <c r="H897" s="32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32"/>
      <c r="H898" s="32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32"/>
      <c r="H899" s="32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32"/>
      <c r="H900" s="32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32"/>
      <c r="H901" s="32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32"/>
      <c r="H902" s="32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32"/>
      <c r="H903" s="32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32"/>
      <c r="H904" s="32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32"/>
      <c r="H905" s="32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32"/>
      <c r="H906" s="32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32"/>
      <c r="H907" s="32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32"/>
      <c r="H908" s="32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32"/>
      <c r="H909" s="32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32"/>
      <c r="H910" s="32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32"/>
      <c r="H911" s="32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32"/>
      <c r="H912" s="32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32"/>
      <c r="H913" s="32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32"/>
      <c r="H914" s="32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32"/>
      <c r="H915" s="32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32"/>
      <c r="H916" s="32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32"/>
      <c r="H917" s="32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32"/>
      <c r="H918" s="32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32"/>
      <c r="H919" s="32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32"/>
      <c r="H920" s="32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32"/>
      <c r="H921" s="32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32"/>
      <c r="H922" s="32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32"/>
      <c r="H923" s="32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32"/>
      <c r="H924" s="32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32"/>
      <c r="H925" s="32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32"/>
      <c r="H926" s="32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32"/>
      <c r="H927" s="32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32"/>
      <c r="H928" s="32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32"/>
      <c r="H929" s="32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32"/>
      <c r="H930" s="32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32"/>
      <c r="H931" s="32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32"/>
      <c r="H932" s="32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32"/>
      <c r="H933" s="32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32"/>
      <c r="H934" s="32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32"/>
      <c r="H935" s="32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32"/>
      <c r="H936" s="32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32"/>
      <c r="H937" s="32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32"/>
      <c r="H938" s="32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32"/>
      <c r="H939" s="32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32"/>
      <c r="H940" s="32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32"/>
      <c r="H941" s="32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32"/>
      <c r="H942" s="32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32"/>
      <c r="H943" s="32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32"/>
      <c r="H944" s="32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32"/>
      <c r="H945" s="32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32"/>
      <c r="H946" s="32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32"/>
      <c r="H947" s="32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32"/>
      <c r="H948" s="32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32"/>
      <c r="H949" s="32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32"/>
      <c r="H950" s="32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32"/>
      <c r="H951" s="32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32"/>
      <c r="H952" s="32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32"/>
      <c r="H953" s="32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32"/>
      <c r="H954" s="32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32"/>
      <c r="H955" s="32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32"/>
      <c r="H956" s="32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32"/>
      <c r="H957" s="32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32"/>
      <c r="H958" s="32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32"/>
      <c r="H959" s="32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32"/>
      <c r="H960" s="32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32"/>
      <c r="H961" s="32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32"/>
      <c r="H962" s="32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32"/>
      <c r="H963" s="32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32"/>
      <c r="H964" s="32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32"/>
      <c r="H965" s="32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32"/>
      <c r="H966" s="32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32"/>
      <c r="H967" s="32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32"/>
      <c r="H968" s="32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32"/>
      <c r="H969" s="32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32"/>
      <c r="H970" s="32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32"/>
      <c r="H971" s="32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32"/>
      <c r="H972" s="32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32"/>
      <c r="H973" s="32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32"/>
      <c r="H974" s="32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32"/>
      <c r="H975" s="32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32"/>
      <c r="H976" s="32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32"/>
      <c r="H977" s="32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32"/>
      <c r="H978" s="32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32"/>
      <c r="H979" s="32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32"/>
      <c r="H980" s="32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32"/>
      <c r="H981" s="32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32"/>
      <c r="H982" s="32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32"/>
      <c r="H983" s="32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32"/>
      <c r="H984" s="32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32"/>
      <c r="H985" s="32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32"/>
      <c r="H986" s="32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32"/>
      <c r="H987" s="32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32"/>
      <c r="H988" s="32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32"/>
      <c r="H989" s="32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32"/>
      <c r="H990" s="32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32"/>
      <c r="H991" s="32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32"/>
      <c r="H992" s="32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32"/>
      <c r="H993" s="32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32"/>
      <c r="H994" s="32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32"/>
      <c r="H995" s="32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32"/>
      <c r="H996" s="32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32"/>
      <c r="H997" s="32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32"/>
      <c r="H998" s="32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32"/>
      <c r="H999" s="32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32"/>
      <c r="H1000" s="32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88"/>
  </cols>
  <sheetData>
    <row r="1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8" t="s">
        <v>42</v>
      </c>
      <c r="G1" s="18" t="s">
        <v>73</v>
      </c>
      <c r="H1" s="18" t="s">
        <v>74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9">
        <v>1.0</v>
      </c>
      <c r="B2" s="19" t="s">
        <v>19</v>
      </c>
      <c r="C2" s="19" t="s">
        <v>44</v>
      </c>
      <c r="D2" s="19" t="s">
        <v>44</v>
      </c>
      <c r="E2" s="20">
        <v>29372.0</v>
      </c>
      <c r="F2" s="21">
        <v>100000.0</v>
      </c>
      <c r="G2" s="11" t="str">
        <f t="array" ref="G2:G6">IF(F2:F6&gt;=100000, "High", IF(F2:F6&gt;=50000, "Medium", "Low"))</f>
        <v>High</v>
      </c>
      <c r="H2" s="11" t="str">
        <f t="array" ref="H2:H6">IFS(F2:F6&gt;=100000, "High",
F2:F6&gt;=50000, "Medium",
F2:F6&lt;50000, "Low")</f>
        <v>High</v>
      </c>
      <c r="I2" s="11" t="str">
        <f t="array" ref="I2:I6">IF(F2:F6&gt;=100000,"High", IF(F2:F6&gt;=50000, "Medium", "Low"))</f>
        <v>High</v>
      </c>
      <c r="J2" s="12" t="str">
        <f t="array" ref="J2:J6">IFS(F2:F6&gt;=100000, "High",
F2:F6&gt;=50000, "Medium",
F2:F6&lt;50000, "Low")</f>
        <v>High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9">
        <v>2.0</v>
      </c>
      <c r="B3" s="19" t="s">
        <v>20</v>
      </c>
      <c r="C3" s="19" t="s">
        <v>45</v>
      </c>
      <c r="D3" s="19" t="s">
        <v>46</v>
      </c>
      <c r="E3" s="20">
        <v>31121.0</v>
      </c>
      <c r="F3" s="21">
        <v>85000.0</v>
      </c>
      <c r="G3" s="11" t="s">
        <v>75</v>
      </c>
      <c r="H3" s="11" t="s">
        <v>75</v>
      </c>
      <c r="I3" s="11" t="s">
        <v>75</v>
      </c>
      <c r="J3" s="11" t="s">
        <v>75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9">
        <v>3.0</v>
      </c>
      <c r="B4" s="19" t="s">
        <v>47</v>
      </c>
      <c r="C4" s="19" t="s">
        <v>45</v>
      </c>
      <c r="D4" s="19" t="s">
        <v>48</v>
      </c>
      <c r="E4" s="20">
        <v>32932.0</v>
      </c>
      <c r="F4" s="21">
        <v>55000.0</v>
      </c>
      <c r="G4" s="11" t="s">
        <v>75</v>
      </c>
      <c r="H4" s="11" t="s">
        <v>75</v>
      </c>
      <c r="I4" s="11" t="s">
        <v>75</v>
      </c>
      <c r="J4" s="11" t="s">
        <v>75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9">
        <v>4.0</v>
      </c>
      <c r="B5" s="19" t="s">
        <v>23</v>
      </c>
      <c r="C5" s="19" t="s">
        <v>49</v>
      </c>
      <c r="D5" s="19" t="s">
        <v>46</v>
      </c>
      <c r="E5" s="20">
        <v>31771.0</v>
      </c>
      <c r="F5" s="21">
        <v>90000.0</v>
      </c>
      <c r="G5" s="11" t="s">
        <v>75</v>
      </c>
      <c r="H5" s="11" t="s">
        <v>75</v>
      </c>
      <c r="I5" s="11" t="s">
        <v>75</v>
      </c>
      <c r="J5" s="11" t="s">
        <v>75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9">
        <v>5.0</v>
      </c>
      <c r="B6" s="19" t="s">
        <v>21</v>
      </c>
      <c r="C6" s="19" t="s">
        <v>49</v>
      </c>
      <c r="D6" s="19" t="s">
        <v>48</v>
      </c>
      <c r="E6" s="20">
        <v>32395.0</v>
      </c>
      <c r="F6" s="21">
        <v>45000.0</v>
      </c>
      <c r="G6" s="11" t="s">
        <v>67</v>
      </c>
      <c r="H6" s="11" t="s">
        <v>67</v>
      </c>
      <c r="I6" s="11" t="s">
        <v>67</v>
      </c>
      <c r="J6" s="11" t="s">
        <v>67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2" t="s">
        <v>76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2" t="s">
        <v>77</v>
      </c>
      <c r="F9" s="12" t="s">
        <v>78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2" t="s">
        <v>79</v>
      </c>
      <c r="F10" s="12" t="s">
        <v>75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2" t="s">
        <v>80</v>
      </c>
      <c r="F11" s="12" t="s">
        <v>67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7" t="s">
        <v>37</v>
      </c>
      <c r="B13" s="17" t="s">
        <v>38</v>
      </c>
      <c r="C13" s="17" t="s">
        <v>39</v>
      </c>
      <c r="D13" s="17" t="s">
        <v>40</v>
      </c>
      <c r="E13" s="17" t="s">
        <v>41</v>
      </c>
      <c r="F13" s="18" t="s">
        <v>42</v>
      </c>
      <c r="G13" s="12" t="s">
        <v>73</v>
      </c>
      <c r="H13" s="12" t="s">
        <v>74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9">
        <v>1.0</v>
      </c>
      <c r="B14" s="19" t="s">
        <v>19</v>
      </c>
      <c r="C14" s="19" t="s">
        <v>44</v>
      </c>
      <c r="D14" s="19" t="s">
        <v>44</v>
      </c>
      <c r="E14" s="20">
        <v>29372.0</v>
      </c>
      <c r="F14" s="21">
        <v>100000.0</v>
      </c>
      <c r="G14" s="11" t="str">
        <f t="array" ref="G14:G18">IF(F14:F18&gt;=100000,"High", IF(F14:F18&gt;=50000, "Medium", "Low"))</f>
        <v>High</v>
      </c>
      <c r="H14" s="11" t="str">
        <f t="array" ref="H14:H18">IFS(F14:F18&gt;=100000, "High",
F14:F18&gt;=50000, "Medium",
F14:F18&lt;50000, "Low")</f>
        <v>High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9">
        <v>2.0</v>
      </c>
      <c r="B15" s="19" t="s">
        <v>20</v>
      </c>
      <c r="C15" s="19" t="s">
        <v>45</v>
      </c>
      <c r="D15" s="19" t="s">
        <v>46</v>
      </c>
      <c r="E15" s="20">
        <v>31121.0</v>
      </c>
      <c r="F15" s="21">
        <v>85000.0</v>
      </c>
      <c r="G15" s="11" t="s">
        <v>75</v>
      </c>
      <c r="H15" s="11" t="s">
        <v>75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9">
        <v>3.0</v>
      </c>
      <c r="B16" s="19" t="s">
        <v>47</v>
      </c>
      <c r="C16" s="19" t="s">
        <v>45</v>
      </c>
      <c r="D16" s="19" t="s">
        <v>48</v>
      </c>
      <c r="E16" s="20">
        <v>32932.0</v>
      </c>
      <c r="F16" s="21">
        <v>55000.0</v>
      </c>
      <c r="G16" s="11" t="s">
        <v>75</v>
      </c>
      <c r="H16" s="11" t="s">
        <v>75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9">
        <v>4.0</v>
      </c>
      <c r="B17" s="19" t="s">
        <v>23</v>
      </c>
      <c r="C17" s="19" t="s">
        <v>49</v>
      </c>
      <c r="D17" s="19" t="s">
        <v>46</v>
      </c>
      <c r="E17" s="20">
        <v>31771.0</v>
      </c>
      <c r="F17" s="21">
        <v>90000.0</v>
      </c>
      <c r="G17" s="11" t="s">
        <v>75</v>
      </c>
      <c r="H17" s="11" t="s">
        <v>75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9">
        <v>5.0</v>
      </c>
      <c r="B18" s="19" t="s">
        <v>21</v>
      </c>
      <c r="C18" s="19" t="s">
        <v>49</v>
      </c>
      <c r="D18" s="19" t="s">
        <v>48</v>
      </c>
      <c r="E18" s="20">
        <v>32395.0</v>
      </c>
      <c r="F18" s="21">
        <v>45000.0</v>
      </c>
      <c r="G18" s="11" t="s">
        <v>67</v>
      </c>
      <c r="H18" s="11" t="s">
        <v>67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38"/>
  </cols>
  <sheetData>
    <row r="1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8" t="s">
        <v>42</v>
      </c>
      <c r="G1" s="18" t="s">
        <v>81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9">
        <v>1.0</v>
      </c>
      <c r="B2" s="19" t="s">
        <v>19</v>
      </c>
      <c r="C2" s="19" t="s">
        <v>44</v>
      </c>
      <c r="D2" s="19" t="s">
        <v>44</v>
      </c>
      <c r="E2" s="20">
        <v>29372.0</v>
      </c>
      <c r="F2" s="21">
        <v>100000.0</v>
      </c>
      <c r="G2" s="34" t="str">
        <f t="shared" ref="G2:G6" si="1">IF(AND(C2="Marketing", D2="Manager"),
"He/She is a Marketing Manager",
"NA")</f>
        <v>NA</v>
      </c>
      <c r="H2" s="11"/>
      <c r="I2" s="11" t="str">
        <f t="shared" ref="I2:I6" si="2">IF(AND(C2= "Sales", D2="Manager"), "He/She is a Sales Manager", "He/She is fired")</f>
        <v>He/She is fired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9">
        <v>2.0</v>
      </c>
      <c r="B3" s="19" t="s">
        <v>20</v>
      </c>
      <c r="C3" s="19" t="s">
        <v>45</v>
      </c>
      <c r="D3" s="19" t="s">
        <v>46</v>
      </c>
      <c r="E3" s="20">
        <v>31121.0</v>
      </c>
      <c r="F3" s="21">
        <v>85000.0</v>
      </c>
      <c r="G3" s="34" t="str">
        <f t="shared" si="1"/>
        <v>NA</v>
      </c>
      <c r="H3" s="11"/>
      <c r="I3" s="11" t="str">
        <f t="shared" si="2"/>
        <v>He/She is fired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9">
        <v>3.0</v>
      </c>
      <c r="B4" s="35" t="s">
        <v>47</v>
      </c>
      <c r="C4" s="35" t="s">
        <v>45</v>
      </c>
      <c r="D4" s="35" t="s">
        <v>48</v>
      </c>
      <c r="E4" s="20">
        <v>32932.0</v>
      </c>
      <c r="F4" s="21">
        <v>55000.0</v>
      </c>
      <c r="G4" s="34" t="str">
        <f t="shared" si="1"/>
        <v>He/She is a Marketing Manager</v>
      </c>
      <c r="H4" s="11"/>
      <c r="I4" s="11" t="str">
        <f t="shared" si="2"/>
        <v>He/She is fired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9">
        <v>4.0</v>
      </c>
      <c r="B5" s="19" t="s">
        <v>23</v>
      </c>
      <c r="C5" s="19" t="s">
        <v>49</v>
      </c>
      <c r="D5" s="19" t="s">
        <v>46</v>
      </c>
      <c r="E5" s="20">
        <v>31771.0</v>
      </c>
      <c r="F5" s="21">
        <v>90000.0</v>
      </c>
      <c r="G5" s="34" t="str">
        <f t="shared" si="1"/>
        <v>NA</v>
      </c>
      <c r="H5" s="11"/>
      <c r="I5" s="11" t="str">
        <f t="shared" si="2"/>
        <v>He/She is fired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9">
        <v>5.0</v>
      </c>
      <c r="B6" s="19" t="s">
        <v>21</v>
      </c>
      <c r="C6" s="19" t="s">
        <v>49</v>
      </c>
      <c r="D6" s="19" t="s">
        <v>48</v>
      </c>
      <c r="E6" s="20">
        <v>32395.0</v>
      </c>
      <c r="F6" s="21">
        <v>45000.0</v>
      </c>
      <c r="G6" s="34" t="str">
        <f t="shared" si="1"/>
        <v>NA</v>
      </c>
      <c r="H6" s="11"/>
      <c r="I6" s="11" t="str">
        <f t="shared" si="2"/>
        <v>He/She is a Sales Manager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36" t="s">
        <v>82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36" t="s">
        <v>83</v>
      </c>
      <c r="B10" s="36" t="s">
        <v>84</v>
      </c>
      <c r="C10" s="36" t="s">
        <v>85</v>
      </c>
      <c r="D10" s="36" t="s">
        <v>86</v>
      </c>
      <c r="E10" s="36" t="s">
        <v>87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2" t="b">
        <v>1</v>
      </c>
      <c r="B11" s="12" t="b">
        <v>1</v>
      </c>
      <c r="C11" s="11" t="b">
        <f t="shared" ref="C11:C14" si="3">AND(A11,B11)</f>
        <v>1</v>
      </c>
      <c r="D11" s="37" t="b">
        <f t="shared" ref="D11:D14" si="4">OR(A11,B11)</f>
        <v>1</v>
      </c>
      <c r="E11" s="11" t="b">
        <f t="shared" ref="E11:E14" si="5">NOT(A11)</f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2" t="b">
        <v>1</v>
      </c>
      <c r="B12" s="12" t="b">
        <v>0</v>
      </c>
      <c r="C12" s="38" t="b">
        <f t="shared" si="3"/>
        <v>0</v>
      </c>
      <c r="D12" s="37" t="b">
        <f t="shared" si="4"/>
        <v>1</v>
      </c>
      <c r="E12" s="11" t="b">
        <f t="shared" si="5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2" t="b">
        <v>0</v>
      </c>
      <c r="B13" s="12" t="b">
        <v>1</v>
      </c>
      <c r="C13" s="38" t="b">
        <f t="shared" si="3"/>
        <v>0</v>
      </c>
      <c r="D13" s="37" t="b">
        <f t="shared" si="4"/>
        <v>1</v>
      </c>
      <c r="E13" s="11" t="b">
        <f t="shared" si="5"/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2" t="b">
        <v>0</v>
      </c>
      <c r="B14" s="12" t="b">
        <v>0</v>
      </c>
      <c r="C14" s="38" t="b">
        <f t="shared" si="3"/>
        <v>0</v>
      </c>
      <c r="D14" s="11" t="b">
        <f t="shared" si="4"/>
        <v>0</v>
      </c>
      <c r="E14" s="11" t="b">
        <f t="shared" si="5"/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"/>
      <c r="B16" s="39" t="s">
        <v>88</v>
      </c>
      <c r="C16" s="12" t="s">
        <v>89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2" t="s">
        <v>90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2" t="s">
        <v>91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A9:E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75"/>
    <col customWidth="1" min="7" max="7" width="8.38"/>
    <col customWidth="1" min="8" max="8" width="14.88"/>
    <col customWidth="1" min="9" max="9" width="18.13"/>
  </cols>
  <sheetData>
    <row r="1">
      <c r="A1" s="40" t="s">
        <v>37</v>
      </c>
      <c r="B1" s="40" t="s">
        <v>38</v>
      </c>
      <c r="C1" s="40" t="s">
        <v>39</v>
      </c>
      <c r="D1" s="40" t="s">
        <v>40</v>
      </c>
      <c r="E1" s="40" t="s">
        <v>41</v>
      </c>
      <c r="F1" s="41" t="s">
        <v>42</v>
      </c>
      <c r="G1" s="41" t="s">
        <v>92</v>
      </c>
      <c r="H1" s="41" t="s">
        <v>93</v>
      </c>
      <c r="I1" s="41" t="s">
        <v>94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>
      <c r="A2" s="19">
        <v>1.0</v>
      </c>
      <c r="B2" s="19" t="s">
        <v>19</v>
      </c>
      <c r="C2" s="19" t="s">
        <v>44</v>
      </c>
      <c r="D2" s="19" t="s">
        <v>44</v>
      </c>
      <c r="E2" s="20">
        <v>29372.0</v>
      </c>
      <c r="F2" s="21">
        <v>100000.0</v>
      </c>
      <c r="G2" s="15">
        <v>1.0</v>
      </c>
      <c r="H2" s="11" t="str">
        <f t="array" ref="H2:H6">IFS(G2:G6=1, "London",
G2:G6=2, "Madrid",
G2:G6=3, "Tokyo")</f>
        <v>London</v>
      </c>
      <c r="I2" s="11" t="str">
        <f t="array" ref="I2:I6">SWITCH(G2:G6,
1, "London",
2, "Madrid",
3, "Tokyo")</f>
        <v>London</v>
      </c>
      <c r="J2" s="11" t="str">
        <f t="array" ref="J2:J6">IFS(G2:G6= 1, "London",
G2:G6= 2, "Madrid",
G2:G6= 3, "Tokyo")</f>
        <v>London</v>
      </c>
      <c r="K2" s="11" t="str">
        <f t="array" ref="K2:K6">SWITCH(G2:G6,
1, "London",
2, "Madrid",
3, "Tokyo")</f>
        <v>London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9">
        <v>2.0</v>
      </c>
      <c r="B3" s="19" t="s">
        <v>20</v>
      </c>
      <c r="C3" s="19" t="s">
        <v>45</v>
      </c>
      <c r="D3" s="19" t="s">
        <v>46</v>
      </c>
      <c r="E3" s="20">
        <v>31121.0</v>
      </c>
      <c r="F3" s="21">
        <v>85000.0</v>
      </c>
      <c r="G3" s="15">
        <v>1.0</v>
      </c>
      <c r="H3" s="11" t="s">
        <v>95</v>
      </c>
      <c r="I3" s="11" t="s">
        <v>95</v>
      </c>
      <c r="J3" s="11" t="s">
        <v>95</v>
      </c>
      <c r="K3" s="11" t="s">
        <v>95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9">
        <v>3.0</v>
      </c>
      <c r="B4" s="19" t="s">
        <v>47</v>
      </c>
      <c r="C4" s="19" t="s">
        <v>45</v>
      </c>
      <c r="D4" s="19" t="s">
        <v>48</v>
      </c>
      <c r="E4" s="20">
        <v>32932.0</v>
      </c>
      <c r="F4" s="21">
        <v>55000.0</v>
      </c>
      <c r="G4" s="15">
        <v>2.0</v>
      </c>
      <c r="H4" s="11" t="s">
        <v>96</v>
      </c>
      <c r="I4" s="11" t="s">
        <v>96</v>
      </c>
      <c r="J4" s="11" t="s">
        <v>96</v>
      </c>
      <c r="K4" s="11" t="s">
        <v>96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9">
        <v>4.0</v>
      </c>
      <c r="B5" s="19" t="s">
        <v>23</v>
      </c>
      <c r="C5" s="19" t="s">
        <v>49</v>
      </c>
      <c r="D5" s="19" t="s">
        <v>46</v>
      </c>
      <c r="E5" s="20">
        <v>31771.0</v>
      </c>
      <c r="F5" s="21">
        <v>90000.0</v>
      </c>
      <c r="G5" s="15">
        <v>3.0</v>
      </c>
      <c r="H5" s="11" t="s">
        <v>97</v>
      </c>
      <c r="I5" s="11" t="s">
        <v>97</v>
      </c>
      <c r="J5" s="11" t="s">
        <v>97</v>
      </c>
      <c r="K5" s="11" t="s">
        <v>97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9">
        <v>5.0</v>
      </c>
      <c r="B6" s="19" t="s">
        <v>21</v>
      </c>
      <c r="C6" s="19" t="s">
        <v>49</v>
      </c>
      <c r="D6" s="19" t="s">
        <v>48</v>
      </c>
      <c r="E6" s="20">
        <v>32395.0</v>
      </c>
      <c r="F6" s="21">
        <v>45000.0</v>
      </c>
      <c r="G6" s="15">
        <v>2.0</v>
      </c>
      <c r="H6" s="11" t="s">
        <v>96</v>
      </c>
      <c r="I6" s="11" t="s">
        <v>96</v>
      </c>
      <c r="J6" s="11" t="s">
        <v>96</v>
      </c>
      <c r="K6" s="11" t="s">
        <v>96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4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44" t="s">
        <v>98</v>
      </c>
      <c r="B8" s="45" t="s">
        <v>92</v>
      </c>
      <c r="C8" s="11"/>
      <c r="D8" s="11"/>
      <c r="E8" s="11"/>
      <c r="F8" s="11"/>
      <c r="G8" s="4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46">
        <v>1.0</v>
      </c>
      <c r="B9" s="47" t="s">
        <v>95</v>
      </c>
      <c r="C9" s="11"/>
      <c r="D9" s="11"/>
      <c r="E9" s="11"/>
      <c r="F9" s="11"/>
      <c r="G9" s="4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46">
        <v>2.0</v>
      </c>
      <c r="B10" s="47" t="s">
        <v>96</v>
      </c>
      <c r="C10" s="11"/>
      <c r="D10" s="11"/>
      <c r="E10" s="11"/>
      <c r="F10" s="11"/>
      <c r="G10" s="4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46">
        <v>3.0</v>
      </c>
      <c r="B11" s="47" t="s">
        <v>97</v>
      </c>
      <c r="C11" s="11"/>
      <c r="D11" s="11"/>
      <c r="E11" s="11"/>
      <c r="F11" s="11"/>
      <c r="G11" s="4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4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4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4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4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4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4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4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4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4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4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4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4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4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43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43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4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43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43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43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43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43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4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43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43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43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43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43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43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43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43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43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43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43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43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43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43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43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43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43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43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43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43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4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43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43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43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43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43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43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43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43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43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43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43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43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43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43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43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43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43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43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43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43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43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43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43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4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4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4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4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43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43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43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43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43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43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43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43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43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43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43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43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43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43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43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43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43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43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43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43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43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43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43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43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43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43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4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4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43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43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4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43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4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4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4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4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4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4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4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4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4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4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4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4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4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4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4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4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4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4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43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4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4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4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4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4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4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4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4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4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4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4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4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43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43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4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4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4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4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4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4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4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4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4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4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4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4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4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4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4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4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4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4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4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4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4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4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4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4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43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4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43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4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4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4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4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4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4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4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4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4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4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4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4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4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43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43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4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4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4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4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4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4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4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4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4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4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4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4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4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43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4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4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4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4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4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4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4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4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4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4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43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4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4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43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43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4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4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4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43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4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43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43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4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43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43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43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4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43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4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4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4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4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43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4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4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4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4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43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43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4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4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4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4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43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4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43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43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4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43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43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4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43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43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4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43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43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43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4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43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43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43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4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43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43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43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4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43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43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43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43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4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43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43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43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43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43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43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43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43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43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43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43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43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43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43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43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43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43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43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43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43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43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43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43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43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43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43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43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43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43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43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43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43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43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43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43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43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43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43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43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43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43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43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43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43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43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43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43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43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43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43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43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43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43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43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43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43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43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43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43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43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43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43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43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43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43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43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43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43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43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43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43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43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43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43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43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43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43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43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43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43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43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43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43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43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43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43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43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43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43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43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43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43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43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43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43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43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43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43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43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43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43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43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43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43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43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43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43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43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43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43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43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43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43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43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43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43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43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43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43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43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43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43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43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43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43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43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43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43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43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43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43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43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43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43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43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43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43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43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43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43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43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43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43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43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43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43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43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43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43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43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43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43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43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43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43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43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43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43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43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43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43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43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43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43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43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43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43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43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43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43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43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43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43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43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43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43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43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43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43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43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43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43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43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43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43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43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43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43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43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43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43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43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43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43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43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43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43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43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43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43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43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43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43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43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43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43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43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43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43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43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43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43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43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43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43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43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43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43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43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43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43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43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43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43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43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43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43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43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43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43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43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43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43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43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43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43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43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43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43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43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43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43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43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43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43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43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43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43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43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43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43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43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43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43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43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43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43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43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43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43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43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43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43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43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43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43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43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43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43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43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43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43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43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43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43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43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43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43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43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43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43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43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43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43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43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43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43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43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43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43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43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43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43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43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43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43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43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43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43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43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43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43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43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43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43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43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43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43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43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43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43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43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43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43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43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43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43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43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43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43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43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43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43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43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43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43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43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43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43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43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43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43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43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43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43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43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43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43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43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43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43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43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43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43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43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43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43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43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43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43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43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43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43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43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43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43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43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43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43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43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43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43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43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43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43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43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43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43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43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43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43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43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43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43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43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43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43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43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43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43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43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43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43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43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43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43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43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43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43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43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43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43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43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43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43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43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43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43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43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43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43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43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43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43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43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43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43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43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43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43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43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43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43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43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43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43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43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43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43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43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43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43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43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43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43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43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43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43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43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43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43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43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43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43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43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43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43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43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43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43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43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43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43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43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43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43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43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43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43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43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43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43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43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43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43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43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43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43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43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43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43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43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43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43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43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43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43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43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43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43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43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43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43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43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43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43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43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43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43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43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43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43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43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43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43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43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43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43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43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43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43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43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43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43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43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43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43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43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43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43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43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43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43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43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43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43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43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43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43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43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43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43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43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43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43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43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43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43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43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43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43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43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43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43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43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43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43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43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43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43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43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43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43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43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43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43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43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43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43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43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43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43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43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43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43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43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43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43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43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43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43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43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43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43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43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43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43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43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43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43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43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43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43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43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43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43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43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43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43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43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43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43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43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43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43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43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43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43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43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43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43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43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43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43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43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43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43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43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43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43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43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43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43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43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43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43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43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43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43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43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43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43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43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43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43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43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43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43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43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43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43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43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43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43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43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43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43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43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43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43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43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43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43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43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43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43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43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43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43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43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43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43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43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43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43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43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43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43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43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43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43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43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43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43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43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43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43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43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43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43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43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43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43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43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43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43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43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43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43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43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43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43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43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43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43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43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43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43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43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43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43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43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43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43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43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43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43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43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43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43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43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43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43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43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43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43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43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43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43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43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43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43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43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43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43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43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43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43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43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43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43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43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43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43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43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43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43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43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43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43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43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43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43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43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43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43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43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43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43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43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43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43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43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43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43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43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43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</cols>
  <sheetData>
    <row r="1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8" t="s">
        <v>42</v>
      </c>
      <c r="G1" s="11"/>
      <c r="H1" s="11"/>
      <c r="I1" s="17" t="s">
        <v>37</v>
      </c>
      <c r="J1" s="17" t="s">
        <v>38</v>
      </c>
      <c r="K1" s="17" t="s">
        <v>39</v>
      </c>
      <c r="L1" s="17" t="s">
        <v>40</v>
      </c>
      <c r="M1" s="17" t="s">
        <v>41</v>
      </c>
      <c r="N1" s="18" t="s">
        <v>42</v>
      </c>
      <c r="O1" s="11"/>
      <c r="P1" s="11"/>
      <c r="Q1" s="11"/>
      <c r="R1" s="11"/>
      <c r="S1" s="11"/>
      <c r="T1" s="11"/>
      <c r="U1" s="11"/>
      <c r="V1" s="11"/>
      <c r="W1" s="11"/>
    </row>
    <row r="2">
      <c r="A2" s="19">
        <v>1.0</v>
      </c>
      <c r="B2" s="19" t="s">
        <v>19</v>
      </c>
      <c r="C2" s="19" t="s">
        <v>44</v>
      </c>
      <c r="D2" s="19" t="s">
        <v>44</v>
      </c>
      <c r="E2" s="20">
        <v>29372.0</v>
      </c>
      <c r="F2" s="21">
        <v>100000.0</v>
      </c>
      <c r="G2" s="25">
        <f t="array" ref="G2:G6">SORT(F2:F6)</f>
        <v>45000</v>
      </c>
      <c r="H2" s="11"/>
      <c r="I2" s="19">
        <v>1.0</v>
      </c>
      <c r="J2" s="19" t="s">
        <v>19</v>
      </c>
      <c r="K2" s="19" t="s">
        <v>44</v>
      </c>
      <c r="L2" s="19" t="s">
        <v>44</v>
      </c>
      <c r="M2" s="20">
        <v>29372.0</v>
      </c>
      <c r="N2" s="21">
        <v>100000.0</v>
      </c>
      <c r="O2" s="25">
        <f t="array" ref="O2:O7">SORT(N2:N7)</f>
        <v>45000</v>
      </c>
      <c r="P2" s="11"/>
      <c r="Q2" s="11"/>
      <c r="R2" s="11"/>
      <c r="S2" s="11"/>
      <c r="T2" s="11"/>
      <c r="U2" s="11"/>
      <c r="V2" s="11"/>
      <c r="W2" s="11"/>
    </row>
    <row r="3">
      <c r="A3" s="19">
        <v>2.0</v>
      </c>
      <c r="B3" s="19" t="s">
        <v>20</v>
      </c>
      <c r="C3" s="19" t="s">
        <v>45</v>
      </c>
      <c r="D3" s="19" t="s">
        <v>46</v>
      </c>
      <c r="E3" s="20">
        <v>31121.0</v>
      </c>
      <c r="F3" s="21">
        <v>85000.0</v>
      </c>
      <c r="G3" s="25">
        <v>55000.0</v>
      </c>
      <c r="H3" s="11"/>
      <c r="I3" s="19">
        <v>2.0</v>
      </c>
      <c r="J3" s="19" t="s">
        <v>20</v>
      </c>
      <c r="K3" s="19" t="s">
        <v>45</v>
      </c>
      <c r="L3" s="19" t="s">
        <v>46</v>
      </c>
      <c r="M3" s="20">
        <v>31121.0</v>
      </c>
      <c r="N3" s="21">
        <v>85000.0</v>
      </c>
      <c r="O3" s="25">
        <v>55000.0</v>
      </c>
      <c r="P3" s="11"/>
      <c r="Q3" s="11"/>
      <c r="R3" s="11"/>
      <c r="S3" s="11"/>
      <c r="T3" s="11"/>
      <c r="U3" s="11"/>
      <c r="V3" s="11"/>
      <c r="W3" s="11"/>
    </row>
    <row r="4">
      <c r="A4" s="19">
        <v>3.0</v>
      </c>
      <c r="B4" s="19" t="s">
        <v>47</v>
      </c>
      <c r="C4" s="19" t="s">
        <v>45</v>
      </c>
      <c r="D4" s="19" t="s">
        <v>48</v>
      </c>
      <c r="E4" s="20">
        <v>32932.0</v>
      </c>
      <c r="F4" s="21">
        <v>55000.0</v>
      </c>
      <c r="G4" s="48">
        <v>85000.0</v>
      </c>
      <c r="H4" s="11"/>
      <c r="I4" s="19">
        <v>3.0</v>
      </c>
      <c r="J4" s="19" t="s">
        <v>47</v>
      </c>
      <c r="K4" s="19" t="s">
        <v>45</v>
      </c>
      <c r="L4" s="19" t="s">
        <v>48</v>
      </c>
      <c r="M4" s="20">
        <v>32932.0</v>
      </c>
      <c r="N4" s="21">
        <v>55000.0</v>
      </c>
      <c r="O4" s="48">
        <v>62000.0</v>
      </c>
      <c r="P4" s="25">
        <f>(O4+O5)/2</f>
        <v>73500</v>
      </c>
      <c r="Q4" s="11"/>
      <c r="R4" s="11"/>
      <c r="S4" s="11"/>
      <c r="T4" s="11"/>
      <c r="U4" s="11"/>
      <c r="V4" s="11"/>
      <c r="W4" s="11"/>
    </row>
    <row r="5">
      <c r="A5" s="19">
        <v>4.0</v>
      </c>
      <c r="B5" s="19" t="s">
        <v>23</v>
      </c>
      <c r="C5" s="19" t="s">
        <v>49</v>
      </c>
      <c r="D5" s="19" t="s">
        <v>46</v>
      </c>
      <c r="E5" s="20">
        <v>31771.0</v>
      </c>
      <c r="F5" s="21">
        <v>90000.0</v>
      </c>
      <c r="G5" s="25">
        <v>90000.0</v>
      </c>
      <c r="H5" s="11"/>
      <c r="I5" s="19">
        <v>4.0</v>
      </c>
      <c r="J5" s="19" t="s">
        <v>23</v>
      </c>
      <c r="K5" s="19" t="s">
        <v>49</v>
      </c>
      <c r="L5" s="19" t="s">
        <v>46</v>
      </c>
      <c r="M5" s="20">
        <v>31771.0</v>
      </c>
      <c r="N5" s="21">
        <v>90000.0</v>
      </c>
      <c r="O5" s="48">
        <v>85000.0</v>
      </c>
      <c r="P5" s="11"/>
      <c r="Q5" s="11"/>
      <c r="R5" s="11"/>
      <c r="S5" s="11"/>
      <c r="T5" s="11"/>
      <c r="U5" s="11"/>
      <c r="V5" s="11"/>
      <c r="W5" s="11"/>
    </row>
    <row r="6">
      <c r="A6" s="19">
        <v>5.0</v>
      </c>
      <c r="B6" s="19" t="s">
        <v>21</v>
      </c>
      <c r="C6" s="19" t="s">
        <v>49</v>
      </c>
      <c r="D6" s="19" t="s">
        <v>48</v>
      </c>
      <c r="E6" s="20">
        <v>32395.0</v>
      </c>
      <c r="F6" s="21">
        <v>45000.0</v>
      </c>
      <c r="G6" s="25">
        <v>100000.0</v>
      </c>
      <c r="H6" s="11"/>
      <c r="I6" s="19">
        <v>5.0</v>
      </c>
      <c r="J6" s="19" t="s">
        <v>21</v>
      </c>
      <c r="K6" s="19" t="s">
        <v>49</v>
      </c>
      <c r="L6" s="19" t="s">
        <v>48</v>
      </c>
      <c r="M6" s="20">
        <v>32395.0</v>
      </c>
      <c r="N6" s="21">
        <v>45000.0</v>
      </c>
      <c r="O6" s="25">
        <v>90000.0</v>
      </c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25"/>
      <c r="F7" s="11"/>
      <c r="G7" s="11"/>
      <c r="H7" s="11"/>
      <c r="I7" s="19">
        <v>6.0</v>
      </c>
      <c r="J7" s="12" t="s">
        <v>99</v>
      </c>
      <c r="K7" s="12" t="s">
        <v>100</v>
      </c>
      <c r="L7" s="12" t="s">
        <v>48</v>
      </c>
      <c r="M7" s="20">
        <v>32447.0</v>
      </c>
      <c r="N7" s="21">
        <v>62000.0</v>
      </c>
      <c r="O7" s="25">
        <v>100000.0</v>
      </c>
      <c r="P7" s="11"/>
      <c r="Q7" s="11"/>
      <c r="R7" s="11"/>
      <c r="S7" s="11"/>
      <c r="T7" s="11"/>
      <c r="U7" s="11"/>
      <c r="V7" s="11"/>
      <c r="W7" s="11"/>
    </row>
    <row r="8">
      <c r="A8" s="11"/>
      <c r="B8" s="11"/>
      <c r="C8" s="2" t="s">
        <v>101</v>
      </c>
      <c r="D8" s="11"/>
      <c r="E8" s="25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12" t="s">
        <v>102</v>
      </c>
      <c r="B9" s="25">
        <f>SUM(F:F)</f>
        <v>375000</v>
      </c>
      <c r="C9" s="11" t="str">
        <f t="shared" ref="C9:C14" si="1">FORMULATEXT(B9)</f>
        <v>=SUM(F:F)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2" t="s">
        <v>103</v>
      </c>
      <c r="B10" s="25">
        <f>AVERAGE(F:F)</f>
        <v>75000</v>
      </c>
      <c r="C10" s="11" t="str">
        <f t="shared" si="1"/>
        <v>=AVERAGE(F:F)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2" t="s">
        <v>104</v>
      </c>
      <c r="B11" s="25">
        <f>MIN(F:F)</f>
        <v>45000</v>
      </c>
      <c r="C11" s="11" t="str">
        <f t="shared" si="1"/>
        <v>=MIN(F:F)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2" t="s">
        <v>105</v>
      </c>
      <c r="B12" s="25">
        <f>MAX(F:F)</f>
        <v>100000</v>
      </c>
      <c r="C12" s="11" t="str">
        <f t="shared" si="1"/>
        <v>=MAX(F:F)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2" t="s">
        <v>106</v>
      </c>
      <c r="B13" s="11">
        <f>COUNTA(F:F)</f>
        <v>6</v>
      </c>
      <c r="C13" s="11" t="str">
        <f t="shared" si="1"/>
        <v>=COUNTA(F:F)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2" t="s">
        <v>107</v>
      </c>
      <c r="B14" s="11">
        <f>COUNT(F:F)</f>
        <v>5</v>
      </c>
      <c r="C14" s="11" t="str">
        <f t="shared" si="1"/>
        <v>=COUNT(F:F)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26" t="s">
        <v>108</v>
      </c>
      <c r="B16" s="25">
        <f>MEDIAN(G2:G6)</f>
        <v>85000</v>
      </c>
      <c r="C16" s="11" t="str">
        <f>FORMULATEXT(B16)</f>
        <v>=MEDIAN(G2:G6)</v>
      </c>
      <c r="D16" s="12" t="s">
        <v>109</v>
      </c>
      <c r="E16" s="11"/>
      <c r="F16" s="11"/>
      <c r="G16" s="11"/>
      <c r="H16" s="11"/>
      <c r="I16" s="12" t="s">
        <v>108</v>
      </c>
      <c r="J16" s="25">
        <f>MEDIAN(O2:O7)</f>
        <v>73500</v>
      </c>
      <c r="K16" s="11" t="str">
        <f>FORMULATEXT(J16)</f>
        <v>=MEDIAN(O2:O7)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37</v>
      </c>
      <c r="B1" s="17" t="s">
        <v>38</v>
      </c>
      <c r="C1" s="17" t="s">
        <v>39</v>
      </c>
      <c r="D1" s="17" t="s">
        <v>40</v>
      </c>
      <c r="E1" s="17" t="s">
        <v>41</v>
      </c>
      <c r="F1" s="18" t="s">
        <v>42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9">
        <v>1.0</v>
      </c>
      <c r="B2" s="19" t="s">
        <v>19</v>
      </c>
      <c r="C2" s="19" t="s">
        <v>44</v>
      </c>
      <c r="D2" s="19" t="s">
        <v>44</v>
      </c>
      <c r="E2" s="20">
        <v>29372.0</v>
      </c>
      <c r="F2" s="21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9">
        <v>2.0</v>
      </c>
      <c r="B3" s="19" t="s">
        <v>20</v>
      </c>
      <c r="C3" s="19" t="s">
        <v>45</v>
      </c>
      <c r="D3" s="19" t="s">
        <v>46</v>
      </c>
      <c r="E3" s="20">
        <v>31121.0</v>
      </c>
      <c r="F3" s="21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9">
        <v>3.0</v>
      </c>
      <c r="B4" s="19" t="s">
        <v>47</v>
      </c>
      <c r="C4" s="19" t="s">
        <v>45</v>
      </c>
      <c r="D4" s="19" t="s">
        <v>48</v>
      </c>
      <c r="E4" s="20">
        <v>32932.0</v>
      </c>
      <c r="F4" s="21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9">
        <v>4.0</v>
      </c>
      <c r="B5" s="19" t="s">
        <v>23</v>
      </c>
      <c r="C5" s="19" t="s">
        <v>49</v>
      </c>
      <c r="D5" s="19" t="s">
        <v>46</v>
      </c>
      <c r="E5" s="20">
        <v>31771.0</v>
      </c>
      <c r="F5" s="21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9">
        <v>5.0</v>
      </c>
      <c r="B6" s="19" t="s">
        <v>21</v>
      </c>
      <c r="C6" s="19" t="s">
        <v>49</v>
      </c>
      <c r="D6" s="19" t="s">
        <v>48</v>
      </c>
      <c r="E6" s="20">
        <v>32395.0</v>
      </c>
      <c r="F6" s="21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9" t="s">
        <v>110</v>
      </c>
      <c r="B8" s="18" t="s">
        <v>111</v>
      </c>
      <c r="C8" s="18" t="s">
        <v>112</v>
      </c>
      <c r="D8" s="18" t="s">
        <v>113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tr">
        <f>IFERROR(__xludf.DUMMYFUNCTION("UNIQUE(C2:C6)"),"CEO")</f>
        <v>CEO</v>
      </c>
      <c r="B9" s="32">
        <f t="shared" ref="B9:B11" si="1">COUNTIF($C$2:$C$6,A9)</f>
        <v>1</v>
      </c>
      <c r="C9" s="31">
        <f t="shared" ref="C9:C11" si="2">AVERAGEIF($C$2:$C$6,A9,$F$2:$F$6)</f>
        <v>100000</v>
      </c>
      <c r="D9" s="31">
        <f t="shared" ref="D9:D11" si="3">SUMIF($C$2:$C$6,A9,$F$2:$F$6)</f>
        <v>100000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tr">
        <f>IFERROR(__xludf.DUMMYFUNCTION("""COMPUTED_VALUE"""),"Marketing")</f>
        <v>Marketing</v>
      </c>
      <c r="B10" s="32">
        <f t="shared" si="1"/>
        <v>2</v>
      </c>
      <c r="C10" s="31">
        <f t="shared" si="2"/>
        <v>70000</v>
      </c>
      <c r="D10" s="31">
        <f t="shared" si="3"/>
        <v>140000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tr">
        <f>IFERROR(__xludf.DUMMYFUNCTION("""COMPUTED_VALUE"""),"Sales")</f>
        <v>Sales</v>
      </c>
      <c r="B11" s="32">
        <f t="shared" si="1"/>
        <v>2</v>
      </c>
      <c r="C11" s="31">
        <f t="shared" si="2"/>
        <v>67500</v>
      </c>
      <c r="D11" s="31">
        <f t="shared" si="3"/>
        <v>135000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