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hrshad\Studies\Microprocessor Lab\Spring 96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AU44" i="1" l="1"/>
  <c r="AT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44" i="1" l="1"/>
  <c r="H44" i="1"/>
  <c r="G44" i="1"/>
  <c r="BA44" i="1"/>
  <c r="AZ44" i="1"/>
  <c r="AY44" i="1"/>
  <c r="AX44" i="1"/>
  <c r="AW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44" i="1" l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" i="1"/>
  <c r="BJ29" i="1"/>
  <c r="U42" i="1"/>
  <c r="CO14" i="1" l="1"/>
  <c r="CO5" i="1"/>
  <c r="CO6" i="1"/>
  <c r="CO7" i="1"/>
  <c r="CO8" i="1"/>
  <c r="CO9" i="1"/>
  <c r="CO10" i="1"/>
  <c r="CO11" i="1"/>
  <c r="CO12" i="1"/>
  <c r="CO13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" i="1"/>
  <c r="CM44" i="1" l="1"/>
  <c r="CN44" i="1"/>
  <c r="CO44" i="1"/>
  <c r="BQ16" i="1" l="1"/>
  <c r="BS44" i="1" l="1"/>
  <c r="BR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44" i="1" l="1"/>
  <c r="F44" i="1"/>
  <c r="J44" i="1"/>
  <c r="K44" i="1"/>
  <c r="M44" i="1"/>
  <c r="N44" i="1"/>
  <c r="O44" i="1"/>
  <c r="P44" i="1"/>
  <c r="Q44" i="1"/>
  <c r="S44" i="1"/>
  <c r="T44" i="1"/>
  <c r="V44" i="1"/>
  <c r="W44" i="1"/>
  <c r="X44" i="1"/>
  <c r="Y44" i="1"/>
  <c r="Z44" i="1"/>
  <c r="AB44" i="1"/>
  <c r="AC44" i="1"/>
  <c r="AE44" i="1"/>
  <c r="AF44" i="1"/>
  <c r="AG44" i="1"/>
  <c r="AH44" i="1"/>
  <c r="AI44" i="1"/>
  <c r="AK44" i="1"/>
  <c r="AL44" i="1"/>
  <c r="AN44" i="1"/>
  <c r="AO44" i="1"/>
  <c r="AP44" i="1"/>
  <c r="AQ44" i="1"/>
  <c r="AR44" i="1"/>
  <c r="BC44" i="1"/>
  <c r="BD44" i="1"/>
  <c r="BE44" i="1"/>
  <c r="BF44" i="1"/>
  <c r="BG44" i="1"/>
  <c r="BH44" i="1"/>
  <c r="BI44" i="1"/>
  <c r="BK44" i="1"/>
  <c r="BL44" i="1"/>
  <c r="BM44" i="1"/>
  <c r="BN44" i="1"/>
  <c r="BO44" i="1"/>
  <c r="BP44" i="1"/>
  <c r="BU44" i="1"/>
  <c r="BV44" i="1"/>
  <c r="BW44" i="1"/>
  <c r="BX44" i="1"/>
  <c r="BY44" i="1"/>
  <c r="E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5" i="1"/>
  <c r="BQ14" i="1"/>
  <c r="BQ13" i="1"/>
  <c r="BQ12" i="1"/>
  <c r="BQ11" i="1"/>
  <c r="BQ10" i="1"/>
  <c r="BQ9" i="1"/>
  <c r="BQ8" i="1"/>
  <c r="BQ7" i="1"/>
  <c r="BQ6" i="1"/>
  <c r="BQ5" i="1"/>
  <c r="BQ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CC13" i="1" l="1"/>
  <c r="CC22" i="1"/>
  <c r="CC30" i="1"/>
  <c r="CC12" i="1"/>
  <c r="CC6" i="1"/>
  <c r="CC14" i="1"/>
  <c r="CC4" i="1"/>
  <c r="CC5" i="1"/>
  <c r="CC37" i="1"/>
  <c r="CC36" i="1"/>
  <c r="CC38" i="1"/>
  <c r="CC29" i="1"/>
  <c r="CC28" i="1"/>
  <c r="CC21" i="1"/>
  <c r="CC20" i="1"/>
  <c r="CC31" i="1"/>
  <c r="CC8" i="1"/>
  <c r="CC32" i="1"/>
  <c r="CC17" i="1"/>
  <c r="CC33" i="1"/>
  <c r="CC26" i="1"/>
  <c r="CC11" i="1"/>
  <c r="CC19" i="1"/>
  <c r="CC27" i="1"/>
  <c r="CC35" i="1"/>
  <c r="CC43" i="1"/>
  <c r="CC7" i="1"/>
  <c r="CC23" i="1"/>
  <c r="CC24" i="1"/>
  <c r="CC9" i="1"/>
  <c r="CC25" i="1"/>
  <c r="CC41" i="1"/>
  <c r="CC18" i="1"/>
  <c r="CC34" i="1"/>
  <c r="CC15" i="1"/>
  <c r="CC39" i="1"/>
  <c r="CC16" i="1"/>
  <c r="CC40" i="1"/>
  <c r="CC10" i="1"/>
  <c r="CC42" i="1"/>
  <c r="BZ44" i="1"/>
  <c r="BQ44" i="1"/>
  <c r="BJ4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" i="1"/>
  <c r="AJ44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0" i="1"/>
  <c r="AA44" i="1" l="1"/>
  <c r="CP44" i="1"/>
  <c r="AS43" i="1"/>
  <c r="AM43" i="1"/>
  <c r="AD43" i="1"/>
  <c r="U43" i="1"/>
  <c r="R43" i="1"/>
  <c r="I43" i="1"/>
  <c r="AS42" i="1"/>
  <c r="AM42" i="1"/>
  <c r="AD42" i="1"/>
  <c r="R42" i="1"/>
  <c r="I42" i="1"/>
  <c r="AS41" i="1"/>
  <c r="AM41" i="1"/>
  <c r="AD41" i="1"/>
  <c r="U41" i="1"/>
  <c r="R41" i="1"/>
  <c r="I41" i="1"/>
  <c r="AS40" i="1"/>
  <c r="AM40" i="1"/>
  <c r="AD40" i="1"/>
  <c r="U40" i="1"/>
  <c r="R40" i="1"/>
  <c r="I40" i="1"/>
  <c r="AS39" i="1"/>
  <c r="AM39" i="1"/>
  <c r="AD39" i="1"/>
  <c r="U39" i="1"/>
  <c r="R39" i="1"/>
  <c r="I39" i="1"/>
  <c r="AS38" i="1"/>
  <c r="AM38" i="1"/>
  <c r="AD38" i="1"/>
  <c r="U38" i="1"/>
  <c r="R38" i="1"/>
  <c r="I38" i="1"/>
  <c r="AS37" i="1"/>
  <c r="AM37" i="1"/>
  <c r="AD37" i="1"/>
  <c r="U37" i="1"/>
  <c r="R37" i="1"/>
  <c r="I37" i="1"/>
  <c r="AS36" i="1"/>
  <c r="AM36" i="1"/>
  <c r="AD36" i="1"/>
  <c r="U36" i="1"/>
  <c r="R36" i="1"/>
  <c r="I36" i="1"/>
  <c r="AS35" i="1"/>
  <c r="AM35" i="1"/>
  <c r="AD35" i="1"/>
  <c r="U35" i="1"/>
  <c r="R35" i="1"/>
  <c r="I35" i="1"/>
  <c r="AS34" i="1"/>
  <c r="AM34" i="1"/>
  <c r="AD34" i="1"/>
  <c r="U34" i="1"/>
  <c r="R34" i="1"/>
  <c r="I34" i="1"/>
  <c r="AS33" i="1"/>
  <c r="AM33" i="1"/>
  <c r="AD33" i="1"/>
  <c r="U33" i="1"/>
  <c r="R33" i="1"/>
  <c r="I33" i="1"/>
  <c r="AS32" i="1"/>
  <c r="AM32" i="1"/>
  <c r="AD32" i="1"/>
  <c r="U32" i="1"/>
  <c r="R32" i="1"/>
  <c r="I32" i="1"/>
  <c r="AS31" i="1"/>
  <c r="AM31" i="1"/>
  <c r="AD31" i="1"/>
  <c r="U31" i="1"/>
  <c r="R31" i="1"/>
  <c r="I31" i="1"/>
  <c r="AS30" i="1"/>
  <c r="AM30" i="1"/>
  <c r="AD30" i="1"/>
  <c r="U30" i="1"/>
  <c r="R30" i="1"/>
  <c r="I30" i="1"/>
  <c r="AS29" i="1"/>
  <c r="AM29" i="1"/>
  <c r="AD29" i="1"/>
  <c r="U29" i="1"/>
  <c r="R29" i="1"/>
  <c r="I29" i="1"/>
  <c r="AS28" i="1"/>
  <c r="AM28" i="1"/>
  <c r="AD28" i="1"/>
  <c r="U28" i="1"/>
  <c r="R28" i="1"/>
  <c r="I28" i="1"/>
  <c r="AS27" i="1"/>
  <c r="AM27" i="1"/>
  <c r="AD27" i="1"/>
  <c r="U27" i="1"/>
  <c r="R27" i="1"/>
  <c r="I27" i="1"/>
  <c r="AS26" i="1"/>
  <c r="AM26" i="1"/>
  <c r="AD26" i="1"/>
  <c r="U26" i="1"/>
  <c r="R26" i="1"/>
  <c r="I26" i="1"/>
  <c r="AS25" i="1"/>
  <c r="AM25" i="1"/>
  <c r="AD25" i="1"/>
  <c r="U25" i="1"/>
  <c r="R25" i="1"/>
  <c r="I25" i="1"/>
  <c r="AS24" i="1"/>
  <c r="AM24" i="1"/>
  <c r="AD24" i="1"/>
  <c r="U24" i="1"/>
  <c r="R24" i="1"/>
  <c r="I24" i="1"/>
  <c r="AS23" i="1"/>
  <c r="AM23" i="1"/>
  <c r="AD23" i="1"/>
  <c r="U23" i="1"/>
  <c r="R23" i="1"/>
  <c r="I23" i="1"/>
  <c r="AS22" i="1"/>
  <c r="AM22" i="1"/>
  <c r="AD22" i="1"/>
  <c r="U22" i="1"/>
  <c r="R22" i="1"/>
  <c r="I22" i="1"/>
  <c r="AS21" i="1"/>
  <c r="AM21" i="1"/>
  <c r="AD21" i="1"/>
  <c r="U21" i="1"/>
  <c r="R21" i="1"/>
  <c r="I21" i="1"/>
  <c r="AS20" i="1"/>
  <c r="AM20" i="1"/>
  <c r="AD20" i="1"/>
  <c r="U20" i="1"/>
  <c r="R20" i="1"/>
  <c r="CA20" i="1"/>
  <c r="I20" i="1"/>
  <c r="AS19" i="1"/>
  <c r="AM19" i="1"/>
  <c r="AD19" i="1"/>
  <c r="U19" i="1"/>
  <c r="R19" i="1"/>
  <c r="I19" i="1"/>
  <c r="AS18" i="1"/>
  <c r="AM18" i="1"/>
  <c r="AD18" i="1"/>
  <c r="U18" i="1"/>
  <c r="R18" i="1"/>
  <c r="I18" i="1"/>
  <c r="AS17" i="1"/>
  <c r="AM17" i="1"/>
  <c r="AD17" i="1"/>
  <c r="U17" i="1"/>
  <c r="R17" i="1"/>
  <c r="I17" i="1"/>
  <c r="AS16" i="1"/>
  <c r="AM16" i="1"/>
  <c r="AD16" i="1"/>
  <c r="U16" i="1"/>
  <c r="R16" i="1"/>
  <c r="I16" i="1"/>
  <c r="AS15" i="1"/>
  <c r="AM15" i="1"/>
  <c r="AD15" i="1"/>
  <c r="U15" i="1"/>
  <c r="R15" i="1"/>
  <c r="I15" i="1"/>
  <c r="AS14" i="1"/>
  <c r="AM14" i="1"/>
  <c r="AD14" i="1"/>
  <c r="U14" i="1"/>
  <c r="R14" i="1"/>
  <c r="I14" i="1"/>
  <c r="AS13" i="1"/>
  <c r="AM13" i="1"/>
  <c r="AD13" i="1"/>
  <c r="U13" i="1"/>
  <c r="R13" i="1"/>
  <c r="I13" i="1"/>
  <c r="AS12" i="1"/>
  <c r="AM12" i="1"/>
  <c r="AD12" i="1"/>
  <c r="U12" i="1"/>
  <c r="R12" i="1"/>
  <c r="CA12" i="1"/>
  <c r="I12" i="1"/>
  <c r="AS11" i="1"/>
  <c r="AM11" i="1"/>
  <c r="AD11" i="1"/>
  <c r="U11" i="1"/>
  <c r="R11" i="1"/>
  <c r="I11" i="1"/>
  <c r="AS10" i="1"/>
  <c r="AM10" i="1"/>
  <c r="AD10" i="1"/>
  <c r="U10" i="1"/>
  <c r="R10" i="1"/>
  <c r="I10" i="1"/>
  <c r="AS9" i="1"/>
  <c r="AM9" i="1"/>
  <c r="AD9" i="1"/>
  <c r="U9" i="1"/>
  <c r="R9" i="1"/>
  <c r="I9" i="1"/>
  <c r="AS8" i="1"/>
  <c r="AM8" i="1"/>
  <c r="AD8" i="1"/>
  <c r="U8" i="1"/>
  <c r="R8" i="1"/>
  <c r="I8" i="1"/>
  <c r="AS7" i="1"/>
  <c r="AM7" i="1"/>
  <c r="AD7" i="1"/>
  <c r="U7" i="1"/>
  <c r="R7" i="1"/>
  <c r="I7" i="1"/>
  <c r="AS6" i="1"/>
  <c r="AM6" i="1"/>
  <c r="AD6" i="1"/>
  <c r="U6" i="1"/>
  <c r="R6" i="1"/>
  <c r="I6" i="1"/>
  <c r="AS5" i="1"/>
  <c r="AM5" i="1"/>
  <c r="AD5" i="1"/>
  <c r="U5" i="1"/>
  <c r="R5" i="1"/>
  <c r="I5" i="1"/>
  <c r="AS4" i="1"/>
  <c r="AM4" i="1"/>
  <c r="AD4" i="1"/>
  <c r="U4" i="1"/>
  <c r="R4" i="1"/>
  <c r="CA4" i="1"/>
  <c r="I4" i="1"/>
  <c r="CA36" i="1" l="1"/>
  <c r="CA43" i="1"/>
  <c r="CA24" i="1"/>
  <c r="CA28" i="1"/>
  <c r="CA16" i="1"/>
  <c r="CA8" i="1"/>
  <c r="CA5" i="1"/>
  <c r="CA9" i="1"/>
  <c r="CA13" i="1"/>
  <c r="CA17" i="1"/>
  <c r="CA21" i="1"/>
  <c r="CA25" i="1"/>
  <c r="CA40" i="1"/>
  <c r="CA32" i="1"/>
  <c r="CA29" i="1"/>
  <c r="CA33" i="1"/>
  <c r="CA42" i="1"/>
  <c r="CA37" i="1"/>
  <c r="CA41" i="1"/>
  <c r="CA7" i="1"/>
  <c r="CA11" i="1"/>
  <c r="CA15" i="1"/>
  <c r="CA19" i="1"/>
  <c r="CA23" i="1"/>
  <c r="CA27" i="1"/>
  <c r="CA31" i="1"/>
  <c r="CA35" i="1"/>
  <c r="CA39" i="1"/>
  <c r="CA10" i="1"/>
  <c r="CA14" i="1"/>
  <c r="CA18" i="1"/>
  <c r="CA22" i="1"/>
  <c r="CA26" i="1"/>
  <c r="CA30" i="1"/>
  <c r="CA34" i="1"/>
  <c r="CA38" i="1"/>
  <c r="CA6" i="1"/>
  <c r="U44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Q20" i="1" s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AD44" i="1"/>
  <c r="AM44" i="1"/>
  <c r="AS44" i="1"/>
  <c r="I44" i="1"/>
  <c r="L44" i="1"/>
  <c r="R44" i="1"/>
  <c r="CL44" i="1"/>
  <c r="CQ21" i="1" l="1"/>
  <c r="CQ26" i="1"/>
  <c r="CQ24" i="1"/>
  <c r="CQ16" i="1"/>
  <c r="CQ39" i="1"/>
  <c r="CQ8" i="1"/>
  <c r="CQ23" i="1"/>
  <c r="CQ29" i="1"/>
  <c r="CQ37" i="1"/>
  <c r="CQ31" i="1"/>
  <c r="CQ41" i="1"/>
  <c r="CQ27" i="1"/>
  <c r="CQ12" i="1"/>
  <c r="CQ10" i="1"/>
  <c r="CQ19" i="1"/>
  <c r="CQ18" i="1"/>
  <c r="CQ14" i="1"/>
  <c r="CQ11" i="1"/>
  <c r="CQ32" i="1"/>
  <c r="CQ30" i="1"/>
  <c r="CQ36" i="1"/>
  <c r="CQ40" i="1"/>
  <c r="CQ38" i="1"/>
  <c r="CQ6" i="1"/>
  <c r="CQ17" i="1"/>
  <c r="CQ43" i="1"/>
  <c r="CQ7" i="1"/>
  <c r="CQ13" i="1"/>
  <c r="CQ9" i="1"/>
  <c r="CQ25" i="1"/>
  <c r="CQ28" i="1"/>
  <c r="CQ22" i="1"/>
  <c r="CQ33" i="1"/>
  <c r="CQ4" i="1"/>
  <c r="CQ5" i="1"/>
  <c r="CQ15" i="1"/>
  <c r="CQ34" i="1"/>
  <c r="CQ35" i="1"/>
  <c r="CQ42" i="1"/>
  <c r="CA44" i="1"/>
  <c r="CC44" i="1"/>
  <c r="CB44" i="1"/>
  <c r="CQ44" i="1" l="1"/>
</calcChain>
</file>

<file path=xl/sharedStrings.xml><?xml version="1.0" encoding="utf-8"?>
<sst xmlns="http://schemas.openxmlformats.org/spreadsheetml/2006/main" count="226" uniqueCount="113">
  <si>
    <t>گروه بندی</t>
  </si>
  <si>
    <t>نام و نام خانوادگی</t>
  </si>
  <si>
    <t>شماره دانشجویی</t>
  </si>
  <si>
    <t>آزمایش 0</t>
  </si>
  <si>
    <t>پیش آزمایش 1</t>
  </si>
  <si>
    <t>آزمایش 1</t>
  </si>
  <si>
    <t>آزمایش 2</t>
  </si>
  <si>
    <t>پیش آزمایش 3</t>
  </si>
  <si>
    <t>آزمایش 3</t>
  </si>
  <si>
    <t>پیش آزمایش 4</t>
  </si>
  <si>
    <t>آزمایش 4</t>
  </si>
  <si>
    <t>پیش آزمایش 6</t>
  </si>
  <si>
    <t>حضور و غیاب</t>
  </si>
  <si>
    <t>نمره مثبتی</t>
  </si>
  <si>
    <t>نمره نهایی</t>
  </si>
  <si>
    <t>توضیحات</t>
  </si>
  <si>
    <t>کد نویسی</t>
  </si>
  <si>
    <t>شبیه سازی</t>
  </si>
  <si>
    <t>مثبتی</t>
  </si>
  <si>
    <t>بخش</t>
  </si>
  <si>
    <t>کل</t>
  </si>
  <si>
    <t>پیش گزارش</t>
  </si>
  <si>
    <t>کوئیز</t>
  </si>
  <si>
    <t>عملی</t>
  </si>
  <si>
    <t>12/13</t>
  </si>
  <si>
    <t>12/18</t>
  </si>
  <si>
    <t>1/17</t>
  </si>
  <si>
    <t>1/24</t>
  </si>
  <si>
    <t>1/31</t>
  </si>
  <si>
    <t>2/7</t>
  </si>
  <si>
    <t>نمره</t>
  </si>
  <si>
    <t>سانس اول (سه شنبه 9 الی 12)</t>
  </si>
  <si>
    <t>گروه1</t>
  </si>
  <si>
    <t>_</t>
  </si>
  <si>
    <t>گروه2</t>
  </si>
  <si>
    <t>گروه3</t>
  </si>
  <si>
    <t>گروه4</t>
  </si>
  <si>
    <t>گروه5</t>
  </si>
  <si>
    <t>نوبت دوم (سه شنبه 14 الی 17)</t>
  </si>
  <si>
    <t>گروه6</t>
  </si>
  <si>
    <t>گروه7</t>
  </si>
  <si>
    <t>گروه8</t>
  </si>
  <si>
    <t>گروه9</t>
  </si>
  <si>
    <t>گروه10</t>
  </si>
  <si>
    <t>سانس سوم (چهار شنبه 9 الی 12)</t>
  </si>
  <si>
    <t>گروه11</t>
  </si>
  <si>
    <t>گروه12</t>
  </si>
  <si>
    <t>گروه13</t>
  </si>
  <si>
    <t>گروه14</t>
  </si>
  <si>
    <t>گروه15</t>
  </si>
  <si>
    <t>سانس چهارم (چهار شنبه 13 الی 16)</t>
  </si>
  <si>
    <t>گروه16</t>
  </si>
  <si>
    <t>گروه17</t>
  </si>
  <si>
    <t>گروه18</t>
  </si>
  <si>
    <t>گروه19</t>
  </si>
  <si>
    <t>گروه20</t>
  </si>
  <si>
    <t>میانگین</t>
  </si>
  <si>
    <t>تمام نمرات رو به بالا گرد شده اند.</t>
  </si>
  <si>
    <t>پیش آزمایش 5</t>
  </si>
  <si>
    <t>آزمایش 5</t>
  </si>
  <si>
    <t>شی گرائی</t>
  </si>
  <si>
    <t>آزمایش 6</t>
  </si>
  <si>
    <t>پیش آزمایش 7</t>
  </si>
  <si>
    <t>آزمایش 7</t>
  </si>
  <si>
    <t>نمره کل پیش آزمایشها</t>
  </si>
  <si>
    <t>امتحان پایانی</t>
  </si>
  <si>
    <t>تئوری</t>
  </si>
  <si>
    <r>
      <t xml:space="preserve">نمره کل کلاسی </t>
    </r>
    <r>
      <rPr>
        <b/>
        <sz val="10"/>
        <color theme="1"/>
        <rFont val="B Nazanin"/>
        <charset val="178"/>
      </rPr>
      <t>AVR</t>
    </r>
  </si>
  <si>
    <r>
      <t xml:space="preserve">نمره کل کلاسی </t>
    </r>
    <r>
      <rPr>
        <b/>
        <sz val="10"/>
        <color theme="1"/>
        <rFont val="B Nazanin"/>
        <charset val="178"/>
      </rPr>
      <t>ARM</t>
    </r>
  </si>
  <si>
    <t>7/13</t>
  </si>
  <si>
    <t>7/27</t>
  </si>
  <si>
    <t>پیش گزارش اول تا سوم</t>
  </si>
  <si>
    <t>پیش آزمایش 1 و 2</t>
  </si>
  <si>
    <t>محمدصادق دبستانی</t>
  </si>
  <si>
    <t>مهدی مهاجری</t>
  </si>
  <si>
    <t>محمدحسن شعبانی قهرودی</t>
  </si>
  <si>
    <t>آیسا جوادزاده</t>
  </si>
  <si>
    <t>نرگس علوی سامانی</t>
  </si>
  <si>
    <t>اعظم قنبری</t>
  </si>
  <si>
    <t>روزبه قاسمی‌زاده</t>
  </si>
  <si>
    <t>احمدرضا دارابی</t>
  </si>
  <si>
    <t>پویا رضایی جعفری</t>
  </si>
  <si>
    <t>امیرمسعود زارع بیدکی</t>
  </si>
  <si>
    <t>سهند عصری</t>
  </si>
  <si>
    <t>سینا کاشی‌پزها</t>
  </si>
  <si>
    <t>فاطمه آگاه</t>
  </si>
  <si>
    <t>ساسان یساری</t>
  </si>
  <si>
    <t>اردوان بزرگی</t>
  </si>
  <si>
    <t>سعید کریمی</t>
  </si>
  <si>
    <t>سید حسن محقق بهشتی</t>
  </si>
  <si>
    <t>ایمان نامداری خلیل آباد</t>
  </si>
  <si>
    <t>مجید عبداللهی</t>
  </si>
  <si>
    <t>باهره سادات همراز</t>
  </si>
  <si>
    <t>هائد توکلی مقدم</t>
  </si>
  <si>
    <t>عارف حبری</t>
  </si>
  <si>
    <t>حسین جعفری‌پور جلال آبادی</t>
  </si>
  <si>
    <t>احسان کریمی</t>
  </si>
  <si>
    <t>شهریار شلیله</t>
  </si>
  <si>
    <t>امیر پیرهادی</t>
  </si>
  <si>
    <t>مریم صادقی</t>
  </si>
  <si>
    <t>هانیه رحمتی</t>
  </si>
  <si>
    <t>گلرخ حمیدی</t>
  </si>
  <si>
    <t>فائزه قاسمی علی آبادی</t>
  </si>
  <si>
    <t>طاهره اسکندری</t>
  </si>
  <si>
    <t>مریم بختیاری مقدم</t>
  </si>
  <si>
    <t>بیتا آذری جو</t>
  </si>
  <si>
    <t>آسا برزآبادی فراهانی</t>
  </si>
  <si>
    <t>پونه میرزازاده</t>
  </si>
  <si>
    <t>ثمین نیلی احمدآبادی</t>
  </si>
  <si>
    <t>علی عسکری</t>
  </si>
  <si>
    <t>احسان محمدی فروشانی</t>
  </si>
  <si>
    <t>محمدجواد رضایی</t>
  </si>
  <si>
    <t>رضا کرامتی نیا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</si>
</sst>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5" xfId="0" applyFont="1" applyFill="1" applyBorder="1" applyAlignment="1">
      <alignment horizontal="center" vertical="center" readingOrder="2"/>
    </xf>
    <xf numFmtId="0" fontId="1" fillId="2" borderId="0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2" fillId="2" borderId="17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2" fillId="2" borderId="18" xfId="0" applyFont="1" applyFill="1" applyBorder="1" applyAlignment="1">
      <alignment horizontal="center" vertical="center" readingOrder="2"/>
    </xf>
    <xf numFmtId="0" fontId="1" fillId="2" borderId="19" xfId="0" applyFont="1" applyFill="1" applyBorder="1" applyAlignment="1">
      <alignment horizontal="center" vertical="center" readingOrder="2"/>
    </xf>
    <xf numFmtId="0" fontId="2" fillId="2" borderId="20" xfId="0" applyFont="1" applyFill="1" applyBorder="1" applyAlignment="1">
      <alignment horizontal="center" vertical="center" readingOrder="2"/>
    </xf>
    <xf numFmtId="0" fontId="2" fillId="2" borderId="21" xfId="0" applyFont="1" applyFill="1" applyBorder="1" applyAlignment="1">
      <alignment horizontal="center" vertical="center" readingOrder="2"/>
    </xf>
    <xf numFmtId="49" fontId="1" fillId="2" borderId="15" xfId="0" applyNumberFormat="1" applyFont="1" applyFill="1" applyBorder="1" applyAlignment="1">
      <alignment horizontal="center" vertical="center" readingOrder="2"/>
    </xf>
    <xf numFmtId="49" fontId="1" fillId="2" borderId="0" xfId="0" applyNumberFormat="1" applyFont="1" applyFill="1" applyBorder="1" applyAlignment="1">
      <alignment horizontal="center" vertical="center" readingOrder="2"/>
    </xf>
    <xf numFmtId="49" fontId="2" fillId="2" borderId="21" xfId="0" applyNumberFormat="1" applyFont="1" applyFill="1" applyBorder="1" applyAlignment="1">
      <alignment horizontal="center" vertical="center" readingOrder="2"/>
    </xf>
    <xf numFmtId="49" fontId="1" fillId="2" borderId="32" xfId="0" applyNumberFormat="1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1" fontId="1" fillId="3" borderId="5" xfId="0" applyNumberFormat="1" applyFont="1" applyFill="1" applyBorder="1" applyAlignment="1">
      <alignment horizontal="center" vertical="center" readingOrder="2"/>
    </xf>
    <xf numFmtId="1" fontId="1" fillId="3" borderId="6" xfId="0" applyNumberFormat="1" applyFont="1" applyFill="1" applyBorder="1" applyAlignment="1">
      <alignment horizontal="center" vertical="center" readingOrder="2"/>
    </xf>
    <xf numFmtId="1" fontId="1" fillId="3" borderId="0" xfId="0" applyNumberFormat="1" applyFont="1" applyFill="1" applyBorder="1" applyAlignment="1">
      <alignment horizontal="center" vertical="center" readingOrder="2"/>
    </xf>
    <xf numFmtId="1" fontId="1" fillId="3" borderId="4" xfId="0" applyNumberFormat="1" applyFont="1" applyFill="1" applyBorder="1" applyAlignment="1">
      <alignment horizontal="center" vertical="center" readingOrder="2"/>
    </xf>
    <xf numFmtId="1" fontId="1" fillId="3" borderId="2" xfId="0" applyNumberFormat="1" applyFont="1" applyFill="1" applyBorder="1" applyAlignment="1">
      <alignment horizontal="center" vertical="center" readingOrder="2"/>
    </xf>
    <xf numFmtId="1" fontId="1" fillId="3" borderId="26" xfId="0" applyNumberFormat="1" applyFont="1" applyFill="1" applyBorder="1" applyAlignment="1">
      <alignment horizontal="center" vertical="center" readingOrder="2"/>
    </xf>
    <xf numFmtId="1" fontId="1" fillId="3" borderId="8" xfId="0" applyNumberFormat="1" applyFont="1" applyFill="1" applyBorder="1" applyAlignment="1">
      <alignment horizontal="center" vertical="center" readingOrder="2"/>
    </xf>
    <xf numFmtId="2" fontId="1" fillId="3" borderId="8" xfId="0" applyNumberFormat="1" applyFont="1" applyFill="1" applyBorder="1" applyAlignment="1">
      <alignment horizontal="center" vertical="center" readingOrder="2"/>
    </xf>
    <xf numFmtId="0" fontId="1" fillId="3" borderId="5" xfId="0" applyFont="1" applyFill="1" applyBorder="1" applyAlignment="1">
      <alignment horizontal="center" vertical="center" readingOrder="2"/>
    </xf>
    <xf numFmtId="2" fontId="1" fillId="3" borderId="4" xfId="0" applyNumberFormat="1" applyFont="1" applyFill="1" applyBorder="1" applyAlignment="1">
      <alignment horizontal="center" vertical="center" readingOrder="2"/>
    </xf>
    <xf numFmtId="2" fontId="1" fillId="3" borderId="5" xfId="0" applyNumberFormat="1" applyFont="1" applyFill="1" applyBorder="1" applyAlignment="1">
      <alignment horizontal="center" vertical="center" readingOrder="2"/>
    </xf>
    <xf numFmtId="2" fontId="1" fillId="3" borderId="2" xfId="0" applyNumberFormat="1" applyFont="1" applyFill="1" applyBorder="1" applyAlignment="1">
      <alignment horizontal="center" vertical="center" readingOrder="2"/>
    </xf>
    <xf numFmtId="2" fontId="1" fillId="3" borderId="7" xfId="0" applyNumberFormat="1" applyFont="1" applyFill="1" applyBorder="1" applyAlignment="1">
      <alignment horizontal="center" vertical="center" readingOrder="2"/>
    </xf>
    <xf numFmtId="2" fontId="1" fillId="3" borderId="27" xfId="0" applyNumberFormat="1" applyFont="1" applyFill="1" applyBorder="1" applyAlignment="1">
      <alignment horizontal="center" vertical="center" readingOrder="2"/>
    </xf>
    <xf numFmtId="164" fontId="2" fillId="3" borderId="28" xfId="0" applyNumberFormat="1" applyFont="1" applyFill="1" applyBorder="1" applyAlignment="1">
      <alignment horizontal="center" vertical="center" readingOrder="2"/>
    </xf>
    <xf numFmtId="2" fontId="1" fillId="3" borderId="10" xfId="0" applyNumberFormat="1" applyFont="1" applyFill="1" applyBorder="1" applyAlignment="1">
      <alignment horizontal="center" vertical="center" readingOrder="2"/>
    </xf>
    <xf numFmtId="0" fontId="1" fillId="4" borderId="0" xfId="0" applyFont="1" applyFill="1" applyBorder="1" applyAlignment="1">
      <alignment horizontal="center" vertical="center" readingOrder="2"/>
    </xf>
    <xf numFmtId="0" fontId="1" fillId="4" borderId="31" xfId="0" applyFont="1" applyFill="1" applyBorder="1" applyAlignment="1">
      <alignment horizontal="center" vertical="center" readingOrder="2"/>
    </xf>
    <xf numFmtId="1" fontId="1" fillId="4" borderId="15" xfId="0" applyNumberFormat="1" applyFont="1" applyFill="1" applyBorder="1" applyAlignment="1">
      <alignment horizontal="center" vertical="center" readingOrder="2"/>
    </xf>
    <xf numFmtId="1" fontId="1" fillId="4" borderId="0" xfId="0" applyNumberFormat="1" applyFont="1" applyFill="1" applyBorder="1" applyAlignment="1">
      <alignment horizontal="center" vertical="center" readingOrder="2"/>
    </xf>
    <xf numFmtId="1" fontId="1" fillId="4" borderId="31" xfId="0" applyNumberFormat="1" applyFont="1" applyFill="1" applyBorder="1" applyAlignment="1">
      <alignment horizontal="center" vertical="center" readingOrder="2"/>
    </xf>
    <xf numFmtId="1" fontId="1" fillId="4" borderId="32" xfId="0" applyNumberFormat="1" applyFont="1" applyFill="1" applyBorder="1" applyAlignment="1">
      <alignment horizontal="center" vertical="center" readingOrder="2"/>
    </xf>
    <xf numFmtId="1" fontId="1" fillId="4" borderId="33" xfId="0" applyNumberFormat="1" applyFont="1" applyFill="1" applyBorder="1" applyAlignment="1">
      <alignment horizontal="center" vertical="center" readingOrder="2"/>
    </xf>
    <xf numFmtId="1" fontId="1" fillId="4" borderId="27" xfId="0" applyNumberFormat="1" applyFont="1" applyFill="1" applyBorder="1" applyAlignment="1">
      <alignment horizontal="center" vertical="center" readingOrder="2"/>
    </xf>
    <xf numFmtId="2" fontId="1" fillId="4" borderId="27" xfId="0" applyNumberFormat="1" applyFont="1" applyFill="1" applyBorder="1" applyAlignment="1">
      <alignment horizontal="center" vertical="center" readingOrder="2"/>
    </xf>
    <xf numFmtId="0" fontId="1" fillId="4" borderId="15" xfId="0" applyFont="1" applyFill="1" applyBorder="1" applyAlignment="1">
      <alignment horizontal="center" vertical="center" readingOrder="2"/>
    </xf>
    <xf numFmtId="2" fontId="1" fillId="4" borderId="31" xfId="0" applyNumberFormat="1" applyFont="1" applyFill="1" applyBorder="1" applyAlignment="1">
      <alignment horizontal="center" vertical="center" readingOrder="2"/>
    </xf>
    <xf numFmtId="2" fontId="1" fillId="4" borderId="15" xfId="0" applyNumberFormat="1" applyFont="1" applyFill="1" applyBorder="1" applyAlignment="1">
      <alignment horizontal="center" vertical="center" readingOrder="2"/>
    </xf>
    <xf numFmtId="2" fontId="1" fillId="4" borderId="32" xfId="0" applyNumberFormat="1" applyFont="1" applyFill="1" applyBorder="1" applyAlignment="1">
      <alignment horizontal="center" vertical="center" readingOrder="2"/>
    </xf>
    <xf numFmtId="2" fontId="1" fillId="4" borderId="63" xfId="0" applyNumberFormat="1" applyFont="1" applyFill="1" applyBorder="1" applyAlignment="1">
      <alignment horizontal="center" vertical="center" readingOrder="2"/>
    </xf>
    <xf numFmtId="164" fontId="2" fillId="4" borderId="28" xfId="0" applyNumberFormat="1" applyFont="1" applyFill="1" applyBorder="1" applyAlignment="1">
      <alignment horizontal="center" vertical="center" readingOrder="2"/>
    </xf>
    <xf numFmtId="2" fontId="1" fillId="4" borderId="34" xfId="0" applyNumberFormat="1" applyFont="1" applyFill="1" applyBorder="1" applyAlignment="1">
      <alignment horizontal="center" vertical="center" readingOrder="2"/>
    </xf>
    <xf numFmtId="0" fontId="1" fillId="3" borderId="36" xfId="0" applyFont="1" applyFill="1" applyBorder="1" applyAlignment="1">
      <alignment horizontal="center" vertical="center" readingOrder="2"/>
    </xf>
    <xf numFmtId="0" fontId="1" fillId="3" borderId="21" xfId="0" applyFont="1" applyFill="1" applyBorder="1" applyAlignment="1">
      <alignment horizontal="center" vertical="center" readingOrder="2"/>
    </xf>
    <xf numFmtId="1" fontId="1" fillId="3" borderId="37" xfId="0" applyNumberFormat="1" applyFont="1" applyFill="1" applyBorder="1" applyAlignment="1">
      <alignment horizontal="center" vertical="center" readingOrder="2"/>
    </xf>
    <xf numFmtId="1" fontId="1" fillId="3" borderId="36" xfId="0" applyNumberFormat="1" applyFont="1" applyFill="1" applyBorder="1" applyAlignment="1">
      <alignment horizontal="center" vertical="center" readingOrder="2"/>
    </xf>
    <xf numFmtId="1" fontId="1" fillId="3" borderId="21" xfId="0" applyNumberFormat="1" applyFont="1" applyFill="1" applyBorder="1" applyAlignment="1">
      <alignment horizontal="center" vertical="center" readingOrder="2"/>
    </xf>
    <xf numFmtId="1" fontId="1" fillId="3" borderId="38" xfId="0" applyNumberFormat="1" applyFont="1" applyFill="1" applyBorder="1" applyAlignment="1">
      <alignment horizontal="center" vertical="center" readingOrder="2"/>
    </xf>
    <xf numFmtId="1" fontId="1" fillId="3" borderId="20" xfId="0" applyNumberFormat="1" applyFont="1" applyFill="1" applyBorder="1" applyAlignment="1">
      <alignment horizontal="center" vertical="center" readingOrder="2"/>
    </xf>
    <xf numFmtId="1" fontId="1" fillId="3" borderId="39" xfId="0" applyNumberFormat="1" applyFont="1" applyFill="1" applyBorder="1" applyAlignment="1">
      <alignment horizontal="center" vertical="center" readingOrder="2"/>
    </xf>
    <xf numFmtId="2" fontId="1" fillId="3" borderId="39" xfId="0" applyNumberFormat="1" applyFont="1" applyFill="1" applyBorder="1" applyAlignment="1">
      <alignment horizontal="center" vertical="center" readingOrder="2"/>
    </xf>
    <xf numFmtId="0" fontId="1" fillId="3" borderId="37" xfId="0" applyFont="1" applyFill="1" applyBorder="1" applyAlignment="1">
      <alignment horizontal="center" vertical="center" readingOrder="2"/>
    </xf>
    <xf numFmtId="2" fontId="1" fillId="3" borderId="21" xfId="0" applyNumberFormat="1" applyFont="1" applyFill="1" applyBorder="1" applyAlignment="1">
      <alignment horizontal="center" vertical="center" readingOrder="2"/>
    </xf>
    <xf numFmtId="2" fontId="1" fillId="3" borderId="37" xfId="0" applyNumberFormat="1" applyFont="1" applyFill="1" applyBorder="1" applyAlignment="1">
      <alignment horizontal="center" vertical="center" readingOrder="2"/>
    </xf>
    <xf numFmtId="2" fontId="1" fillId="3" borderId="38" xfId="0" applyNumberFormat="1" applyFont="1" applyFill="1" applyBorder="1" applyAlignment="1">
      <alignment horizontal="center" vertical="center" readingOrder="2"/>
    </xf>
    <xf numFmtId="2" fontId="1" fillId="3" borderId="64" xfId="0" applyNumberFormat="1" applyFont="1" applyFill="1" applyBorder="1" applyAlignment="1">
      <alignment horizontal="center" vertical="center" readingOrder="2"/>
    </xf>
    <xf numFmtId="164" fontId="2" fillId="3" borderId="40" xfId="0" applyNumberFormat="1" applyFont="1" applyFill="1" applyBorder="1" applyAlignment="1">
      <alignment horizontal="center" vertical="center" readingOrder="2"/>
    </xf>
    <xf numFmtId="0" fontId="1" fillId="3" borderId="41" xfId="0" applyFont="1" applyFill="1" applyBorder="1" applyAlignment="1">
      <alignment horizontal="center" vertical="center" readingOrder="2"/>
    </xf>
    <xf numFmtId="0" fontId="1" fillId="4" borderId="43" xfId="0" applyFont="1" applyFill="1" applyBorder="1" applyAlignment="1">
      <alignment horizontal="center" vertical="center" readingOrder="2"/>
    </xf>
    <xf numFmtId="0" fontId="1" fillId="4" borderId="44" xfId="0" applyFont="1" applyFill="1" applyBorder="1" applyAlignment="1">
      <alignment horizontal="center" vertical="center" readingOrder="2"/>
    </xf>
    <xf numFmtId="1" fontId="1" fillId="4" borderId="45" xfId="0" applyNumberFormat="1" applyFont="1" applyFill="1" applyBorder="1" applyAlignment="1">
      <alignment horizontal="center" vertical="center" readingOrder="2"/>
    </xf>
    <xf numFmtId="1" fontId="1" fillId="4" borderId="43" xfId="0" applyNumberFormat="1" applyFont="1" applyFill="1" applyBorder="1" applyAlignment="1">
      <alignment horizontal="center" vertical="center" readingOrder="2"/>
    </xf>
    <xf numFmtId="1" fontId="1" fillId="4" borderId="44" xfId="0" applyNumberFormat="1" applyFont="1" applyFill="1" applyBorder="1" applyAlignment="1">
      <alignment horizontal="center" vertical="center" readingOrder="2"/>
    </xf>
    <xf numFmtId="1" fontId="1" fillId="4" borderId="46" xfId="0" applyNumberFormat="1" applyFont="1" applyFill="1" applyBorder="1" applyAlignment="1">
      <alignment horizontal="center" vertical="center" readingOrder="2"/>
    </xf>
    <xf numFmtId="1" fontId="1" fillId="4" borderId="47" xfId="0" applyNumberFormat="1" applyFont="1" applyFill="1" applyBorder="1" applyAlignment="1">
      <alignment horizontal="center" vertical="center" readingOrder="2"/>
    </xf>
    <xf numFmtId="1" fontId="1" fillId="4" borderId="48" xfId="0" applyNumberFormat="1" applyFont="1" applyFill="1" applyBorder="1" applyAlignment="1">
      <alignment horizontal="center" vertical="center" readingOrder="2"/>
    </xf>
    <xf numFmtId="2" fontId="1" fillId="4" borderId="48" xfId="0" applyNumberFormat="1" applyFont="1" applyFill="1" applyBorder="1" applyAlignment="1">
      <alignment horizontal="center" vertical="center" readingOrder="2"/>
    </xf>
    <xf numFmtId="0" fontId="1" fillId="4" borderId="45" xfId="0" applyFont="1" applyFill="1" applyBorder="1" applyAlignment="1">
      <alignment horizontal="center" vertical="center" readingOrder="2"/>
    </xf>
    <xf numFmtId="2" fontId="1" fillId="4" borderId="44" xfId="0" applyNumberFormat="1" applyFont="1" applyFill="1" applyBorder="1" applyAlignment="1">
      <alignment horizontal="center" vertical="center" readingOrder="2"/>
    </xf>
    <xf numFmtId="2" fontId="1" fillId="4" borderId="45" xfId="0" applyNumberFormat="1" applyFont="1" applyFill="1" applyBorder="1" applyAlignment="1">
      <alignment horizontal="center" vertical="center" readingOrder="2"/>
    </xf>
    <xf numFmtId="2" fontId="1" fillId="4" borderId="46" xfId="0" applyNumberFormat="1" applyFont="1" applyFill="1" applyBorder="1" applyAlignment="1">
      <alignment horizontal="center" vertical="center" readingOrder="2"/>
    </xf>
    <xf numFmtId="2" fontId="1" fillId="4" borderId="65" xfId="0" applyNumberFormat="1" applyFont="1" applyFill="1" applyBorder="1" applyAlignment="1">
      <alignment horizontal="center" vertical="center" readingOrder="2"/>
    </xf>
    <xf numFmtId="164" fontId="2" fillId="4" borderId="49" xfId="0" applyNumberFormat="1" applyFont="1" applyFill="1" applyBorder="1" applyAlignment="1">
      <alignment horizontal="center" vertical="center" readingOrder="2"/>
    </xf>
    <xf numFmtId="0" fontId="1" fillId="4" borderId="50" xfId="0" applyFont="1" applyFill="1" applyBorder="1" applyAlignment="1">
      <alignment horizontal="center" vertical="center" readingOrder="2"/>
    </xf>
    <xf numFmtId="0" fontId="1" fillId="3" borderId="0" xfId="0" applyFont="1" applyFill="1" applyBorder="1" applyAlignment="1">
      <alignment horizontal="center" vertical="center" readingOrder="2"/>
    </xf>
    <xf numFmtId="0" fontId="1" fillId="3" borderId="31" xfId="0" applyFont="1" applyFill="1" applyBorder="1" applyAlignment="1">
      <alignment horizontal="center" vertical="center" readingOrder="2"/>
    </xf>
    <xf numFmtId="1" fontId="1" fillId="3" borderId="32" xfId="0" applyNumberFormat="1" applyFont="1" applyFill="1" applyBorder="1" applyAlignment="1">
      <alignment horizontal="center" vertical="center" readingOrder="2"/>
    </xf>
    <xf numFmtId="1" fontId="1" fillId="3" borderId="31" xfId="0" applyNumberFormat="1" applyFont="1" applyFill="1" applyBorder="1" applyAlignment="1">
      <alignment horizontal="center" vertical="center" readingOrder="2"/>
    </xf>
    <xf numFmtId="1" fontId="1" fillId="3" borderId="33" xfId="0" applyNumberFormat="1" applyFont="1" applyFill="1" applyBorder="1" applyAlignment="1">
      <alignment horizontal="center" vertical="center" readingOrder="2"/>
    </xf>
    <xf numFmtId="1" fontId="1" fillId="3" borderId="15" xfId="0" applyNumberFormat="1" applyFont="1" applyFill="1" applyBorder="1" applyAlignment="1">
      <alignment horizontal="center" vertical="center" readingOrder="2"/>
    </xf>
    <xf numFmtId="1" fontId="1" fillId="3" borderId="27" xfId="0" applyNumberFormat="1" applyFont="1" applyFill="1" applyBorder="1" applyAlignment="1">
      <alignment horizontal="center" vertical="center" readingOrder="2"/>
    </xf>
    <xf numFmtId="0" fontId="1" fillId="3" borderId="15" xfId="0" applyFont="1" applyFill="1" applyBorder="1" applyAlignment="1">
      <alignment horizontal="center" vertical="center" readingOrder="2"/>
    </xf>
    <xf numFmtId="2" fontId="1" fillId="3" borderId="31" xfId="0" applyNumberFormat="1" applyFont="1" applyFill="1" applyBorder="1" applyAlignment="1">
      <alignment horizontal="center" vertical="center" readingOrder="2"/>
    </xf>
    <xf numFmtId="2" fontId="1" fillId="3" borderId="15" xfId="0" applyNumberFormat="1" applyFont="1" applyFill="1" applyBorder="1" applyAlignment="1">
      <alignment horizontal="center" vertical="center" readingOrder="2"/>
    </xf>
    <xf numFmtId="2" fontId="1" fillId="3" borderId="32" xfId="0" applyNumberFormat="1" applyFont="1" applyFill="1" applyBorder="1" applyAlignment="1">
      <alignment horizontal="center" vertical="center" readingOrder="2"/>
    </xf>
    <xf numFmtId="2" fontId="1" fillId="3" borderId="63" xfId="0" applyNumberFormat="1" applyFont="1" applyFill="1" applyBorder="1" applyAlignment="1">
      <alignment horizontal="center" vertical="center" readingOrder="2"/>
    </xf>
    <xf numFmtId="0" fontId="1" fillId="3" borderId="34" xfId="0" applyFont="1" applyFill="1" applyBorder="1" applyAlignment="1">
      <alignment horizontal="center" vertical="center" readingOrder="2"/>
    </xf>
    <xf numFmtId="0" fontId="1" fillId="4" borderId="34" xfId="0" applyFont="1" applyFill="1" applyBorder="1" applyAlignment="1">
      <alignment horizontal="center" vertical="center" readingOrder="2"/>
    </xf>
    <xf numFmtId="1" fontId="1" fillId="4" borderId="16" xfId="0" applyNumberFormat="1" applyFont="1" applyFill="1" applyBorder="1" applyAlignment="1">
      <alignment horizontal="center" vertical="center" readingOrder="2"/>
    </xf>
    <xf numFmtId="1" fontId="1" fillId="4" borderId="14" xfId="0" applyNumberFormat="1" applyFont="1" applyFill="1" applyBorder="1" applyAlignment="1">
      <alignment horizontal="center" vertical="center" readingOrder="2"/>
    </xf>
    <xf numFmtId="1" fontId="1" fillId="4" borderId="12" xfId="0" applyNumberFormat="1" applyFont="1" applyFill="1" applyBorder="1" applyAlignment="1">
      <alignment horizontal="center" vertical="center" readingOrder="2"/>
    </xf>
    <xf numFmtId="1" fontId="1" fillId="4" borderId="52" xfId="0" applyNumberFormat="1" applyFont="1" applyFill="1" applyBorder="1" applyAlignment="1">
      <alignment horizontal="center" vertical="center" readingOrder="2"/>
    </xf>
    <xf numFmtId="164" fontId="2" fillId="4" borderId="23" xfId="0" applyNumberFormat="1" applyFont="1" applyFill="1" applyBorder="1" applyAlignment="1">
      <alignment horizontal="center" vertical="center" readingOrder="2"/>
    </xf>
    <xf numFmtId="0" fontId="1" fillId="4" borderId="24" xfId="0" applyFont="1" applyFill="1" applyBorder="1" applyAlignment="1">
      <alignment horizontal="center" vertical="center" readingOrder="2"/>
    </xf>
    <xf numFmtId="164" fontId="2" fillId="3" borderId="9" xfId="0" applyNumberFormat="1" applyFont="1" applyFill="1" applyBorder="1" applyAlignment="1">
      <alignment horizontal="center" vertical="center" readingOrder="2"/>
    </xf>
    <xf numFmtId="0" fontId="1" fillId="3" borderId="10" xfId="0" applyFont="1" applyFill="1" applyBorder="1" applyAlignment="1">
      <alignment horizontal="center" vertical="center" readingOrder="2"/>
    </xf>
    <xf numFmtId="1" fontId="1" fillId="4" borderId="19" xfId="0" applyNumberFormat="1" applyFont="1" applyFill="1" applyBorder="1" applyAlignment="1">
      <alignment horizontal="center" vertical="center" readingOrder="2"/>
    </xf>
    <xf numFmtId="1" fontId="1" fillId="4" borderId="22" xfId="0" applyNumberFormat="1" applyFont="1" applyFill="1" applyBorder="1" applyAlignment="1">
      <alignment horizontal="center" vertical="center" readingOrder="2"/>
    </xf>
    <xf numFmtId="2" fontId="1" fillId="4" borderId="22" xfId="0" applyNumberFormat="1" applyFont="1" applyFill="1" applyBorder="1" applyAlignment="1">
      <alignment horizontal="center" vertical="center" readingOrder="2"/>
    </xf>
    <xf numFmtId="0" fontId="1" fillId="4" borderId="19" xfId="0" applyFont="1" applyFill="1" applyBorder="1" applyAlignment="1">
      <alignment horizontal="center" vertical="center" readingOrder="2"/>
    </xf>
    <xf numFmtId="0" fontId="1" fillId="4" borderId="16" xfId="0" applyFont="1" applyFill="1" applyBorder="1" applyAlignment="1">
      <alignment horizontal="center" vertical="center" readingOrder="2"/>
    </xf>
    <xf numFmtId="2" fontId="1" fillId="4" borderId="14" xfId="0" applyNumberFormat="1" applyFont="1" applyFill="1" applyBorder="1" applyAlignment="1">
      <alignment horizontal="center" vertical="center" readingOrder="2"/>
    </xf>
    <xf numFmtId="2" fontId="1" fillId="4" borderId="19" xfId="0" applyNumberFormat="1" applyFont="1" applyFill="1" applyBorder="1" applyAlignment="1">
      <alignment horizontal="center" vertical="center" readingOrder="2"/>
    </xf>
    <xf numFmtId="2" fontId="1" fillId="4" borderId="12" xfId="0" applyNumberFormat="1" applyFont="1" applyFill="1" applyBorder="1" applyAlignment="1">
      <alignment horizontal="center" vertical="center" readingOrder="2"/>
    </xf>
    <xf numFmtId="2" fontId="1" fillId="4" borderId="66" xfId="0" applyNumberFormat="1" applyFont="1" applyFill="1" applyBorder="1" applyAlignment="1">
      <alignment horizontal="center" vertical="center" readingOrder="2"/>
    </xf>
    <xf numFmtId="0" fontId="1" fillId="3" borderId="26" xfId="0" applyFont="1" applyFill="1" applyBorder="1" applyAlignment="1">
      <alignment horizontal="center" vertical="center" readingOrder="2"/>
    </xf>
    <xf numFmtId="0" fontId="1" fillId="4" borderId="47" xfId="0" applyFont="1" applyFill="1" applyBorder="1" applyAlignment="1">
      <alignment horizontal="center" vertical="center" readingOrder="2"/>
    </xf>
    <xf numFmtId="0" fontId="1" fillId="3" borderId="20" xfId="0" applyFont="1" applyFill="1" applyBorder="1" applyAlignment="1">
      <alignment horizontal="center" vertical="center" readingOrder="2"/>
    </xf>
    <xf numFmtId="2" fontId="1" fillId="5" borderId="58" xfId="0" applyNumberFormat="1" applyFont="1" applyFill="1" applyBorder="1" applyAlignment="1">
      <alignment horizontal="center" vertical="center" readingOrder="2"/>
    </xf>
    <xf numFmtId="2" fontId="1" fillId="5" borderId="56" xfId="0" applyNumberFormat="1" applyFont="1" applyFill="1" applyBorder="1" applyAlignment="1">
      <alignment horizontal="center" vertical="center" readingOrder="2"/>
    </xf>
    <xf numFmtId="2" fontId="1" fillId="5" borderId="57" xfId="0" applyNumberFormat="1" applyFont="1" applyFill="1" applyBorder="1" applyAlignment="1">
      <alignment horizontal="center" vertical="center" readingOrder="2"/>
    </xf>
    <xf numFmtId="0" fontId="1" fillId="5" borderId="56" xfId="0" applyFont="1" applyFill="1" applyBorder="1" applyAlignment="1">
      <alignment horizontal="center" vertical="center" readingOrder="2"/>
    </xf>
    <xf numFmtId="0" fontId="1" fillId="5" borderId="55" xfId="0" applyFont="1" applyFill="1" applyBorder="1" applyAlignment="1">
      <alignment horizontal="center" vertical="center" readingOrder="2"/>
    </xf>
    <xf numFmtId="2" fontId="1" fillId="5" borderId="59" xfId="0" applyNumberFormat="1" applyFont="1" applyFill="1" applyBorder="1" applyAlignment="1">
      <alignment horizontal="center" vertical="center" readingOrder="2"/>
    </xf>
    <xf numFmtId="2" fontId="1" fillId="5" borderId="55" xfId="0" applyNumberFormat="1" applyFont="1" applyFill="1" applyBorder="1" applyAlignment="1">
      <alignment horizontal="center" vertical="center" readingOrder="2"/>
    </xf>
    <xf numFmtId="2" fontId="1" fillId="5" borderId="61" xfId="0" applyNumberFormat="1" applyFont="1" applyFill="1" applyBorder="1" applyAlignment="1">
      <alignment horizontal="center" vertical="center" readingOrder="2"/>
    </xf>
    <xf numFmtId="2" fontId="1" fillId="5" borderId="60" xfId="0" applyNumberFormat="1" applyFont="1" applyFill="1" applyBorder="1" applyAlignment="1">
      <alignment horizontal="center" vertical="center" readingOrder="2"/>
    </xf>
    <xf numFmtId="2" fontId="2" fillId="5" borderId="60" xfId="0" applyNumberFormat="1" applyFont="1" applyFill="1" applyBorder="1" applyAlignment="1">
      <alignment horizontal="center" vertical="center" readingOrder="2"/>
    </xf>
    <xf numFmtId="2" fontId="2" fillId="5" borderId="57" xfId="0" applyNumberFormat="1" applyFont="1" applyFill="1" applyBorder="1" applyAlignment="1">
      <alignment horizontal="center" vertical="center" readingOrder="2"/>
    </xf>
    <xf numFmtId="2" fontId="2" fillId="5" borderId="58" xfId="0" applyNumberFormat="1" applyFont="1" applyFill="1" applyBorder="1" applyAlignment="1">
      <alignment horizontal="center" vertical="center" readingOrder="2"/>
    </xf>
    <xf numFmtId="2" fontId="2" fillId="5" borderId="55" xfId="0" applyNumberFormat="1" applyFont="1" applyFill="1" applyBorder="1" applyAlignment="1">
      <alignment horizontal="center" vertical="center" readingOrder="2"/>
    </xf>
    <xf numFmtId="2" fontId="2" fillId="5" borderId="61" xfId="0" applyNumberFormat="1" applyFont="1" applyFill="1" applyBorder="1" applyAlignment="1">
      <alignment horizontal="center" vertical="center" readingOrder="2"/>
    </xf>
    <xf numFmtId="2" fontId="2" fillId="5" borderId="62" xfId="0" applyNumberFormat="1" applyFont="1" applyFill="1" applyBorder="1" applyAlignment="1">
      <alignment horizontal="center" vertical="center" readingOrder="2"/>
    </xf>
    <xf numFmtId="0" fontId="1" fillId="5" borderId="24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165" fontId="1" fillId="3" borderId="4" xfId="0" applyNumberFormat="1" applyFont="1" applyFill="1" applyBorder="1" applyAlignment="1">
      <alignment horizontal="center" vertical="center" readingOrder="2"/>
    </xf>
    <xf numFmtId="165" fontId="1" fillId="4" borderId="44" xfId="0" applyNumberFormat="1" applyFont="1" applyFill="1" applyBorder="1" applyAlignment="1">
      <alignment horizontal="center" vertical="center" readingOrder="2"/>
    </xf>
    <xf numFmtId="165" fontId="1" fillId="3" borderId="21" xfId="0" applyNumberFormat="1" applyFont="1" applyFill="1" applyBorder="1" applyAlignment="1">
      <alignment horizontal="center" vertical="center" readingOrder="2"/>
    </xf>
    <xf numFmtId="165" fontId="1" fillId="3" borderId="31" xfId="0" applyNumberFormat="1" applyFont="1" applyFill="1" applyBorder="1" applyAlignment="1">
      <alignment horizontal="center" vertical="center" readingOrder="2"/>
    </xf>
    <xf numFmtId="165" fontId="1" fillId="4" borderId="14" xfId="0" applyNumberFormat="1" applyFont="1" applyFill="1" applyBorder="1" applyAlignment="1">
      <alignment horizontal="center" vertical="center" readingOrder="2"/>
    </xf>
    <xf numFmtId="165" fontId="1" fillId="4" borderId="31" xfId="0" applyNumberFormat="1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8" xfId="0" applyFont="1" applyFill="1" applyBorder="1" applyAlignment="1">
      <alignment horizontal="center" vertical="center" readingOrder="2"/>
    </xf>
    <xf numFmtId="0" fontId="1" fillId="2" borderId="22" xfId="0" applyFont="1" applyFill="1" applyBorder="1" applyAlignment="1">
      <alignment horizontal="center" vertical="center" readingOrder="2"/>
    </xf>
    <xf numFmtId="0" fontId="1" fillId="0" borderId="25" xfId="0" applyFont="1" applyFill="1" applyBorder="1" applyAlignment="1">
      <alignment horizontal="center" vertical="center" textRotation="180" readingOrder="2"/>
    </xf>
    <xf numFmtId="0" fontId="1" fillId="0" borderId="29" xfId="0" applyFont="1" applyFill="1" applyBorder="1" applyAlignment="1">
      <alignment horizontal="center" vertical="center" textRotation="180" readingOrder="2"/>
    </xf>
    <xf numFmtId="0" fontId="1" fillId="0" borderId="51" xfId="0" applyFont="1" applyFill="1" applyBorder="1" applyAlignment="1">
      <alignment horizontal="center" vertical="center" textRotation="180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0" borderId="42" xfId="0" applyFont="1" applyFill="1" applyBorder="1" applyAlignment="1">
      <alignment horizontal="center" vertical="center" readingOrder="2"/>
    </xf>
    <xf numFmtId="0" fontId="1" fillId="0" borderId="35" xfId="0" applyFont="1" applyFill="1" applyBorder="1" applyAlignment="1">
      <alignment horizontal="center" vertical="center" readingOrder="2"/>
    </xf>
    <xf numFmtId="0" fontId="1" fillId="0" borderId="30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2" fillId="5" borderId="54" xfId="0" applyFont="1" applyFill="1" applyBorder="1" applyAlignment="1">
      <alignment horizontal="center" vertical="center" readingOrder="2"/>
    </xf>
    <xf numFmtId="0" fontId="2" fillId="5" borderId="56" xfId="0" applyFont="1" applyFill="1" applyBorder="1" applyAlignment="1">
      <alignment horizontal="center" vertical="center" readingOrder="2"/>
    </xf>
    <xf numFmtId="0" fontId="2" fillId="5" borderId="61" xfId="0" applyFont="1" applyFill="1" applyBorder="1" applyAlignment="1">
      <alignment horizontal="center" vertical="center" readingOrder="2"/>
    </xf>
    <xf numFmtId="0" fontId="1" fillId="0" borderId="53" xfId="0" applyFont="1" applyFill="1" applyBorder="1" applyAlignment="1">
      <alignment horizontal="center" vertical="center" textRotation="180" readingOrder="2"/>
    </xf>
    <xf numFmtId="0" fontId="1" fillId="0" borderId="11" xfId="0" applyFont="1" applyFill="1" applyBorder="1" applyAlignment="1">
      <alignment horizontal="center" vertical="center" textRotation="180" readingOrder="2"/>
    </xf>
    <xf numFmtId="0" fontId="1" fillId="3" borderId="35" xfId="0" applyFont="1" applyFill="1" applyBorder="1" applyAlignment="1">
      <alignment horizontal="center" vertical="center" readingOrder="2"/>
    </xf>
    <xf numFmtId="0" fontId="1" fillId="3" borderId="13" xfId="0" applyFont="1" applyFill="1" applyBorder="1" applyAlignment="1">
      <alignment horizontal="center" vertical="center" readingOrder="2"/>
    </xf>
    <xf numFmtId="0" fontId="2" fillId="2" borderId="10" xfId="0" applyFont="1" applyFill="1" applyBorder="1" applyAlignment="1">
      <alignment horizontal="center" vertical="center" readingOrder="2"/>
    </xf>
    <xf numFmtId="0" fontId="2" fillId="2" borderId="24" xfId="0" applyFont="1" applyFill="1" applyBorder="1" applyAlignment="1">
      <alignment horizontal="center" vertical="center" readingOrder="2"/>
    </xf>
    <xf numFmtId="0" fontId="2" fillId="2" borderId="8" xfId="0" applyFont="1" applyFill="1" applyBorder="1" applyAlignment="1">
      <alignment horizontal="center" vertical="center" readingOrder="2"/>
    </xf>
    <xf numFmtId="0" fontId="2" fillId="2" borderId="22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0" fontId="2" fillId="2" borderId="6" xfId="0" applyFont="1" applyFill="1" applyBorder="1" applyAlignment="1">
      <alignment horizontal="center" vertical="center" readingOrder="2"/>
    </xf>
    <xf numFmtId="0" fontId="2" fillId="2" borderId="7" xfId="0" applyFont="1" applyFill="1" applyBorder="1" applyAlignment="1">
      <alignment horizontal="center" vertical="center" readingOrder="2"/>
    </xf>
    <xf numFmtId="0" fontId="2" fillId="2" borderId="9" xfId="0" applyFont="1" applyFill="1" applyBorder="1" applyAlignment="1">
      <alignment horizontal="center" vertical="center" readingOrder="2"/>
    </xf>
    <xf numFmtId="0" fontId="2" fillId="2" borderId="23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11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13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1" fillId="2" borderId="14" xfId="0" applyFont="1" applyFill="1" applyBorder="1" applyAlignment="1">
      <alignment horizontal="center" vertical="center" readingOrder="2"/>
    </xf>
    <xf numFmtId="0" fontId="0" fillId="4" borderId="0" xfId="0" applyFill="1"/>
    <xf numFmtId="1" fontId="1" fillId="3" borderId="67" xfId="0" applyNumberFormat="1" applyFont="1" applyFill="1" applyBorder="1" applyAlignment="1">
      <alignment horizontal="center" vertical="center" readingOrder="2"/>
    </xf>
    <xf numFmtId="1" fontId="1" fillId="4" borderId="68" xfId="0" applyNumberFormat="1" applyFont="1" applyFill="1" applyBorder="1" applyAlignment="1">
      <alignment horizontal="center" vertical="center" readingOrder="2"/>
    </xf>
    <xf numFmtId="1" fontId="1" fillId="3" borderId="68" xfId="0" applyNumberFormat="1" applyFont="1" applyFill="1" applyBorder="1" applyAlignment="1">
      <alignment horizontal="center" vertical="center" readingOrder="2"/>
    </xf>
    <xf numFmtId="1" fontId="1" fillId="3" borderId="69" xfId="0" applyNumberFormat="1" applyFont="1" applyFill="1" applyBorder="1" applyAlignment="1">
      <alignment horizontal="center" vertical="center" readingOrder="2"/>
    </xf>
    <xf numFmtId="1" fontId="1" fillId="3" borderId="70" xfId="0" applyNumberFormat="1" applyFont="1" applyFill="1" applyBorder="1" applyAlignment="1">
      <alignment horizontal="center" vertical="center" readingOrder="2"/>
    </xf>
    <xf numFmtId="1" fontId="1" fillId="3" borderId="43" xfId="0" applyNumberFormat="1" applyFont="1" applyFill="1" applyBorder="1" applyAlignment="1">
      <alignment horizontal="center" vertical="center" readingOrder="2"/>
    </xf>
    <xf numFmtId="1" fontId="1" fillId="3" borderId="16" xfId="0" applyNumberFormat="1" applyFont="1" applyFill="1" applyBorder="1" applyAlignment="1">
      <alignment horizontal="center" vertical="center" readingOrder="2"/>
    </xf>
    <xf numFmtId="1" fontId="1" fillId="3" borderId="71" xfId="0" applyNumberFormat="1" applyFont="1" applyFill="1" applyBorder="1" applyAlignment="1">
      <alignment horizontal="center" vertical="center" readingOrder="2"/>
    </xf>
    <xf numFmtId="1" fontId="1" fillId="3" borderId="45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rightToLeft="1" tabSelected="1" zoomScale="115" zoomScaleNormal="115" workbookViewId="0">
      <pane xSplit="4" topLeftCell="L1" activePane="topRight" state="frozen"/>
      <selection pane="topRight" activeCell="M44" sqref="M44"/>
    </sheetView>
  </sheetViews>
  <sheetFormatPr defaultRowHeight="15" x14ac:dyDescent="0.25"/>
  <cols>
    <col min="3" max="3" width="19.75" bestFit="1" customWidth="1"/>
    <col min="4" max="4" width="12.125" bestFit="1" customWidth="1"/>
    <col min="55" max="55" width="12" bestFit="1" customWidth="1"/>
    <col min="56" max="56" width="11.25" bestFit="1" customWidth="1"/>
    <col min="57" max="59" width="11.25" customWidth="1"/>
    <col min="63" max="63" width="11.25" bestFit="1" customWidth="1"/>
    <col min="72" max="72" width="11.25" bestFit="1" customWidth="1"/>
    <col min="79" max="79" width="18.875" customWidth="1"/>
    <col min="80" max="80" width="17.875" customWidth="1"/>
    <col min="81" max="81" width="18" customWidth="1"/>
    <col min="96" max="96" width="28.625" bestFit="1" customWidth="1"/>
  </cols>
  <sheetData>
    <row r="1" spans="1:96" ht="15.75" thickBot="1" x14ac:dyDescent="0.3"/>
    <row r="2" spans="1:96" ht="20.25" thickTop="1" x14ac:dyDescent="0.25">
      <c r="A2" s="166" t="s">
        <v>0</v>
      </c>
      <c r="B2" s="167"/>
      <c r="C2" s="170" t="s">
        <v>1</v>
      </c>
      <c r="D2" s="172" t="s">
        <v>2</v>
      </c>
      <c r="E2" s="137" t="s">
        <v>3</v>
      </c>
      <c r="F2" s="138"/>
      <c r="G2" s="138"/>
      <c r="H2" s="138"/>
      <c r="I2" s="139"/>
      <c r="J2" s="138" t="s">
        <v>4</v>
      </c>
      <c r="K2" s="138"/>
      <c r="L2" s="139"/>
      <c r="M2" s="138" t="s">
        <v>5</v>
      </c>
      <c r="N2" s="138"/>
      <c r="O2" s="138"/>
      <c r="P2" s="138"/>
      <c r="Q2" s="138"/>
      <c r="R2" s="138"/>
      <c r="S2" s="137" t="s">
        <v>72</v>
      </c>
      <c r="T2" s="138"/>
      <c r="U2" s="139"/>
      <c r="V2" s="138" t="s">
        <v>6</v>
      </c>
      <c r="W2" s="138"/>
      <c r="X2" s="138"/>
      <c r="Y2" s="138"/>
      <c r="Z2" s="138"/>
      <c r="AA2" s="138"/>
      <c r="AB2" s="137" t="s">
        <v>7</v>
      </c>
      <c r="AC2" s="138"/>
      <c r="AD2" s="139"/>
      <c r="AE2" s="138" t="s">
        <v>8</v>
      </c>
      <c r="AF2" s="138"/>
      <c r="AG2" s="138"/>
      <c r="AH2" s="138"/>
      <c r="AI2" s="138"/>
      <c r="AJ2" s="138"/>
      <c r="AK2" s="137" t="s">
        <v>9</v>
      </c>
      <c r="AL2" s="138"/>
      <c r="AM2" s="139"/>
      <c r="AN2" s="137" t="s">
        <v>10</v>
      </c>
      <c r="AO2" s="138"/>
      <c r="AP2" s="138"/>
      <c r="AQ2" s="138"/>
      <c r="AR2" s="138"/>
      <c r="AS2" s="139"/>
      <c r="AT2" s="137" t="s">
        <v>58</v>
      </c>
      <c r="AU2" s="138"/>
      <c r="AV2" s="139"/>
      <c r="AW2" s="137" t="s">
        <v>59</v>
      </c>
      <c r="AX2" s="138"/>
      <c r="AY2" s="138"/>
      <c r="AZ2" s="138"/>
      <c r="BA2" s="138"/>
      <c r="BB2" s="139"/>
      <c r="BC2" s="140" t="s">
        <v>71</v>
      </c>
      <c r="BD2" s="140" t="s">
        <v>58</v>
      </c>
      <c r="BE2" s="137" t="s">
        <v>59</v>
      </c>
      <c r="BF2" s="138"/>
      <c r="BG2" s="138"/>
      <c r="BH2" s="138"/>
      <c r="BI2" s="138"/>
      <c r="BJ2" s="139"/>
      <c r="BK2" s="140" t="s">
        <v>11</v>
      </c>
      <c r="BL2" s="137" t="s">
        <v>61</v>
      </c>
      <c r="BM2" s="138"/>
      <c r="BN2" s="138"/>
      <c r="BO2" s="138"/>
      <c r="BP2" s="138"/>
      <c r="BQ2" s="139"/>
      <c r="BR2" s="137" t="s">
        <v>62</v>
      </c>
      <c r="BS2" s="138"/>
      <c r="BT2" s="139"/>
      <c r="BU2" s="137" t="s">
        <v>63</v>
      </c>
      <c r="BV2" s="138"/>
      <c r="BW2" s="138"/>
      <c r="BX2" s="138"/>
      <c r="BY2" s="138"/>
      <c r="BZ2" s="139"/>
      <c r="CA2" s="159" t="s">
        <v>64</v>
      </c>
      <c r="CB2" s="159" t="s">
        <v>67</v>
      </c>
      <c r="CC2" s="159" t="s">
        <v>68</v>
      </c>
      <c r="CD2" s="161" t="s">
        <v>12</v>
      </c>
      <c r="CE2" s="162"/>
      <c r="CF2" s="162"/>
      <c r="CG2" s="162"/>
      <c r="CH2" s="162"/>
      <c r="CI2" s="162"/>
      <c r="CJ2" s="162"/>
      <c r="CK2" s="162"/>
      <c r="CL2" s="163"/>
      <c r="CM2" s="161" t="s">
        <v>65</v>
      </c>
      <c r="CN2" s="162"/>
      <c r="CO2" s="163"/>
      <c r="CP2" s="159" t="s">
        <v>13</v>
      </c>
      <c r="CQ2" s="164" t="s">
        <v>14</v>
      </c>
      <c r="CR2" s="157" t="s">
        <v>15</v>
      </c>
    </row>
    <row r="3" spans="1:96" ht="20.25" thickBot="1" x14ac:dyDescent="0.3">
      <c r="A3" s="168"/>
      <c r="B3" s="169"/>
      <c r="C3" s="171"/>
      <c r="D3" s="173"/>
      <c r="E3" s="1" t="s">
        <v>16</v>
      </c>
      <c r="F3" s="2" t="s">
        <v>17</v>
      </c>
      <c r="G3" s="3" t="s">
        <v>18</v>
      </c>
      <c r="H3" s="3" t="s">
        <v>19</v>
      </c>
      <c r="I3" s="4" t="s">
        <v>20</v>
      </c>
      <c r="J3" s="3" t="s">
        <v>21</v>
      </c>
      <c r="K3" s="5" t="s">
        <v>22</v>
      </c>
      <c r="L3" s="4" t="s">
        <v>20</v>
      </c>
      <c r="M3" s="7" t="s">
        <v>16</v>
      </c>
      <c r="N3" s="2" t="s">
        <v>17</v>
      </c>
      <c r="O3" s="3" t="s">
        <v>23</v>
      </c>
      <c r="P3" s="3" t="s">
        <v>18</v>
      </c>
      <c r="Q3" s="3" t="s">
        <v>19</v>
      </c>
      <c r="R3" s="6" t="s">
        <v>20</v>
      </c>
      <c r="S3" s="7" t="s">
        <v>21</v>
      </c>
      <c r="T3" s="5" t="s">
        <v>22</v>
      </c>
      <c r="U3" s="4" t="s">
        <v>20</v>
      </c>
      <c r="V3" s="2" t="s">
        <v>16</v>
      </c>
      <c r="W3" s="2" t="s">
        <v>17</v>
      </c>
      <c r="X3" s="2" t="s">
        <v>23</v>
      </c>
      <c r="Y3" s="2" t="s">
        <v>18</v>
      </c>
      <c r="Z3" s="2" t="s">
        <v>19</v>
      </c>
      <c r="AA3" s="8" t="s">
        <v>20</v>
      </c>
      <c r="AB3" s="7" t="s">
        <v>21</v>
      </c>
      <c r="AC3" s="5" t="s">
        <v>22</v>
      </c>
      <c r="AD3" s="4" t="s">
        <v>20</v>
      </c>
      <c r="AE3" s="2" t="s">
        <v>16</v>
      </c>
      <c r="AF3" s="2" t="s">
        <v>17</v>
      </c>
      <c r="AG3" s="2" t="s">
        <v>23</v>
      </c>
      <c r="AH3" s="2" t="s">
        <v>18</v>
      </c>
      <c r="AI3" s="2" t="s">
        <v>19</v>
      </c>
      <c r="AJ3" s="8" t="s">
        <v>20</v>
      </c>
      <c r="AK3" s="7" t="s">
        <v>21</v>
      </c>
      <c r="AL3" s="5" t="s">
        <v>22</v>
      </c>
      <c r="AM3" s="4" t="s">
        <v>20</v>
      </c>
      <c r="AN3" s="1" t="s">
        <v>16</v>
      </c>
      <c r="AO3" s="2" t="s">
        <v>17</v>
      </c>
      <c r="AP3" s="2" t="s">
        <v>23</v>
      </c>
      <c r="AQ3" s="2" t="s">
        <v>18</v>
      </c>
      <c r="AR3" s="2" t="s">
        <v>19</v>
      </c>
      <c r="AS3" s="9" t="s">
        <v>20</v>
      </c>
      <c r="AT3" s="7" t="s">
        <v>21</v>
      </c>
      <c r="AU3" s="130" t="s">
        <v>22</v>
      </c>
      <c r="AV3" s="4" t="s">
        <v>20</v>
      </c>
      <c r="AW3" s="1" t="s">
        <v>16</v>
      </c>
      <c r="AX3" s="2" t="s">
        <v>17</v>
      </c>
      <c r="AY3" s="2" t="s">
        <v>23</v>
      </c>
      <c r="AZ3" s="2" t="s">
        <v>18</v>
      </c>
      <c r="BA3" s="2" t="s">
        <v>19</v>
      </c>
      <c r="BB3" s="9" t="s">
        <v>20</v>
      </c>
      <c r="BC3" s="141"/>
      <c r="BD3" s="141"/>
      <c r="BE3" s="1" t="s">
        <v>16</v>
      </c>
      <c r="BF3" s="2" t="s">
        <v>23</v>
      </c>
      <c r="BG3" s="2" t="s">
        <v>18</v>
      </c>
      <c r="BH3" s="2" t="s">
        <v>60</v>
      </c>
      <c r="BI3" s="2" t="s">
        <v>19</v>
      </c>
      <c r="BJ3" s="9" t="s">
        <v>20</v>
      </c>
      <c r="BK3" s="141"/>
      <c r="BL3" s="1" t="s">
        <v>16</v>
      </c>
      <c r="BM3" s="2" t="s">
        <v>23</v>
      </c>
      <c r="BN3" s="2" t="s">
        <v>18</v>
      </c>
      <c r="BO3" s="2" t="s">
        <v>60</v>
      </c>
      <c r="BP3" s="2" t="s">
        <v>19</v>
      </c>
      <c r="BQ3" s="9" t="s">
        <v>20</v>
      </c>
      <c r="BR3" s="7" t="s">
        <v>21</v>
      </c>
      <c r="BS3" s="5" t="s">
        <v>22</v>
      </c>
      <c r="BT3" s="4" t="s">
        <v>20</v>
      </c>
      <c r="BU3" s="1" t="s">
        <v>16</v>
      </c>
      <c r="BV3" s="2" t="s">
        <v>23</v>
      </c>
      <c r="BW3" s="2" t="s">
        <v>18</v>
      </c>
      <c r="BX3" s="2" t="s">
        <v>60</v>
      </c>
      <c r="BY3" s="2" t="s">
        <v>19</v>
      </c>
      <c r="BZ3" s="9" t="s">
        <v>20</v>
      </c>
      <c r="CA3" s="160"/>
      <c r="CB3" s="160"/>
      <c r="CC3" s="160"/>
      <c r="CD3" s="10" t="s">
        <v>69</v>
      </c>
      <c r="CE3" s="11" t="s">
        <v>70</v>
      </c>
      <c r="CF3" s="11" t="s">
        <v>24</v>
      </c>
      <c r="CG3" s="11" t="s">
        <v>25</v>
      </c>
      <c r="CH3" s="11" t="s">
        <v>26</v>
      </c>
      <c r="CI3" s="11" t="s">
        <v>27</v>
      </c>
      <c r="CJ3" s="11" t="s">
        <v>28</v>
      </c>
      <c r="CK3" s="11" t="s">
        <v>29</v>
      </c>
      <c r="CL3" s="12" t="s">
        <v>30</v>
      </c>
      <c r="CM3" s="10" t="s">
        <v>66</v>
      </c>
      <c r="CN3" s="13" t="s">
        <v>23</v>
      </c>
      <c r="CO3" s="12" t="s">
        <v>20</v>
      </c>
      <c r="CP3" s="160"/>
      <c r="CQ3" s="165"/>
      <c r="CR3" s="158"/>
    </row>
    <row r="4" spans="1:96" ht="20.25" thickTop="1" x14ac:dyDescent="0.25">
      <c r="A4" s="142" t="s">
        <v>31</v>
      </c>
      <c r="B4" s="145" t="s">
        <v>32</v>
      </c>
      <c r="C4" s="14" t="s">
        <v>73</v>
      </c>
      <c r="D4" s="15">
        <v>810192367</v>
      </c>
      <c r="E4" s="175">
        <f>IF(H4=0,0,IF(H4=1,10,IF(H4=2,25,IF(H4=3,45,IF(H4=4,75,IF(H4=5,90,IF(H4=6,100,"ERR")))))))</f>
        <v>100</v>
      </c>
      <c r="F4" s="17">
        <v>0</v>
      </c>
      <c r="G4" s="18">
        <v>5</v>
      </c>
      <c r="H4" s="18">
        <v>6</v>
      </c>
      <c r="I4" s="19">
        <f t="shared" ref="I4:I43" si="0">SUM(E4:G4)</f>
        <v>105</v>
      </c>
      <c r="J4" s="17">
        <v>0</v>
      </c>
      <c r="K4" s="20">
        <v>0</v>
      </c>
      <c r="L4" s="182">
        <f>IF(K4&gt;=85,K4*0.75+25,IF(K4&lt;25,K4*0.75,(K4*0.75+J4*0.25)))</f>
        <v>0</v>
      </c>
      <c r="M4" s="183">
        <f t="shared" ref="M4:M43" si="1">IF(Q4=0,0,IF(Q4=1,0,IF(Q4=2,0,IF(Q4=3,15,IF(Q4=4,20,IF(Q4=5,20,IF(Q4=6,35,IF(Q4=7,60,"ERR"))))))))</f>
        <v>0</v>
      </c>
      <c r="N4" s="17"/>
      <c r="O4" s="18">
        <f t="shared" ref="O4:O43" si="2">IF(Q4=0,0,IF(Q4=1,5,IF(Q4=2,15,IF(Q4=3,15,IF(Q4=4,20,IF(Q4=5,30,IF(Q4=6,35,IF(Q4=7,40,"ERR"))))))))</f>
        <v>0</v>
      </c>
      <c r="P4" s="18"/>
      <c r="Q4" s="18"/>
      <c r="R4" s="21">
        <f>SUM(M4:P4)</f>
        <v>0</v>
      </c>
      <c r="S4" s="16"/>
      <c r="T4" s="20"/>
      <c r="U4" s="19">
        <f>IF(T4&gt;80,T4+5,IF(T4&lt;30,T4,(T4*2+S4)/3))</f>
        <v>0</v>
      </c>
      <c r="V4" s="17"/>
      <c r="W4" s="17"/>
      <c r="X4" s="17"/>
      <c r="Y4" s="17"/>
      <c r="Z4" s="17"/>
      <c r="AA4" s="21">
        <f t="shared" ref="AA4:AA19" si="3">SUM(V4:Y4)</f>
        <v>0</v>
      </c>
      <c r="AB4" s="16"/>
      <c r="AC4" s="20"/>
      <c r="AD4" s="19">
        <f>IF(AC4&gt;80,AC4+5,IF(AC4&lt;30,AC4,(AC4*2+AB4)/3))</f>
        <v>0</v>
      </c>
      <c r="AE4" s="17"/>
      <c r="AF4" s="17"/>
      <c r="AG4" s="17"/>
      <c r="AH4" s="17"/>
      <c r="AI4" s="17"/>
      <c r="AJ4" s="21">
        <f>SUM(AE4:AH4)</f>
        <v>0</v>
      </c>
      <c r="AK4" s="16"/>
      <c r="AL4" s="20"/>
      <c r="AM4" s="19">
        <f>IF(AL4&gt;80,AL4+5,IF(AL4&lt;30,AL4,(AL4*2+AK4)/3))</f>
        <v>0</v>
      </c>
      <c r="AN4" s="16"/>
      <c r="AO4" s="17"/>
      <c r="AP4" s="17"/>
      <c r="AQ4" s="17"/>
      <c r="AR4" s="17"/>
      <c r="AS4" s="19">
        <f>SUM(AN4:AQ4)</f>
        <v>0</v>
      </c>
      <c r="AT4" s="16"/>
      <c r="AU4" s="20"/>
      <c r="AV4" s="19">
        <f>IF(AU4&gt;80,AU4+5,IF(AU4&lt;30,AU4,(AU4*2+AT4)/3))</f>
        <v>0</v>
      </c>
      <c r="AW4" s="16"/>
      <c r="AX4" s="17"/>
      <c r="AY4" s="17"/>
      <c r="AZ4" s="17"/>
      <c r="BA4" s="17"/>
      <c r="BB4" s="19">
        <f>SUM(AW4:AZ4)</f>
        <v>0</v>
      </c>
      <c r="BC4" s="17"/>
      <c r="BD4" s="22"/>
      <c r="BE4" s="16"/>
      <c r="BF4" s="17"/>
      <c r="BG4" s="17"/>
      <c r="BH4" s="17"/>
      <c r="BI4" s="17"/>
      <c r="BJ4" s="19">
        <f>SUM(BE4:BH4)</f>
        <v>0</v>
      </c>
      <c r="BK4" s="16"/>
      <c r="BL4" s="16"/>
      <c r="BM4" s="17"/>
      <c r="BN4" s="17"/>
      <c r="BO4" s="17"/>
      <c r="BP4" s="17"/>
      <c r="BQ4" s="19">
        <f>SUM(BL4:BO4)</f>
        <v>0</v>
      </c>
      <c r="BR4" s="16"/>
      <c r="BS4" s="20"/>
      <c r="BT4" s="19">
        <f>IF(BS4&gt;80,BS4+5,IF(BS4&lt;30,BS4,(BS4*2+BR4)/3))</f>
        <v>0</v>
      </c>
      <c r="BU4" s="16"/>
      <c r="BV4" s="17"/>
      <c r="BW4" s="17"/>
      <c r="BX4" s="17"/>
      <c r="BY4" s="17"/>
      <c r="BZ4" s="19">
        <f>SUM(BU4:BX4)</f>
        <v>0</v>
      </c>
      <c r="CA4" s="23">
        <f>(AVERAGE(L4,AM4,AD4,U4,BD4,BK4,BT4)*0.05)+BC4*0.005</f>
        <v>0</v>
      </c>
      <c r="CB4" s="23">
        <f>SUM(I4*1,R4*1.2,AA4*1.5,AJ4*1.7,AS4*2)/(1+1.2+1.5+1.7+2)*0.06</f>
        <v>0.8513513513513512</v>
      </c>
      <c r="CC4" s="23">
        <f>SUM(BJ4*1,BQ4*1.7,BZ4*2.5)/(1+1.7+2.5)*0.05</f>
        <v>0</v>
      </c>
      <c r="CD4" s="24"/>
      <c r="CE4" s="14"/>
      <c r="CF4" s="14"/>
      <c r="CG4" s="14"/>
      <c r="CH4" s="14"/>
      <c r="CI4" s="14"/>
      <c r="CJ4" s="14"/>
      <c r="CK4" s="14"/>
      <c r="CL4" s="25" t="e">
        <f>AVERAGE(CD4:CK4)</f>
        <v>#DIV/0!</v>
      </c>
      <c r="CM4" s="26"/>
      <c r="CN4" s="27"/>
      <c r="CO4" s="28">
        <f xml:space="preserve"> CM4*0.015+CN4*0.025</f>
        <v>0</v>
      </c>
      <c r="CP4" s="29"/>
      <c r="CQ4" s="30" t="e">
        <f>IF((ROUNDUP(((CA4+CB4+CC4+CL4+CO4+CP4)*2),0)/2)&gt;20,20,ROUNDUP(((CA4+CB4+CC4+CL4+CO4+CP4)*2),0)/2)</f>
        <v>#DIV/0!</v>
      </c>
      <c r="CR4" s="31" t="s">
        <v>33</v>
      </c>
    </row>
    <row r="5" spans="1:96" s="174" customFormat="1" ht="19.5" x14ac:dyDescent="0.25">
      <c r="A5" s="143"/>
      <c r="B5" s="148"/>
      <c r="C5" s="32" t="s">
        <v>74</v>
      </c>
      <c r="D5" s="33">
        <v>810191381</v>
      </c>
      <c r="E5" s="176">
        <f t="shared" ref="E5:E43" si="4">IF(H5=0,0,IF(H5=1,10,IF(H5=2,25,IF(H5=3,45,IF(H5=4,75,IF(H5=5,90,IF(H5=6,100,"ERR")))))))</f>
        <v>100</v>
      </c>
      <c r="F5" s="35">
        <v>0</v>
      </c>
      <c r="G5" s="35">
        <v>5</v>
      </c>
      <c r="H5" s="35">
        <v>6</v>
      </c>
      <c r="I5" s="36">
        <f t="shared" si="0"/>
        <v>105</v>
      </c>
      <c r="J5" s="35"/>
      <c r="K5" s="37"/>
      <c r="L5" s="179">
        <f t="shared" ref="L5:L43" si="5">IF(K5&gt;=85,K5*0.75+25,IF(K5&lt;25,K5*0.75,(K5*0.75+J5*0.25)))</f>
        <v>0</v>
      </c>
      <c r="M5" s="183">
        <f t="shared" si="1"/>
        <v>0</v>
      </c>
      <c r="N5" s="35"/>
      <c r="O5" s="180">
        <f t="shared" si="2"/>
        <v>0</v>
      </c>
      <c r="P5" s="35"/>
      <c r="Q5" s="35"/>
      <c r="R5" s="38">
        <f t="shared" ref="R5:R43" si="6">SUM(M5:P5)</f>
        <v>0</v>
      </c>
      <c r="S5" s="34"/>
      <c r="T5" s="37"/>
      <c r="U5" s="36">
        <f t="shared" ref="U5:U43" si="7">IF(T5&gt;80,T5+5,IF(T5&lt;30,T5,(T5*2+S5)/3))</f>
        <v>0</v>
      </c>
      <c r="V5" s="35"/>
      <c r="W5" s="35"/>
      <c r="X5" s="35"/>
      <c r="Y5" s="35"/>
      <c r="Z5" s="35"/>
      <c r="AA5" s="38">
        <f t="shared" si="3"/>
        <v>0</v>
      </c>
      <c r="AB5" s="34"/>
      <c r="AC5" s="37"/>
      <c r="AD5" s="36">
        <f t="shared" ref="AD5:AD43" si="8">IF(AC5&gt;80,AC5+5,IF(AC5&lt;30,AC5,(AC5*2+AB5)/3))</f>
        <v>0</v>
      </c>
      <c r="AE5" s="35"/>
      <c r="AF5" s="35"/>
      <c r="AG5" s="35"/>
      <c r="AH5" s="35"/>
      <c r="AI5" s="35"/>
      <c r="AJ5" s="38">
        <f t="shared" ref="AJ5:AJ43" si="9">SUM(AE5:AH5)</f>
        <v>0</v>
      </c>
      <c r="AK5" s="34"/>
      <c r="AL5" s="37"/>
      <c r="AM5" s="36">
        <f t="shared" ref="AM5:AM43" si="10">IF(AL5&gt;80,AL5+5,IF(AL5&lt;30,AL5,(AL5*2+AK5)/3))</f>
        <v>0</v>
      </c>
      <c r="AN5" s="34"/>
      <c r="AO5" s="35"/>
      <c r="AP5" s="35"/>
      <c r="AQ5" s="35"/>
      <c r="AR5" s="35"/>
      <c r="AS5" s="36">
        <f t="shared" ref="AS5:AS43" si="11">SUM(AN5:AQ5)</f>
        <v>0</v>
      </c>
      <c r="AT5" s="34"/>
      <c r="AU5" s="37"/>
      <c r="AV5" s="36">
        <f t="shared" ref="AV5:AV43" si="12">IF(AU5&gt;80,AU5+5,IF(AU5&lt;30,AU5,(AU5*2+AT5)/3))</f>
        <v>0</v>
      </c>
      <c r="AW5" s="34"/>
      <c r="AX5" s="35"/>
      <c r="AY5" s="35"/>
      <c r="AZ5" s="35"/>
      <c r="BA5" s="35"/>
      <c r="BB5" s="36">
        <f t="shared" ref="BB5:BB19" si="13">SUM(AW5:AZ5)</f>
        <v>0</v>
      </c>
      <c r="BC5" s="35"/>
      <c r="BD5" s="39"/>
      <c r="BE5" s="34"/>
      <c r="BF5" s="35"/>
      <c r="BG5" s="35"/>
      <c r="BH5" s="35"/>
      <c r="BI5" s="35"/>
      <c r="BJ5" s="36">
        <f t="shared" ref="BJ5:BJ19" si="14">SUM(BE5:BH5)</f>
        <v>0</v>
      </c>
      <c r="BK5" s="34"/>
      <c r="BL5" s="34"/>
      <c r="BM5" s="35"/>
      <c r="BN5" s="35"/>
      <c r="BO5" s="35"/>
      <c r="BP5" s="35"/>
      <c r="BQ5" s="36">
        <f t="shared" ref="BQ5:BQ19" si="15">SUM(BL5:BO5)</f>
        <v>0</v>
      </c>
      <c r="BR5" s="34"/>
      <c r="BS5" s="37"/>
      <c r="BT5" s="36">
        <f t="shared" ref="BT5:BT43" si="16">IF(BS5&gt;80,BS5+5,IF(BS5&lt;30,BS5,(BS5*2+BR5)/3))</f>
        <v>0</v>
      </c>
      <c r="BU5" s="34"/>
      <c r="BV5" s="35"/>
      <c r="BW5" s="35"/>
      <c r="BX5" s="35"/>
      <c r="BY5" s="35"/>
      <c r="BZ5" s="36">
        <f t="shared" ref="BZ5:BZ19" si="17">SUM(BU5:BX5)</f>
        <v>0</v>
      </c>
      <c r="CA5" s="40">
        <f t="shared" ref="CA5:CA43" si="18">(AVERAGE(L5,AM5,AD5,U5,BD5,BK5,BT5)*0.05)+BC5*0.005</f>
        <v>0</v>
      </c>
      <c r="CB5" s="40">
        <f>SUM(I5*1,R5*1.2,AA5*1.5,AJ5*1.7,AS5*2)/(1+1.2+1.5+1.7+2)*0.06</f>
        <v>0.8513513513513512</v>
      </c>
      <c r="CC5" s="40">
        <f t="shared" ref="CC5:CC43" si="19">SUM(BJ5*1,BQ5*1.7,BZ5*2.5)/(1+1.7+2.5)*0.05</f>
        <v>0</v>
      </c>
      <c r="CD5" s="41"/>
      <c r="CE5" s="32"/>
      <c r="CF5" s="32"/>
      <c r="CG5" s="32"/>
      <c r="CH5" s="32"/>
      <c r="CI5" s="32"/>
      <c r="CJ5" s="32"/>
      <c r="CK5" s="32"/>
      <c r="CL5" s="42" t="e">
        <f t="shared" ref="CL5:CL43" si="20">AVERAGE(CD5:CK5)</f>
        <v>#DIV/0!</v>
      </c>
      <c r="CM5" s="43"/>
      <c r="CN5" s="44"/>
      <c r="CO5" s="45">
        <f t="shared" ref="CO5:CO43" si="21" xml:space="preserve"> CM5*0.015+CN5*0.025</f>
        <v>0</v>
      </c>
      <c r="CP5" s="40"/>
      <c r="CQ5" s="46" t="e">
        <f t="shared" ref="CQ5:CQ43" si="22">IF((ROUNDUP(((CA5+CB5+CC5+CL5+CO5+CP5)*2),0)/2)&gt;20,20,ROUNDUP(((CA5+CB5+CC5+CL5+CO5+CP5)*2),0)/2)</f>
        <v>#DIV/0!</v>
      </c>
      <c r="CR5" s="47" t="s">
        <v>33</v>
      </c>
    </row>
    <row r="6" spans="1:96" ht="19.5" x14ac:dyDescent="0.25">
      <c r="A6" s="143"/>
      <c r="B6" s="147" t="s">
        <v>34</v>
      </c>
      <c r="C6" s="48" t="s">
        <v>75</v>
      </c>
      <c r="D6" s="133">
        <v>810192405</v>
      </c>
      <c r="E6" s="177">
        <f t="shared" si="4"/>
        <v>100</v>
      </c>
      <c r="F6" s="51">
        <v>0</v>
      </c>
      <c r="G6" s="51">
        <v>5</v>
      </c>
      <c r="H6" s="51">
        <v>6</v>
      </c>
      <c r="I6" s="52">
        <f t="shared" si="0"/>
        <v>105</v>
      </c>
      <c r="J6" s="51"/>
      <c r="K6" s="53"/>
      <c r="L6" s="179">
        <f t="shared" si="5"/>
        <v>0</v>
      </c>
      <c r="M6" s="177">
        <f t="shared" si="1"/>
        <v>0</v>
      </c>
      <c r="N6" s="51"/>
      <c r="O6" s="18">
        <f t="shared" si="2"/>
        <v>0</v>
      </c>
      <c r="P6" s="51"/>
      <c r="Q6" s="51"/>
      <c r="R6" s="54">
        <f t="shared" si="6"/>
        <v>0</v>
      </c>
      <c r="S6" s="50"/>
      <c r="T6" s="53">
        <v>60</v>
      </c>
      <c r="U6" s="52">
        <f t="shared" si="7"/>
        <v>40</v>
      </c>
      <c r="V6" s="51"/>
      <c r="W6" s="51"/>
      <c r="X6" s="51"/>
      <c r="Y6" s="51"/>
      <c r="Z6" s="51"/>
      <c r="AA6" s="54">
        <f t="shared" si="3"/>
        <v>0</v>
      </c>
      <c r="AB6" s="50"/>
      <c r="AC6" s="53">
        <v>60</v>
      </c>
      <c r="AD6" s="52">
        <f t="shared" si="8"/>
        <v>40</v>
      </c>
      <c r="AE6" s="51"/>
      <c r="AF6" s="51"/>
      <c r="AG6" s="51"/>
      <c r="AH6" s="51"/>
      <c r="AI6" s="51"/>
      <c r="AJ6" s="54">
        <f t="shared" si="9"/>
        <v>0</v>
      </c>
      <c r="AK6" s="50">
        <v>55</v>
      </c>
      <c r="AL6" s="53"/>
      <c r="AM6" s="52">
        <f t="shared" si="10"/>
        <v>0</v>
      </c>
      <c r="AN6" s="50"/>
      <c r="AO6" s="51"/>
      <c r="AP6" s="51"/>
      <c r="AQ6" s="51"/>
      <c r="AR6" s="51"/>
      <c r="AS6" s="52">
        <f t="shared" si="11"/>
        <v>0</v>
      </c>
      <c r="AT6" s="50"/>
      <c r="AU6" s="53"/>
      <c r="AV6" s="52">
        <f t="shared" si="12"/>
        <v>0</v>
      </c>
      <c r="AW6" s="50"/>
      <c r="AX6" s="51"/>
      <c r="AY6" s="51"/>
      <c r="AZ6" s="51"/>
      <c r="BA6" s="51"/>
      <c r="BB6" s="52">
        <f t="shared" si="13"/>
        <v>0</v>
      </c>
      <c r="BC6" s="51">
        <v>50</v>
      </c>
      <c r="BD6" s="55"/>
      <c r="BE6" s="50"/>
      <c r="BF6" s="51"/>
      <c r="BG6" s="51"/>
      <c r="BH6" s="51"/>
      <c r="BI6" s="51"/>
      <c r="BJ6" s="52">
        <f t="shared" si="14"/>
        <v>0</v>
      </c>
      <c r="BK6" s="50">
        <v>40</v>
      </c>
      <c r="BL6" s="50"/>
      <c r="BM6" s="51"/>
      <c r="BN6" s="51"/>
      <c r="BO6" s="51"/>
      <c r="BP6" s="51"/>
      <c r="BQ6" s="52">
        <f t="shared" si="15"/>
        <v>0</v>
      </c>
      <c r="BR6" s="50">
        <v>0</v>
      </c>
      <c r="BS6" s="53"/>
      <c r="BT6" s="52">
        <f t="shared" si="16"/>
        <v>0</v>
      </c>
      <c r="BU6" s="50"/>
      <c r="BV6" s="51"/>
      <c r="BW6" s="51"/>
      <c r="BX6" s="51"/>
      <c r="BY6" s="51"/>
      <c r="BZ6" s="52">
        <f t="shared" si="17"/>
        <v>0</v>
      </c>
      <c r="CA6" s="56">
        <f t="shared" si="18"/>
        <v>1.25</v>
      </c>
      <c r="CB6" s="56">
        <f>SUM(I6*1,R6*1.2,AA6*1.5,AJ6*1.7,AS6*2)/(1+1.2+1.5+1.7+2)*0.06</f>
        <v>0.8513513513513512</v>
      </c>
      <c r="CC6" s="56">
        <f t="shared" si="19"/>
        <v>0</v>
      </c>
      <c r="CD6" s="57"/>
      <c r="CE6" s="48"/>
      <c r="CF6" s="48"/>
      <c r="CG6" s="48"/>
      <c r="CH6" s="48"/>
      <c r="CI6" s="48"/>
      <c r="CJ6" s="48"/>
      <c r="CK6" s="48"/>
      <c r="CL6" s="58" t="e">
        <f t="shared" si="20"/>
        <v>#DIV/0!</v>
      </c>
      <c r="CM6" s="59">
        <v>35</v>
      </c>
      <c r="CN6" s="60">
        <v>20</v>
      </c>
      <c r="CO6" s="61">
        <f t="shared" si="21"/>
        <v>1.0249999999999999</v>
      </c>
      <c r="CP6" s="56"/>
      <c r="CQ6" s="62" t="e">
        <f t="shared" si="22"/>
        <v>#DIV/0!</v>
      </c>
      <c r="CR6" s="63" t="s">
        <v>33</v>
      </c>
    </row>
    <row r="7" spans="1:96" s="174" customFormat="1" ht="19.5" x14ac:dyDescent="0.25">
      <c r="A7" s="143"/>
      <c r="B7" s="146"/>
      <c r="C7" s="64" t="s">
        <v>76</v>
      </c>
      <c r="D7" s="132">
        <v>220792144</v>
      </c>
      <c r="E7" s="66">
        <f t="shared" si="4"/>
        <v>100</v>
      </c>
      <c r="F7" s="67">
        <v>0</v>
      </c>
      <c r="G7" s="67">
        <v>5</v>
      </c>
      <c r="H7" s="67">
        <v>6</v>
      </c>
      <c r="I7" s="68">
        <f t="shared" si="0"/>
        <v>105</v>
      </c>
      <c r="J7" s="67"/>
      <c r="K7" s="69"/>
      <c r="L7" s="179">
        <f t="shared" si="5"/>
        <v>0</v>
      </c>
      <c r="M7" s="177">
        <f t="shared" si="1"/>
        <v>0</v>
      </c>
      <c r="N7" s="67"/>
      <c r="O7" s="180">
        <f t="shared" si="2"/>
        <v>0</v>
      </c>
      <c r="P7" s="67"/>
      <c r="Q7" s="67"/>
      <c r="R7" s="70">
        <f t="shared" si="6"/>
        <v>0</v>
      </c>
      <c r="S7" s="66"/>
      <c r="T7" s="69">
        <v>30</v>
      </c>
      <c r="U7" s="68">
        <f t="shared" si="7"/>
        <v>20</v>
      </c>
      <c r="V7" s="67"/>
      <c r="W7" s="67"/>
      <c r="X7" s="67"/>
      <c r="Y7" s="67"/>
      <c r="Z7" s="67"/>
      <c r="AA7" s="70">
        <f t="shared" si="3"/>
        <v>0</v>
      </c>
      <c r="AB7" s="66"/>
      <c r="AC7" s="69">
        <v>25</v>
      </c>
      <c r="AD7" s="68">
        <f t="shared" si="8"/>
        <v>25</v>
      </c>
      <c r="AE7" s="67"/>
      <c r="AF7" s="67"/>
      <c r="AG7" s="67"/>
      <c r="AH7" s="67"/>
      <c r="AI7" s="67"/>
      <c r="AJ7" s="70">
        <f t="shared" si="9"/>
        <v>0</v>
      </c>
      <c r="AK7" s="66"/>
      <c r="AL7" s="69"/>
      <c r="AM7" s="68">
        <f t="shared" si="10"/>
        <v>0</v>
      </c>
      <c r="AN7" s="66"/>
      <c r="AO7" s="67"/>
      <c r="AP7" s="67"/>
      <c r="AQ7" s="67"/>
      <c r="AR7" s="67"/>
      <c r="AS7" s="68">
        <f t="shared" si="11"/>
        <v>0</v>
      </c>
      <c r="AT7" s="66"/>
      <c r="AU7" s="69"/>
      <c r="AV7" s="68">
        <f t="shared" si="12"/>
        <v>0</v>
      </c>
      <c r="AW7" s="66"/>
      <c r="AX7" s="67"/>
      <c r="AY7" s="67"/>
      <c r="AZ7" s="67"/>
      <c r="BA7" s="67"/>
      <c r="BB7" s="68">
        <f t="shared" si="13"/>
        <v>0</v>
      </c>
      <c r="BC7" s="67">
        <v>0</v>
      </c>
      <c r="BD7" s="71"/>
      <c r="BE7" s="66"/>
      <c r="BF7" s="67"/>
      <c r="BG7" s="67"/>
      <c r="BH7" s="67"/>
      <c r="BI7" s="67"/>
      <c r="BJ7" s="68">
        <f t="shared" si="14"/>
        <v>0</v>
      </c>
      <c r="BK7" s="66">
        <v>10</v>
      </c>
      <c r="BL7" s="66"/>
      <c r="BM7" s="67"/>
      <c r="BN7" s="67"/>
      <c r="BO7" s="67"/>
      <c r="BP7" s="67"/>
      <c r="BQ7" s="68">
        <f t="shared" si="15"/>
        <v>0</v>
      </c>
      <c r="BR7" s="66">
        <v>0</v>
      </c>
      <c r="BS7" s="69"/>
      <c r="BT7" s="68">
        <f t="shared" si="16"/>
        <v>0</v>
      </c>
      <c r="BU7" s="66"/>
      <c r="BV7" s="67"/>
      <c r="BW7" s="67"/>
      <c r="BX7" s="67"/>
      <c r="BY7" s="67"/>
      <c r="BZ7" s="68">
        <f t="shared" si="17"/>
        <v>0</v>
      </c>
      <c r="CA7" s="72">
        <f t="shared" si="18"/>
        <v>0.45833333333333331</v>
      </c>
      <c r="CB7" s="72">
        <f>SUM(I7*1,R7*1.2,AA7*1.5,AJ7*1.7,AS7*2)/(1+1.2+1.5+1.7+2)*0.06</f>
        <v>0.8513513513513512</v>
      </c>
      <c r="CC7" s="72">
        <f t="shared" si="19"/>
        <v>0</v>
      </c>
      <c r="CD7" s="73"/>
      <c r="CE7" s="64"/>
      <c r="CF7" s="64"/>
      <c r="CG7" s="64"/>
      <c r="CH7" s="64"/>
      <c r="CI7" s="64"/>
      <c r="CJ7" s="64"/>
      <c r="CK7" s="64"/>
      <c r="CL7" s="74" t="e">
        <f t="shared" si="20"/>
        <v>#DIV/0!</v>
      </c>
      <c r="CM7" s="75">
        <v>40</v>
      </c>
      <c r="CN7" s="76">
        <v>15</v>
      </c>
      <c r="CO7" s="77">
        <f t="shared" si="21"/>
        <v>0.97499999999999998</v>
      </c>
      <c r="CP7" s="72"/>
      <c r="CQ7" s="78" t="e">
        <f t="shared" si="22"/>
        <v>#DIV/0!</v>
      </c>
      <c r="CR7" s="79" t="s">
        <v>33</v>
      </c>
    </row>
    <row r="8" spans="1:96" ht="19.5" x14ac:dyDescent="0.25">
      <c r="A8" s="143"/>
      <c r="B8" s="148" t="s">
        <v>35</v>
      </c>
      <c r="C8" s="80" t="s">
        <v>77</v>
      </c>
      <c r="D8" s="81">
        <v>810192422</v>
      </c>
      <c r="E8" s="177">
        <f t="shared" si="4"/>
        <v>100</v>
      </c>
      <c r="F8" s="18">
        <v>0</v>
      </c>
      <c r="G8" s="18">
        <v>5</v>
      </c>
      <c r="H8" s="51">
        <v>6</v>
      </c>
      <c r="I8" s="52">
        <f t="shared" si="0"/>
        <v>105</v>
      </c>
      <c r="J8" s="18"/>
      <c r="K8" s="82"/>
      <c r="L8" s="179">
        <f t="shared" si="5"/>
        <v>0</v>
      </c>
      <c r="M8" s="177">
        <f t="shared" si="1"/>
        <v>0</v>
      </c>
      <c r="N8" s="18"/>
      <c r="O8" s="18">
        <f t="shared" si="2"/>
        <v>0</v>
      </c>
      <c r="P8" s="18"/>
      <c r="Q8" s="18"/>
      <c r="R8" s="84">
        <f t="shared" si="6"/>
        <v>0</v>
      </c>
      <c r="S8" s="85"/>
      <c r="T8" s="82">
        <v>55</v>
      </c>
      <c r="U8" s="83">
        <f t="shared" si="7"/>
        <v>36.666666666666664</v>
      </c>
      <c r="V8" s="18"/>
      <c r="W8" s="18"/>
      <c r="X8" s="18"/>
      <c r="Y8" s="18"/>
      <c r="Z8" s="18"/>
      <c r="AA8" s="84">
        <f t="shared" si="3"/>
        <v>0</v>
      </c>
      <c r="AB8" s="85"/>
      <c r="AC8" s="82">
        <v>45</v>
      </c>
      <c r="AD8" s="83">
        <f t="shared" si="8"/>
        <v>30</v>
      </c>
      <c r="AE8" s="18"/>
      <c r="AF8" s="18"/>
      <c r="AG8" s="18"/>
      <c r="AH8" s="18"/>
      <c r="AI8" s="18"/>
      <c r="AJ8" s="84">
        <f t="shared" si="9"/>
        <v>0</v>
      </c>
      <c r="AK8" s="85">
        <v>80</v>
      </c>
      <c r="AL8" s="82"/>
      <c r="AM8" s="83">
        <f t="shared" si="10"/>
        <v>0</v>
      </c>
      <c r="AN8" s="85"/>
      <c r="AO8" s="18"/>
      <c r="AP8" s="18"/>
      <c r="AQ8" s="18"/>
      <c r="AR8" s="18"/>
      <c r="AS8" s="83">
        <f t="shared" si="11"/>
        <v>0</v>
      </c>
      <c r="AT8" s="85"/>
      <c r="AU8" s="82"/>
      <c r="AV8" s="83">
        <f t="shared" si="12"/>
        <v>0</v>
      </c>
      <c r="AW8" s="85"/>
      <c r="AX8" s="18"/>
      <c r="AY8" s="18"/>
      <c r="AZ8" s="18"/>
      <c r="BA8" s="18"/>
      <c r="BB8" s="83">
        <f t="shared" si="13"/>
        <v>0</v>
      </c>
      <c r="BC8" s="18">
        <v>10</v>
      </c>
      <c r="BD8" s="86"/>
      <c r="BE8" s="85"/>
      <c r="BF8" s="18"/>
      <c r="BG8" s="18"/>
      <c r="BH8" s="18"/>
      <c r="BI8" s="18"/>
      <c r="BJ8" s="83">
        <f t="shared" si="14"/>
        <v>0</v>
      </c>
      <c r="BK8" s="85">
        <v>50</v>
      </c>
      <c r="BL8" s="85"/>
      <c r="BM8" s="18"/>
      <c r="BN8" s="18"/>
      <c r="BO8" s="18"/>
      <c r="BP8" s="18"/>
      <c r="BQ8" s="83">
        <f t="shared" si="15"/>
        <v>0</v>
      </c>
      <c r="BR8" s="85">
        <v>45</v>
      </c>
      <c r="BS8" s="82"/>
      <c r="BT8" s="83">
        <f t="shared" si="16"/>
        <v>0</v>
      </c>
      <c r="BU8" s="85"/>
      <c r="BV8" s="18"/>
      <c r="BW8" s="18"/>
      <c r="BX8" s="18"/>
      <c r="BY8" s="18"/>
      <c r="BZ8" s="83">
        <f t="shared" si="17"/>
        <v>0</v>
      </c>
      <c r="CA8" s="29">
        <f t="shared" si="18"/>
        <v>1.0222222222222221</v>
      </c>
      <c r="CB8" s="29">
        <f>SUM(I8*1,R8*1.2,AA8*1.5,AJ8*1.7,AS8*2)/(1+1.2+1.5+1.7+2)*0.06</f>
        <v>0.8513513513513512</v>
      </c>
      <c r="CC8" s="29">
        <f t="shared" si="19"/>
        <v>0</v>
      </c>
      <c r="CD8" s="87"/>
      <c r="CE8" s="80"/>
      <c r="CF8" s="80"/>
      <c r="CG8" s="80"/>
      <c r="CH8" s="80"/>
      <c r="CI8" s="80"/>
      <c r="CJ8" s="80"/>
      <c r="CK8" s="80"/>
      <c r="CL8" s="88" t="e">
        <f t="shared" si="20"/>
        <v>#DIV/0!</v>
      </c>
      <c r="CM8" s="89">
        <v>10</v>
      </c>
      <c r="CN8" s="90">
        <v>30</v>
      </c>
      <c r="CO8" s="91">
        <f t="shared" si="21"/>
        <v>0.9</v>
      </c>
      <c r="CP8" s="29"/>
      <c r="CQ8" s="30" t="e">
        <f t="shared" si="22"/>
        <v>#DIV/0!</v>
      </c>
      <c r="CR8" s="92" t="s">
        <v>33</v>
      </c>
    </row>
    <row r="9" spans="1:96" s="174" customFormat="1" ht="19.5" x14ac:dyDescent="0.25">
      <c r="A9" s="143"/>
      <c r="B9" s="148"/>
      <c r="C9" s="32" t="s">
        <v>78</v>
      </c>
      <c r="D9" s="136">
        <v>810192445</v>
      </c>
      <c r="E9" s="176">
        <f t="shared" si="4"/>
        <v>100</v>
      </c>
      <c r="F9" s="67">
        <v>0</v>
      </c>
      <c r="G9" s="67">
        <v>5</v>
      </c>
      <c r="H9" s="67">
        <v>6</v>
      </c>
      <c r="I9" s="68">
        <f t="shared" si="0"/>
        <v>105</v>
      </c>
      <c r="J9" s="35"/>
      <c r="K9" s="37"/>
      <c r="L9" s="179">
        <f t="shared" si="5"/>
        <v>0</v>
      </c>
      <c r="M9" s="177">
        <f t="shared" si="1"/>
        <v>0</v>
      </c>
      <c r="N9" s="35"/>
      <c r="O9" s="180">
        <f t="shared" si="2"/>
        <v>0</v>
      </c>
      <c r="P9" s="35"/>
      <c r="Q9" s="35"/>
      <c r="R9" s="38">
        <f t="shared" si="6"/>
        <v>0</v>
      </c>
      <c r="S9" s="34"/>
      <c r="T9" s="37">
        <v>50</v>
      </c>
      <c r="U9" s="36">
        <f t="shared" si="7"/>
        <v>33.333333333333336</v>
      </c>
      <c r="V9" s="35"/>
      <c r="W9" s="35"/>
      <c r="X9" s="35"/>
      <c r="Y9" s="35"/>
      <c r="Z9" s="35"/>
      <c r="AA9" s="38">
        <f t="shared" si="3"/>
        <v>0</v>
      </c>
      <c r="AB9" s="34"/>
      <c r="AC9" s="37"/>
      <c r="AD9" s="36">
        <f t="shared" si="8"/>
        <v>0</v>
      </c>
      <c r="AE9" s="35"/>
      <c r="AF9" s="35"/>
      <c r="AG9" s="35"/>
      <c r="AH9" s="35"/>
      <c r="AI9" s="35"/>
      <c r="AJ9" s="38">
        <f t="shared" si="9"/>
        <v>0</v>
      </c>
      <c r="AK9" s="34"/>
      <c r="AL9" s="37"/>
      <c r="AM9" s="36">
        <f t="shared" si="10"/>
        <v>0</v>
      </c>
      <c r="AN9" s="34"/>
      <c r="AO9" s="35"/>
      <c r="AP9" s="35"/>
      <c r="AQ9" s="35"/>
      <c r="AR9" s="35"/>
      <c r="AS9" s="36">
        <f t="shared" si="11"/>
        <v>0</v>
      </c>
      <c r="AT9" s="34"/>
      <c r="AU9" s="37"/>
      <c r="AV9" s="36">
        <f t="shared" si="12"/>
        <v>0</v>
      </c>
      <c r="AW9" s="34"/>
      <c r="AX9" s="35"/>
      <c r="AY9" s="35"/>
      <c r="AZ9" s="35"/>
      <c r="BA9" s="35"/>
      <c r="BB9" s="36">
        <f t="shared" si="13"/>
        <v>0</v>
      </c>
      <c r="BC9" s="35">
        <v>10</v>
      </c>
      <c r="BD9" s="39"/>
      <c r="BE9" s="34"/>
      <c r="BF9" s="35"/>
      <c r="BG9" s="35"/>
      <c r="BH9" s="35"/>
      <c r="BI9" s="35"/>
      <c r="BJ9" s="36">
        <f t="shared" si="14"/>
        <v>0</v>
      </c>
      <c r="BK9" s="34">
        <v>20</v>
      </c>
      <c r="BL9" s="34"/>
      <c r="BM9" s="35"/>
      <c r="BN9" s="35"/>
      <c r="BO9" s="35"/>
      <c r="BP9" s="35"/>
      <c r="BQ9" s="36">
        <f t="shared" si="15"/>
        <v>0</v>
      </c>
      <c r="BR9" s="34"/>
      <c r="BS9" s="37"/>
      <c r="BT9" s="36">
        <f t="shared" si="16"/>
        <v>0</v>
      </c>
      <c r="BU9" s="34"/>
      <c r="BV9" s="35"/>
      <c r="BW9" s="35"/>
      <c r="BX9" s="35"/>
      <c r="BY9" s="35"/>
      <c r="BZ9" s="36">
        <f t="shared" si="17"/>
        <v>0</v>
      </c>
      <c r="CA9" s="40">
        <f t="shared" si="18"/>
        <v>0.49444444444444446</v>
      </c>
      <c r="CB9" s="40">
        <f>SUM(I9*1,R9*1.2,AA9*1.5,AJ9*1.7,AS9*2)/(1+1.2+1.5+1.7+2)*0.06</f>
        <v>0.8513513513513512</v>
      </c>
      <c r="CC9" s="40">
        <f t="shared" si="19"/>
        <v>0</v>
      </c>
      <c r="CD9" s="41"/>
      <c r="CE9" s="32"/>
      <c r="CF9" s="32"/>
      <c r="CG9" s="32"/>
      <c r="CH9" s="32"/>
      <c r="CI9" s="32"/>
      <c r="CJ9" s="32"/>
      <c r="CK9" s="32"/>
      <c r="CL9" s="42" t="e">
        <f t="shared" si="20"/>
        <v>#DIV/0!</v>
      </c>
      <c r="CM9" s="43">
        <v>0</v>
      </c>
      <c r="CN9" s="44">
        <v>0</v>
      </c>
      <c r="CO9" s="45">
        <f t="shared" si="21"/>
        <v>0</v>
      </c>
      <c r="CP9" s="40"/>
      <c r="CQ9" s="46" t="e">
        <f t="shared" si="22"/>
        <v>#DIV/0!</v>
      </c>
      <c r="CR9" s="93" t="s">
        <v>33</v>
      </c>
    </row>
    <row r="10" spans="1:96" ht="19.5" x14ac:dyDescent="0.25">
      <c r="A10" s="143"/>
      <c r="B10" s="147" t="s">
        <v>36</v>
      </c>
      <c r="C10" s="48" t="s">
        <v>79</v>
      </c>
      <c r="D10" s="49">
        <v>810192436</v>
      </c>
      <c r="E10" s="177">
        <f t="shared" si="4"/>
        <v>90</v>
      </c>
      <c r="F10" s="51">
        <v>0</v>
      </c>
      <c r="G10" s="51">
        <v>0</v>
      </c>
      <c r="H10" s="51">
        <v>5</v>
      </c>
      <c r="I10" s="52">
        <f t="shared" si="0"/>
        <v>90</v>
      </c>
      <c r="J10" s="51"/>
      <c r="K10" s="53"/>
      <c r="L10" s="179">
        <f t="shared" si="5"/>
        <v>0</v>
      </c>
      <c r="M10" s="177">
        <f t="shared" si="1"/>
        <v>0</v>
      </c>
      <c r="N10" s="51"/>
      <c r="O10" s="18">
        <f t="shared" si="2"/>
        <v>0</v>
      </c>
      <c r="P10" s="51"/>
      <c r="Q10" s="51"/>
      <c r="R10" s="54">
        <f t="shared" si="6"/>
        <v>0</v>
      </c>
      <c r="S10" s="50"/>
      <c r="T10" s="53"/>
      <c r="U10" s="52">
        <f t="shared" si="7"/>
        <v>0</v>
      </c>
      <c r="V10" s="51"/>
      <c r="W10" s="51"/>
      <c r="X10" s="51"/>
      <c r="Y10" s="51"/>
      <c r="Z10" s="51"/>
      <c r="AA10" s="54">
        <f t="shared" si="3"/>
        <v>0</v>
      </c>
      <c r="AB10" s="50"/>
      <c r="AC10" s="53"/>
      <c r="AD10" s="52">
        <f t="shared" si="8"/>
        <v>0</v>
      </c>
      <c r="AE10" s="51"/>
      <c r="AF10" s="51"/>
      <c r="AG10" s="51"/>
      <c r="AH10" s="51"/>
      <c r="AI10" s="51"/>
      <c r="AJ10" s="54">
        <f t="shared" si="9"/>
        <v>0</v>
      </c>
      <c r="AK10" s="50"/>
      <c r="AL10" s="53"/>
      <c r="AM10" s="52">
        <f t="shared" si="10"/>
        <v>0</v>
      </c>
      <c r="AN10" s="50"/>
      <c r="AO10" s="51"/>
      <c r="AP10" s="51"/>
      <c r="AQ10" s="51"/>
      <c r="AR10" s="51"/>
      <c r="AS10" s="52">
        <f t="shared" si="11"/>
        <v>0</v>
      </c>
      <c r="AT10" s="50"/>
      <c r="AU10" s="53"/>
      <c r="AV10" s="52">
        <f t="shared" si="12"/>
        <v>0</v>
      </c>
      <c r="AW10" s="50"/>
      <c r="AX10" s="51"/>
      <c r="AY10" s="51"/>
      <c r="AZ10" s="51"/>
      <c r="BA10" s="51"/>
      <c r="BB10" s="52">
        <f t="shared" si="13"/>
        <v>0</v>
      </c>
      <c r="BC10" s="51"/>
      <c r="BD10" s="55"/>
      <c r="BE10" s="50"/>
      <c r="BF10" s="51"/>
      <c r="BG10" s="51"/>
      <c r="BH10" s="51"/>
      <c r="BI10" s="51"/>
      <c r="BJ10" s="52">
        <f t="shared" si="14"/>
        <v>0</v>
      </c>
      <c r="BK10" s="50"/>
      <c r="BL10" s="50"/>
      <c r="BM10" s="51"/>
      <c r="BN10" s="51"/>
      <c r="BO10" s="51"/>
      <c r="BP10" s="51"/>
      <c r="BQ10" s="52">
        <f t="shared" si="15"/>
        <v>0</v>
      </c>
      <c r="BR10" s="50"/>
      <c r="BS10" s="53"/>
      <c r="BT10" s="52">
        <f t="shared" si="16"/>
        <v>0</v>
      </c>
      <c r="BU10" s="50"/>
      <c r="BV10" s="51"/>
      <c r="BW10" s="51"/>
      <c r="BX10" s="51"/>
      <c r="BY10" s="51"/>
      <c r="BZ10" s="52">
        <f t="shared" si="17"/>
        <v>0</v>
      </c>
      <c r="CA10" s="56">
        <f t="shared" si="18"/>
        <v>0</v>
      </c>
      <c r="CB10" s="56">
        <f>SUM(I10*1,R10*1.2,AA10*1.5,AJ10*1.7,AS10*2)/(1+1.2+1.5+1.7+2)*0.06</f>
        <v>0.7297297297297296</v>
      </c>
      <c r="CC10" s="56">
        <f t="shared" si="19"/>
        <v>0</v>
      </c>
      <c r="CD10" s="57"/>
      <c r="CE10" s="48"/>
      <c r="CF10" s="48"/>
      <c r="CG10" s="48"/>
      <c r="CH10" s="48"/>
      <c r="CI10" s="48"/>
      <c r="CJ10" s="48"/>
      <c r="CK10" s="48"/>
      <c r="CL10" s="58" t="e">
        <f t="shared" si="20"/>
        <v>#DIV/0!</v>
      </c>
      <c r="CM10" s="59"/>
      <c r="CN10" s="60"/>
      <c r="CO10" s="61">
        <f t="shared" si="21"/>
        <v>0</v>
      </c>
      <c r="CP10" s="56"/>
      <c r="CQ10" s="62" t="e">
        <f t="shared" si="22"/>
        <v>#DIV/0!</v>
      </c>
      <c r="CR10" s="63" t="s">
        <v>33</v>
      </c>
    </row>
    <row r="11" spans="1:96" s="174" customFormat="1" ht="19.5" x14ac:dyDescent="0.25">
      <c r="A11" s="143"/>
      <c r="B11" s="146"/>
      <c r="C11" s="64" t="s">
        <v>80</v>
      </c>
      <c r="D11" s="65">
        <v>810192367</v>
      </c>
      <c r="E11" s="176">
        <f t="shared" si="4"/>
        <v>90</v>
      </c>
      <c r="F11" s="67">
        <v>0</v>
      </c>
      <c r="G11" s="67">
        <v>0</v>
      </c>
      <c r="H11" s="67">
        <v>5</v>
      </c>
      <c r="I11" s="68">
        <f t="shared" si="0"/>
        <v>90</v>
      </c>
      <c r="J11" s="67"/>
      <c r="K11" s="69"/>
      <c r="L11" s="179">
        <f t="shared" si="5"/>
        <v>0</v>
      </c>
      <c r="M11" s="177">
        <f t="shared" si="1"/>
        <v>0</v>
      </c>
      <c r="N11" s="67"/>
      <c r="O11" s="180">
        <f t="shared" si="2"/>
        <v>0</v>
      </c>
      <c r="P11" s="67"/>
      <c r="Q11" s="67"/>
      <c r="R11" s="70">
        <f t="shared" si="6"/>
        <v>0</v>
      </c>
      <c r="S11" s="66"/>
      <c r="T11" s="69"/>
      <c r="U11" s="68">
        <f t="shared" si="7"/>
        <v>0</v>
      </c>
      <c r="V11" s="67"/>
      <c r="W11" s="67"/>
      <c r="X11" s="67"/>
      <c r="Y11" s="67"/>
      <c r="Z11" s="67"/>
      <c r="AA11" s="70">
        <f t="shared" si="3"/>
        <v>0</v>
      </c>
      <c r="AB11" s="66"/>
      <c r="AC11" s="69"/>
      <c r="AD11" s="68">
        <f t="shared" si="8"/>
        <v>0</v>
      </c>
      <c r="AE11" s="67"/>
      <c r="AF11" s="67"/>
      <c r="AG11" s="67"/>
      <c r="AH11" s="67"/>
      <c r="AI11" s="67"/>
      <c r="AJ11" s="70">
        <f t="shared" si="9"/>
        <v>0</v>
      </c>
      <c r="AK11" s="66"/>
      <c r="AL11" s="69"/>
      <c r="AM11" s="68">
        <f t="shared" si="10"/>
        <v>0</v>
      </c>
      <c r="AN11" s="66"/>
      <c r="AO11" s="67"/>
      <c r="AP11" s="67"/>
      <c r="AQ11" s="67"/>
      <c r="AR11" s="67"/>
      <c r="AS11" s="68">
        <f t="shared" si="11"/>
        <v>0</v>
      </c>
      <c r="AT11" s="66"/>
      <c r="AU11" s="69"/>
      <c r="AV11" s="68">
        <f t="shared" si="12"/>
        <v>0</v>
      </c>
      <c r="AW11" s="66"/>
      <c r="AX11" s="67"/>
      <c r="AY11" s="67"/>
      <c r="AZ11" s="67"/>
      <c r="BA11" s="67"/>
      <c r="BB11" s="68">
        <f t="shared" si="13"/>
        <v>0</v>
      </c>
      <c r="BC11" s="67"/>
      <c r="BD11" s="71"/>
      <c r="BE11" s="66"/>
      <c r="BF11" s="67"/>
      <c r="BG11" s="67"/>
      <c r="BH11" s="67"/>
      <c r="BI11" s="67"/>
      <c r="BJ11" s="68">
        <f t="shared" si="14"/>
        <v>0</v>
      </c>
      <c r="BK11" s="66"/>
      <c r="BL11" s="66"/>
      <c r="BM11" s="67"/>
      <c r="BN11" s="67"/>
      <c r="BO11" s="67"/>
      <c r="BP11" s="67"/>
      <c r="BQ11" s="68">
        <f t="shared" si="15"/>
        <v>0</v>
      </c>
      <c r="BR11" s="66"/>
      <c r="BS11" s="69"/>
      <c r="BT11" s="68">
        <f t="shared" si="16"/>
        <v>0</v>
      </c>
      <c r="BU11" s="66"/>
      <c r="BV11" s="67"/>
      <c r="BW11" s="67"/>
      <c r="BX11" s="67"/>
      <c r="BY11" s="67"/>
      <c r="BZ11" s="68">
        <f t="shared" si="17"/>
        <v>0</v>
      </c>
      <c r="CA11" s="72">
        <f t="shared" si="18"/>
        <v>0</v>
      </c>
      <c r="CB11" s="72">
        <f>SUM(I11*1,R11*1.2,AA11*1.5,AJ11*1.7,AS11*2)/(1+1.2+1.5+1.7+2)*0.06</f>
        <v>0.7297297297297296</v>
      </c>
      <c r="CC11" s="72">
        <f t="shared" si="19"/>
        <v>0</v>
      </c>
      <c r="CD11" s="73"/>
      <c r="CE11" s="64"/>
      <c r="CF11" s="64"/>
      <c r="CG11" s="64"/>
      <c r="CH11" s="64"/>
      <c r="CI11" s="64"/>
      <c r="CJ11" s="64"/>
      <c r="CK11" s="64"/>
      <c r="CL11" s="74" t="e">
        <f t="shared" si="20"/>
        <v>#DIV/0!</v>
      </c>
      <c r="CM11" s="75"/>
      <c r="CN11" s="76"/>
      <c r="CO11" s="77">
        <f t="shared" si="21"/>
        <v>0</v>
      </c>
      <c r="CP11" s="72"/>
      <c r="CQ11" s="78" t="e">
        <f t="shared" si="22"/>
        <v>#DIV/0!</v>
      </c>
      <c r="CR11" s="79" t="s">
        <v>33</v>
      </c>
    </row>
    <row r="12" spans="1:96" ht="19.5" x14ac:dyDescent="0.25">
      <c r="A12" s="143"/>
      <c r="B12" s="148" t="s">
        <v>37</v>
      </c>
      <c r="C12" s="80" t="s">
        <v>81</v>
      </c>
      <c r="D12" s="81">
        <v>81192380</v>
      </c>
      <c r="E12" s="177">
        <f t="shared" si="4"/>
        <v>100</v>
      </c>
      <c r="F12" s="18">
        <v>0</v>
      </c>
      <c r="G12" s="18">
        <v>5</v>
      </c>
      <c r="H12" s="18">
        <v>6</v>
      </c>
      <c r="I12" s="83">
        <f t="shared" si="0"/>
        <v>105</v>
      </c>
      <c r="J12" s="18"/>
      <c r="K12" s="82"/>
      <c r="L12" s="179">
        <f t="shared" si="5"/>
        <v>0</v>
      </c>
      <c r="M12" s="177">
        <f t="shared" si="1"/>
        <v>0</v>
      </c>
      <c r="N12" s="18"/>
      <c r="O12" s="18">
        <f t="shared" si="2"/>
        <v>0</v>
      </c>
      <c r="P12" s="18"/>
      <c r="Q12" s="18"/>
      <c r="R12" s="84">
        <f t="shared" si="6"/>
        <v>0</v>
      </c>
      <c r="S12" s="85"/>
      <c r="T12" s="82"/>
      <c r="U12" s="83">
        <f t="shared" si="7"/>
        <v>0</v>
      </c>
      <c r="V12" s="18"/>
      <c r="W12" s="18"/>
      <c r="X12" s="18"/>
      <c r="Y12" s="18"/>
      <c r="Z12" s="18"/>
      <c r="AA12" s="84">
        <f t="shared" si="3"/>
        <v>0</v>
      </c>
      <c r="AB12" s="85"/>
      <c r="AC12" s="82"/>
      <c r="AD12" s="83">
        <f t="shared" si="8"/>
        <v>0</v>
      </c>
      <c r="AE12" s="18"/>
      <c r="AF12" s="18"/>
      <c r="AG12" s="18"/>
      <c r="AH12" s="18"/>
      <c r="AI12" s="18"/>
      <c r="AJ12" s="84">
        <f t="shared" si="9"/>
        <v>0</v>
      </c>
      <c r="AK12" s="85"/>
      <c r="AL12" s="82"/>
      <c r="AM12" s="83">
        <f t="shared" si="10"/>
        <v>0</v>
      </c>
      <c r="AN12" s="85"/>
      <c r="AO12" s="18"/>
      <c r="AP12" s="18"/>
      <c r="AQ12" s="18"/>
      <c r="AR12" s="18"/>
      <c r="AS12" s="83">
        <f t="shared" si="11"/>
        <v>0</v>
      </c>
      <c r="AT12" s="85"/>
      <c r="AU12" s="82"/>
      <c r="AV12" s="83">
        <f t="shared" si="12"/>
        <v>0</v>
      </c>
      <c r="AW12" s="85"/>
      <c r="AX12" s="18"/>
      <c r="AY12" s="18"/>
      <c r="AZ12" s="18"/>
      <c r="BA12" s="18"/>
      <c r="BB12" s="83">
        <f t="shared" si="13"/>
        <v>0</v>
      </c>
      <c r="BC12" s="18"/>
      <c r="BD12" s="86"/>
      <c r="BE12" s="85"/>
      <c r="BF12" s="18"/>
      <c r="BG12" s="18"/>
      <c r="BH12" s="18"/>
      <c r="BI12" s="18"/>
      <c r="BJ12" s="83">
        <f t="shared" si="14"/>
        <v>0</v>
      </c>
      <c r="BK12" s="85"/>
      <c r="BL12" s="85"/>
      <c r="BM12" s="18"/>
      <c r="BN12" s="18"/>
      <c r="BO12" s="18"/>
      <c r="BP12" s="18"/>
      <c r="BQ12" s="83">
        <f t="shared" si="15"/>
        <v>0</v>
      </c>
      <c r="BR12" s="85"/>
      <c r="BS12" s="82"/>
      <c r="BT12" s="83">
        <f t="shared" si="16"/>
        <v>0</v>
      </c>
      <c r="BU12" s="85"/>
      <c r="BV12" s="18"/>
      <c r="BW12" s="18"/>
      <c r="BX12" s="18"/>
      <c r="BY12" s="18"/>
      <c r="BZ12" s="83">
        <f t="shared" si="17"/>
        <v>0</v>
      </c>
      <c r="CA12" s="29">
        <f t="shared" si="18"/>
        <v>0</v>
      </c>
      <c r="CB12" s="29">
        <f>SUM(I12*1,R12*1.2,AA12*1.5,AJ12*1.7,AS12*2)/(1+1.2+1.5+1.7+2)*0.06</f>
        <v>0.8513513513513512</v>
      </c>
      <c r="CC12" s="29">
        <f t="shared" si="19"/>
        <v>0</v>
      </c>
      <c r="CD12" s="87"/>
      <c r="CE12" s="80"/>
      <c r="CF12" s="80"/>
      <c r="CG12" s="80"/>
      <c r="CH12" s="80"/>
      <c r="CI12" s="80"/>
      <c r="CJ12" s="80"/>
      <c r="CK12" s="80"/>
      <c r="CL12" s="88" t="e">
        <f t="shared" si="20"/>
        <v>#DIV/0!</v>
      </c>
      <c r="CM12" s="89"/>
      <c r="CN12" s="90"/>
      <c r="CO12" s="91">
        <f t="shared" si="21"/>
        <v>0</v>
      </c>
      <c r="CP12" s="29"/>
      <c r="CQ12" s="30" t="e">
        <f t="shared" si="22"/>
        <v>#DIV/0!</v>
      </c>
      <c r="CR12" s="92" t="s">
        <v>33</v>
      </c>
    </row>
    <row r="13" spans="1:96" s="174" customFormat="1" ht="20.25" thickBot="1" x14ac:dyDescent="0.3">
      <c r="A13" s="144"/>
      <c r="B13" s="149"/>
      <c r="C13" s="32" t="s">
        <v>82</v>
      </c>
      <c r="D13" s="33">
        <v>810192385</v>
      </c>
      <c r="E13" s="34">
        <f t="shared" si="4"/>
        <v>100</v>
      </c>
      <c r="F13" s="35">
        <v>0</v>
      </c>
      <c r="G13" s="94">
        <v>5</v>
      </c>
      <c r="H13" s="94">
        <v>6</v>
      </c>
      <c r="I13" s="95">
        <f t="shared" si="0"/>
        <v>105</v>
      </c>
      <c r="J13" s="35"/>
      <c r="K13" s="37"/>
      <c r="L13" s="83">
        <f t="shared" si="5"/>
        <v>0</v>
      </c>
      <c r="M13" s="18">
        <f t="shared" si="1"/>
        <v>0</v>
      </c>
      <c r="N13" s="35"/>
      <c r="O13" s="181">
        <f t="shared" si="2"/>
        <v>0</v>
      </c>
      <c r="P13" s="94"/>
      <c r="Q13" s="96"/>
      <c r="R13" s="97">
        <f t="shared" si="6"/>
        <v>0</v>
      </c>
      <c r="S13" s="34"/>
      <c r="T13" s="37"/>
      <c r="U13" s="36">
        <f t="shared" si="7"/>
        <v>0</v>
      </c>
      <c r="V13" s="35"/>
      <c r="W13" s="35"/>
      <c r="X13" s="35"/>
      <c r="Y13" s="35"/>
      <c r="Z13" s="35"/>
      <c r="AA13" s="38">
        <f t="shared" si="3"/>
        <v>0</v>
      </c>
      <c r="AB13" s="34"/>
      <c r="AC13" s="37"/>
      <c r="AD13" s="36">
        <f t="shared" si="8"/>
        <v>0</v>
      </c>
      <c r="AE13" s="35"/>
      <c r="AF13" s="35"/>
      <c r="AG13" s="35"/>
      <c r="AH13" s="35"/>
      <c r="AI13" s="35"/>
      <c r="AJ13" s="38">
        <f t="shared" si="9"/>
        <v>0</v>
      </c>
      <c r="AK13" s="34"/>
      <c r="AL13" s="37"/>
      <c r="AM13" s="36">
        <f t="shared" si="10"/>
        <v>0</v>
      </c>
      <c r="AN13" s="34"/>
      <c r="AO13" s="35"/>
      <c r="AP13" s="35"/>
      <c r="AQ13" s="35"/>
      <c r="AR13" s="35"/>
      <c r="AS13" s="36">
        <f t="shared" si="11"/>
        <v>0</v>
      </c>
      <c r="AT13" s="34"/>
      <c r="AU13" s="37"/>
      <c r="AV13" s="36">
        <f t="shared" si="12"/>
        <v>0</v>
      </c>
      <c r="AW13" s="34"/>
      <c r="AX13" s="35"/>
      <c r="AY13" s="35"/>
      <c r="AZ13" s="35"/>
      <c r="BA13" s="35"/>
      <c r="BB13" s="36">
        <f t="shared" si="13"/>
        <v>0</v>
      </c>
      <c r="BC13" s="35"/>
      <c r="BD13" s="39"/>
      <c r="BE13" s="34"/>
      <c r="BF13" s="35"/>
      <c r="BG13" s="35"/>
      <c r="BH13" s="35"/>
      <c r="BI13" s="35"/>
      <c r="BJ13" s="36">
        <f t="shared" si="14"/>
        <v>0</v>
      </c>
      <c r="BK13" s="34"/>
      <c r="BL13" s="34"/>
      <c r="BM13" s="35"/>
      <c r="BN13" s="35"/>
      <c r="BO13" s="35"/>
      <c r="BP13" s="35"/>
      <c r="BQ13" s="36">
        <f t="shared" si="15"/>
        <v>0</v>
      </c>
      <c r="BR13" s="34"/>
      <c r="BS13" s="37"/>
      <c r="BT13" s="36">
        <f t="shared" si="16"/>
        <v>0</v>
      </c>
      <c r="BU13" s="34"/>
      <c r="BV13" s="35"/>
      <c r="BW13" s="35"/>
      <c r="BX13" s="35"/>
      <c r="BY13" s="35"/>
      <c r="BZ13" s="36">
        <f t="shared" si="17"/>
        <v>0</v>
      </c>
      <c r="CA13" s="40">
        <f t="shared" si="18"/>
        <v>0</v>
      </c>
      <c r="CB13" s="40">
        <f>SUM(I13*1,R13*1.2,AA13*1.5,AJ13*1.7,AS13*2)/(1+1.2+1.5+1.7+2)*0.06</f>
        <v>0.8513513513513512</v>
      </c>
      <c r="CC13" s="40">
        <f t="shared" si="19"/>
        <v>0</v>
      </c>
      <c r="CD13" s="41"/>
      <c r="CE13" s="32"/>
      <c r="CF13" s="32"/>
      <c r="CG13" s="32"/>
      <c r="CH13" s="32"/>
      <c r="CI13" s="32"/>
      <c r="CJ13" s="32"/>
      <c r="CK13" s="32"/>
      <c r="CL13" s="42" t="e">
        <f t="shared" si="20"/>
        <v>#DIV/0!</v>
      </c>
      <c r="CM13" s="43"/>
      <c r="CN13" s="44"/>
      <c r="CO13" s="45">
        <f t="shared" si="21"/>
        <v>0</v>
      </c>
      <c r="CP13" s="40"/>
      <c r="CQ13" s="98" t="e">
        <f t="shared" si="22"/>
        <v>#DIV/0!</v>
      </c>
      <c r="CR13" s="99" t="s">
        <v>33</v>
      </c>
    </row>
    <row r="14" spans="1:96" ht="20.25" thickTop="1" x14ac:dyDescent="0.25">
      <c r="A14" s="142" t="s">
        <v>38</v>
      </c>
      <c r="B14" s="145" t="s">
        <v>39</v>
      </c>
      <c r="C14" s="14" t="s">
        <v>83</v>
      </c>
      <c r="D14" s="131">
        <v>810192574</v>
      </c>
      <c r="E14" s="175">
        <f t="shared" si="4"/>
        <v>100</v>
      </c>
      <c r="F14" s="17">
        <v>0</v>
      </c>
      <c r="G14" s="17">
        <v>5</v>
      </c>
      <c r="H14" s="17">
        <v>6</v>
      </c>
      <c r="I14" s="19">
        <f t="shared" si="0"/>
        <v>105</v>
      </c>
      <c r="J14" s="17"/>
      <c r="K14" s="20"/>
      <c r="L14" s="178">
        <f t="shared" si="5"/>
        <v>0</v>
      </c>
      <c r="M14" s="175">
        <f t="shared" si="1"/>
        <v>0</v>
      </c>
      <c r="N14" s="17"/>
      <c r="O14" s="18">
        <f t="shared" si="2"/>
        <v>0</v>
      </c>
      <c r="P14" s="17"/>
      <c r="Q14" s="17"/>
      <c r="R14" s="21">
        <f t="shared" si="6"/>
        <v>0</v>
      </c>
      <c r="S14" s="16"/>
      <c r="T14" s="20">
        <v>75</v>
      </c>
      <c r="U14" s="19">
        <f t="shared" si="7"/>
        <v>50</v>
      </c>
      <c r="V14" s="17"/>
      <c r="W14" s="17"/>
      <c r="X14" s="17"/>
      <c r="Y14" s="17"/>
      <c r="Z14" s="17"/>
      <c r="AA14" s="21">
        <f t="shared" si="3"/>
        <v>0</v>
      </c>
      <c r="AB14" s="16"/>
      <c r="AC14" s="20">
        <v>63</v>
      </c>
      <c r="AD14" s="19">
        <f t="shared" si="8"/>
        <v>42</v>
      </c>
      <c r="AE14" s="17"/>
      <c r="AF14" s="17"/>
      <c r="AG14" s="17"/>
      <c r="AH14" s="17"/>
      <c r="AI14" s="17"/>
      <c r="AJ14" s="21">
        <f t="shared" si="9"/>
        <v>0</v>
      </c>
      <c r="AK14" s="16">
        <v>25</v>
      </c>
      <c r="AL14" s="20"/>
      <c r="AM14" s="19">
        <f t="shared" si="10"/>
        <v>0</v>
      </c>
      <c r="AN14" s="16"/>
      <c r="AO14" s="17"/>
      <c r="AP14" s="17"/>
      <c r="AQ14" s="17"/>
      <c r="AR14" s="17"/>
      <c r="AS14" s="19">
        <f t="shared" si="11"/>
        <v>0</v>
      </c>
      <c r="AT14" s="16"/>
      <c r="AU14" s="20"/>
      <c r="AV14" s="19">
        <f t="shared" si="12"/>
        <v>0</v>
      </c>
      <c r="AW14" s="16"/>
      <c r="AX14" s="17"/>
      <c r="AY14" s="17"/>
      <c r="AZ14" s="17"/>
      <c r="BA14" s="17"/>
      <c r="BB14" s="19">
        <f t="shared" si="13"/>
        <v>0</v>
      </c>
      <c r="BC14" s="17">
        <v>60</v>
      </c>
      <c r="BD14" s="22"/>
      <c r="BE14" s="16"/>
      <c r="BF14" s="17"/>
      <c r="BG14" s="17"/>
      <c r="BH14" s="17"/>
      <c r="BI14" s="17"/>
      <c r="BJ14" s="19">
        <f t="shared" si="14"/>
        <v>0</v>
      </c>
      <c r="BK14" s="16">
        <v>55</v>
      </c>
      <c r="BL14" s="16"/>
      <c r="BM14" s="17"/>
      <c r="BN14" s="17"/>
      <c r="BO14" s="17"/>
      <c r="BP14" s="17"/>
      <c r="BQ14" s="19">
        <f t="shared" si="15"/>
        <v>0</v>
      </c>
      <c r="BR14" s="16">
        <v>15</v>
      </c>
      <c r="BS14" s="20"/>
      <c r="BT14" s="19">
        <f t="shared" si="16"/>
        <v>0</v>
      </c>
      <c r="BU14" s="16"/>
      <c r="BV14" s="17"/>
      <c r="BW14" s="17"/>
      <c r="BX14" s="17"/>
      <c r="BY14" s="17"/>
      <c r="BZ14" s="19">
        <f t="shared" si="17"/>
        <v>0</v>
      </c>
      <c r="CA14" s="23">
        <f t="shared" si="18"/>
        <v>1.5250000000000001</v>
      </c>
      <c r="CB14" s="23">
        <f>SUM(I14*1,R14*1.2,AA14*1.5,AJ14*1.7,AS14*2)/(1+1.2+1.5+1.7+2)*0.06</f>
        <v>0.8513513513513512</v>
      </c>
      <c r="CC14" s="23">
        <f t="shared" si="19"/>
        <v>0</v>
      </c>
      <c r="CD14" s="24"/>
      <c r="CE14" s="14"/>
      <c r="CF14" s="14"/>
      <c r="CG14" s="14"/>
      <c r="CH14" s="14"/>
      <c r="CI14" s="14"/>
      <c r="CJ14" s="14"/>
      <c r="CK14" s="14"/>
      <c r="CL14" s="25" t="e">
        <f t="shared" si="20"/>
        <v>#DIV/0!</v>
      </c>
      <c r="CM14" s="26">
        <v>40</v>
      </c>
      <c r="CN14" s="27">
        <v>35</v>
      </c>
      <c r="CO14" s="28">
        <f t="shared" si="21"/>
        <v>1.4750000000000001</v>
      </c>
      <c r="CP14" s="23"/>
      <c r="CQ14" s="100" t="e">
        <f t="shared" si="22"/>
        <v>#DIV/0!</v>
      </c>
      <c r="CR14" s="101" t="s">
        <v>33</v>
      </c>
    </row>
    <row r="15" spans="1:96" s="174" customFormat="1" ht="19.5" x14ac:dyDescent="0.25">
      <c r="A15" s="143"/>
      <c r="B15" s="146"/>
      <c r="C15" s="64" t="s">
        <v>84</v>
      </c>
      <c r="D15" s="132">
        <v>810191355</v>
      </c>
      <c r="E15" s="66">
        <f t="shared" si="4"/>
        <v>100</v>
      </c>
      <c r="F15" s="67">
        <v>0</v>
      </c>
      <c r="G15" s="67">
        <v>5</v>
      </c>
      <c r="H15" s="67">
        <v>6</v>
      </c>
      <c r="I15" s="68">
        <f t="shared" si="0"/>
        <v>105</v>
      </c>
      <c r="J15" s="67"/>
      <c r="K15" s="69"/>
      <c r="L15" s="179">
        <f t="shared" si="5"/>
        <v>0</v>
      </c>
      <c r="M15" s="177">
        <f t="shared" si="1"/>
        <v>0</v>
      </c>
      <c r="N15" s="67"/>
      <c r="O15" s="180">
        <f t="shared" si="2"/>
        <v>0</v>
      </c>
      <c r="P15" s="67"/>
      <c r="Q15" s="67"/>
      <c r="R15" s="70">
        <f t="shared" si="6"/>
        <v>0</v>
      </c>
      <c r="S15" s="66"/>
      <c r="T15" s="69">
        <v>65</v>
      </c>
      <c r="U15" s="68">
        <f t="shared" si="7"/>
        <v>43.333333333333336</v>
      </c>
      <c r="V15" s="67"/>
      <c r="W15" s="67"/>
      <c r="X15" s="67"/>
      <c r="Y15" s="67"/>
      <c r="Z15" s="67"/>
      <c r="AA15" s="70">
        <f t="shared" si="3"/>
        <v>0</v>
      </c>
      <c r="AB15" s="66"/>
      <c r="AC15" s="69">
        <v>73</v>
      </c>
      <c r="AD15" s="68">
        <f t="shared" si="8"/>
        <v>48.666666666666664</v>
      </c>
      <c r="AE15" s="67"/>
      <c r="AF15" s="67"/>
      <c r="AG15" s="67"/>
      <c r="AH15" s="67"/>
      <c r="AI15" s="67"/>
      <c r="AJ15" s="70">
        <f t="shared" si="9"/>
        <v>0</v>
      </c>
      <c r="AK15" s="66">
        <v>65</v>
      </c>
      <c r="AL15" s="69"/>
      <c r="AM15" s="68">
        <f t="shared" si="10"/>
        <v>0</v>
      </c>
      <c r="AN15" s="66"/>
      <c r="AO15" s="67"/>
      <c r="AP15" s="67"/>
      <c r="AQ15" s="67"/>
      <c r="AR15" s="67"/>
      <c r="AS15" s="68">
        <f t="shared" si="11"/>
        <v>0</v>
      </c>
      <c r="AT15" s="66"/>
      <c r="AU15" s="69"/>
      <c r="AV15" s="68">
        <f t="shared" si="12"/>
        <v>0</v>
      </c>
      <c r="AW15" s="66"/>
      <c r="AX15" s="67"/>
      <c r="AY15" s="67"/>
      <c r="AZ15" s="67"/>
      <c r="BA15" s="67"/>
      <c r="BB15" s="68">
        <f t="shared" si="13"/>
        <v>0</v>
      </c>
      <c r="BC15" s="67">
        <v>70</v>
      </c>
      <c r="BD15" s="71"/>
      <c r="BE15" s="66"/>
      <c r="BF15" s="67"/>
      <c r="BG15" s="67"/>
      <c r="BH15" s="67"/>
      <c r="BI15" s="67"/>
      <c r="BJ15" s="68">
        <f t="shared" si="14"/>
        <v>0</v>
      </c>
      <c r="BK15" s="66">
        <v>35</v>
      </c>
      <c r="BL15" s="66"/>
      <c r="BM15" s="67"/>
      <c r="BN15" s="67"/>
      <c r="BO15" s="67"/>
      <c r="BP15" s="67"/>
      <c r="BQ15" s="68">
        <f t="shared" si="15"/>
        <v>0</v>
      </c>
      <c r="BR15" s="66">
        <v>30</v>
      </c>
      <c r="BS15" s="69"/>
      <c r="BT15" s="68">
        <f t="shared" si="16"/>
        <v>0</v>
      </c>
      <c r="BU15" s="66"/>
      <c r="BV15" s="67"/>
      <c r="BW15" s="67"/>
      <c r="BX15" s="67"/>
      <c r="BY15" s="67"/>
      <c r="BZ15" s="68">
        <f t="shared" si="17"/>
        <v>0</v>
      </c>
      <c r="CA15" s="72">
        <f t="shared" si="18"/>
        <v>1.4083333333333334</v>
      </c>
      <c r="CB15" s="72">
        <f>SUM(I15*1,R15*1.2,AA15*1.5,AJ15*1.7,AS15*2)/(1+1.2+1.5+1.7+2)*0.06</f>
        <v>0.8513513513513512</v>
      </c>
      <c r="CC15" s="72">
        <f t="shared" si="19"/>
        <v>0</v>
      </c>
      <c r="CD15" s="73"/>
      <c r="CE15" s="64"/>
      <c r="CF15" s="64"/>
      <c r="CG15" s="64"/>
      <c r="CH15" s="64"/>
      <c r="CI15" s="64"/>
      <c r="CJ15" s="64"/>
      <c r="CK15" s="64"/>
      <c r="CL15" s="74" t="e">
        <f t="shared" si="20"/>
        <v>#DIV/0!</v>
      </c>
      <c r="CM15" s="75">
        <v>20</v>
      </c>
      <c r="CN15" s="76">
        <v>60</v>
      </c>
      <c r="CO15" s="77">
        <f t="shared" si="21"/>
        <v>1.8</v>
      </c>
      <c r="CP15" s="72"/>
      <c r="CQ15" s="78" t="e">
        <f t="shared" si="22"/>
        <v>#DIV/0!</v>
      </c>
      <c r="CR15" s="79" t="s">
        <v>33</v>
      </c>
    </row>
    <row r="16" spans="1:96" ht="19.5" x14ac:dyDescent="0.25">
      <c r="A16" s="143"/>
      <c r="B16" s="147" t="s">
        <v>40</v>
      </c>
      <c r="C16" s="48" t="s">
        <v>85</v>
      </c>
      <c r="D16" s="49">
        <v>810192312</v>
      </c>
      <c r="E16" s="177">
        <f t="shared" si="4"/>
        <v>100</v>
      </c>
      <c r="F16" s="18">
        <v>0</v>
      </c>
      <c r="G16" s="18">
        <v>5</v>
      </c>
      <c r="H16" s="51">
        <v>6</v>
      </c>
      <c r="I16" s="52">
        <f t="shared" si="0"/>
        <v>105</v>
      </c>
      <c r="J16" s="51"/>
      <c r="K16" s="53"/>
      <c r="L16" s="179">
        <f t="shared" si="5"/>
        <v>0</v>
      </c>
      <c r="M16" s="177">
        <f t="shared" si="1"/>
        <v>0</v>
      </c>
      <c r="N16" s="51"/>
      <c r="O16" s="18">
        <f t="shared" si="2"/>
        <v>0</v>
      </c>
      <c r="P16" s="51"/>
      <c r="Q16" s="51"/>
      <c r="R16" s="54">
        <f t="shared" si="6"/>
        <v>0</v>
      </c>
      <c r="S16" s="50"/>
      <c r="T16" s="53">
        <v>55</v>
      </c>
      <c r="U16" s="52">
        <f t="shared" si="7"/>
        <v>36.666666666666664</v>
      </c>
      <c r="V16" s="51"/>
      <c r="W16" s="51"/>
      <c r="X16" s="51"/>
      <c r="Y16" s="51"/>
      <c r="Z16" s="51"/>
      <c r="AA16" s="54">
        <f t="shared" si="3"/>
        <v>0</v>
      </c>
      <c r="AB16" s="50"/>
      <c r="AC16" s="53">
        <v>25</v>
      </c>
      <c r="AD16" s="52">
        <f t="shared" si="8"/>
        <v>25</v>
      </c>
      <c r="AE16" s="51"/>
      <c r="AF16" s="51"/>
      <c r="AG16" s="51"/>
      <c r="AH16" s="51"/>
      <c r="AI16" s="51"/>
      <c r="AJ16" s="54">
        <f t="shared" si="9"/>
        <v>0</v>
      </c>
      <c r="AK16" s="50">
        <v>100</v>
      </c>
      <c r="AL16" s="53"/>
      <c r="AM16" s="52">
        <f t="shared" si="10"/>
        <v>0</v>
      </c>
      <c r="AN16" s="50"/>
      <c r="AO16" s="51"/>
      <c r="AP16" s="51"/>
      <c r="AQ16" s="51"/>
      <c r="AR16" s="51"/>
      <c r="AS16" s="52">
        <f t="shared" si="11"/>
        <v>0</v>
      </c>
      <c r="AT16" s="50"/>
      <c r="AU16" s="53"/>
      <c r="AV16" s="52">
        <f t="shared" si="12"/>
        <v>0</v>
      </c>
      <c r="AW16" s="50"/>
      <c r="AX16" s="51"/>
      <c r="AY16" s="51"/>
      <c r="AZ16" s="51"/>
      <c r="BA16" s="51"/>
      <c r="BB16" s="52">
        <f t="shared" si="13"/>
        <v>0</v>
      </c>
      <c r="BC16" s="51">
        <v>30</v>
      </c>
      <c r="BD16" s="55"/>
      <c r="BE16" s="50"/>
      <c r="BF16" s="51"/>
      <c r="BG16" s="51"/>
      <c r="BH16" s="51"/>
      <c r="BI16" s="51"/>
      <c r="BJ16" s="52">
        <f t="shared" si="14"/>
        <v>0</v>
      </c>
      <c r="BK16" s="50">
        <v>55</v>
      </c>
      <c r="BL16" s="50"/>
      <c r="BM16" s="51"/>
      <c r="BN16" s="51"/>
      <c r="BO16" s="51"/>
      <c r="BP16" s="51"/>
      <c r="BQ16" s="52">
        <f t="shared" si="15"/>
        <v>0</v>
      </c>
      <c r="BR16" s="50">
        <v>30</v>
      </c>
      <c r="BS16" s="53"/>
      <c r="BT16" s="52">
        <f t="shared" si="16"/>
        <v>0</v>
      </c>
      <c r="BU16" s="50"/>
      <c r="BV16" s="51"/>
      <c r="BW16" s="51"/>
      <c r="BX16" s="51"/>
      <c r="BY16" s="51"/>
      <c r="BZ16" s="52">
        <f t="shared" si="17"/>
        <v>0</v>
      </c>
      <c r="CA16" s="56">
        <f t="shared" si="18"/>
        <v>1.1222222222222222</v>
      </c>
      <c r="CB16" s="56">
        <f>SUM(I16*1,R16*1.2,AA16*1.5,AJ16*1.7,AS16*2)/(1+1.2+1.5+1.7+2)*0.06</f>
        <v>0.8513513513513512</v>
      </c>
      <c r="CC16" s="56">
        <f t="shared" si="19"/>
        <v>0</v>
      </c>
      <c r="CD16" s="57"/>
      <c r="CE16" s="48"/>
      <c r="CF16" s="48"/>
      <c r="CG16" s="48"/>
      <c r="CH16" s="48"/>
      <c r="CI16" s="48"/>
      <c r="CJ16" s="48"/>
      <c r="CK16" s="48"/>
      <c r="CL16" s="58" t="e">
        <f t="shared" si="20"/>
        <v>#DIV/0!</v>
      </c>
      <c r="CM16" s="59">
        <v>0</v>
      </c>
      <c r="CN16" s="60">
        <v>20</v>
      </c>
      <c r="CO16" s="61">
        <f t="shared" si="21"/>
        <v>0.5</v>
      </c>
      <c r="CP16" s="56"/>
      <c r="CQ16" s="62" t="e">
        <f t="shared" si="22"/>
        <v>#DIV/0!</v>
      </c>
      <c r="CR16" s="63" t="s">
        <v>33</v>
      </c>
    </row>
    <row r="17" spans="1:96" s="174" customFormat="1" ht="19.5" x14ac:dyDescent="0.25">
      <c r="A17" s="143"/>
      <c r="B17" s="146"/>
      <c r="C17" s="64" t="s">
        <v>86</v>
      </c>
      <c r="D17" s="132">
        <v>810192642</v>
      </c>
      <c r="E17" s="176">
        <f t="shared" si="4"/>
        <v>100</v>
      </c>
      <c r="F17" s="67">
        <v>0</v>
      </c>
      <c r="G17" s="67">
        <v>5</v>
      </c>
      <c r="H17" s="67">
        <v>6</v>
      </c>
      <c r="I17" s="68">
        <f t="shared" si="0"/>
        <v>105</v>
      </c>
      <c r="J17" s="67"/>
      <c r="K17" s="69"/>
      <c r="L17" s="179">
        <f t="shared" si="5"/>
        <v>0</v>
      </c>
      <c r="M17" s="177">
        <f t="shared" si="1"/>
        <v>0</v>
      </c>
      <c r="N17" s="67"/>
      <c r="O17" s="180">
        <f t="shared" si="2"/>
        <v>0</v>
      </c>
      <c r="P17" s="67"/>
      <c r="Q17" s="67"/>
      <c r="R17" s="70">
        <f t="shared" si="6"/>
        <v>0</v>
      </c>
      <c r="S17" s="66"/>
      <c r="T17" s="69">
        <v>65</v>
      </c>
      <c r="U17" s="68">
        <f t="shared" si="7"/>
        <v>43.333333333333336</v>
      </c>
      <c r="V17" s="67"/>
      <c r="W17" s="67"/>
      <c r="X17" s="67"/>
      <c r="Y17" s="67"/>
      <c r="Z17" s="67"/>
      <c r="AA17" s="70">
        <f t="shared" si="3"/>
        <v>0</v>
      </c>
      <c r="AB17" s="66"/>
      <c r="AC17" s="69">
        <v>35</v>
      </c>
      <c r="AD17" s="68">
        <f t="shared" si="8"/>
        <v>23.333333333333332</v>
      </c>
      <c r="AE17" s="67"/>
      <c r="AF17" s="67"/>
      <c r="AG17" s="67"/>
      <c r="AH17" s="67"/>
      <c r="AI17" s="67"/>
      <c r="AJ17" s="70">
        <f t="shared" si="9"/>
        <v>0</v>
      </c>
      <c r="AK17" s="66">
        <v>80</v>
      </c>
      <c r="AL17" s="69"/>
      <c r="AM17" s="68">
        <f t="shared" si="10"/>
        <v>0</v>
      </c>
      <c r="AN17" s="66"/>
      <c r="AO17" s="67"/>
      <c r="AP17" s="67"/>
      <c r="AQ17" s="67"/>
      <c r="AR17" s="67"/>
      <c r="AS17" s="68">
        <f t="shared" si="11"/>
        <v>0</v>
      </c>
      <c r="AT17" s="66"/>
      <c r="AU17" s="69"/>
      <c r="AV17" s="68">
        <f t="shared" si="12"/>
        <v>0</v>
      </c>
      <c r="AW17" s="66"/>
      <c r="AX17" s="67"/>
      <c r="AY17" s="67"/>
      <c r="AZ17" s="67"/>
      <c r="BA17" s="67"/>
      <c r="BB17" s="68">
        <f t="shared" si="13"/>
        <v>0</v>
      </c>
      <c r="BC17" s="67">
        <v>50</v>
      </c>
      <c r="BD17" s="71"/>
      <c r="BE17" s="66"/>
      <c r="BF17" s="67"/>
      <c r="BG17" s="67"/>
      <c r="BH17" s="67"/>
      <c r="BI17" s="67"/>
      <c r="BJ17" s="68">
        <f t="shared" si="14"/>
        <v>0</v>
      </c>
      <c r="BK17" s="66">
        <v>20</v>
      </c>
      <c r="BL17" s="66"/>
      <c r="BM17" s="67"/>
      <c r="BN17" s="67"/>
      <c r="BO17" s="67"/>
      <c r="BP17" s="67"/>
      <c r="BQ17" s="68">
        <f t="shared" si="15"/>
        <v>0</v>
      </c>
      <c r="BR17" s="66">
        <v>30</v>
      </c>
      <c r="BS17" s="69"/>
      <c r="BT17" s="68">
        <f t="shared" si="16"/>
        <v>0</v>
      </c>
      <c r="BU17" s="66"/>
      <c r="BV17" s="67"/>
      <c r="BW17" s="67"/>
      <c r="BX17" s="67"/>
      <c r="BY17" s="67"/>
      <c r="BZ17" s="68">
        <f t="shared" si="17"/>
        <v>0</v>
      </c>
      <c r="CA17" s="72">
        <f t="shared" si="18"/>
        <v>0.97222222222222232</v>
      </c>
      <c r="CB17" s="72">
        <f>SUM(I17*1,R17*1.2,AA17*1.5,AJ17*1.7,AS17*2)/(1+1.2+1.5+1.7+2)*0.06</f>
        <v>0.8513513513513512</v>
      </c>
      <c r="CC17" s="72">
        <f t="shared" si="19"/>
        <v>0</v>
      </c>
      <c r="CD17" s="73"/>
      <c r="CE17" s="64"/>
      <c r="CF17" s="64"/>
      <c r="CG17" s="64"/>
      <c r="CH17" s="64"/>
      <c r="CI17" s="64"/>
      <c r="CJ17" s="64"/>
      <c r="CK17" s="64"/>
      <c r="CL17" s="74" t="e">
        <f t="shared" si="20"/>
        <v>#DIV/0!</v>
      </c>
      <c r="CM17" s="75">
        <v>46</v>
      </c>
      <c r="CN17" s="76">
        <v>15</v>
      </c>
      <c r="CO17" s="77">
        <f t="shared" si="21"/>
        <v>1.0649999999999999</v>
      </c>
      <c r="CP17" s="72"/>
      <c r="CQ17" s="78" t="e">
        <f t="shared" si="22"/>
        <v>#DIV/0!</v>
      </c>
      <c r="CR17" s="79" t="s">
        <v>33</v>
      </c>
    </row>
    <row r="18" spans="1:96" ht="19.5" x14ac:dyDescent="0.25">
      <c r="A18" s="143"/>
      <c r="B18" s="147" t="s">
        <v>41</v>
      </c>
      <c r="C18" s="48" t="s">
        <v>87</v>
      </c>
      <c r="D18" s="133">
        <v>810193361</v>
      </c>
      <c r="E18" s="177">
        <f t="shared" si="4"/>
        <v>100</v>
      </c>
      <c r="F18" s="18">
        <v>0</v>
      </c>
      <c r="G18" s="18">
        <v>5</v>
      </c>
      <c r="H18" s="51">
        <v>6</v>
      </c>
      <c r="I18" s="52">
        <f t="shared" si="0"/>
        <v>105</v>
      </c>
      <c r="J18" s="51"/>
      <c r="K18" s="53"/>
      <c r="L18" s="179">
        <f t="shared" si="5"/>
        <v>0</v>
      </c>
      <c r="M18" s="177">
        <f t="shared" si="1"/>
        <v>0</v>
      </c>
      <c r="N18" s="51"/>
      <c r="O18" s="18">
        <f t="shared" si="2"/>
        <v>0</v>
      </c>
      <c r="P18" s="51"/>
      <c r="Q18" s="51"/>
      <c r="R18" s="54">
        <f t="shared" si="6"/>
        <v>0</v>
      </c>
      <c r="S18" s="50"/>
      <c r="T18" s="53">
        <v>60</v>
      </c>
      <c r="U18" s="52">
        <f t="shared" si="7"/>
        <v>40</v>
      </c>
      <c r="V18" s="51"/>
      <c r="W18" s="51"/>
      <c r="X18" s="51"/>
      <c r="Y18" s="51"/>
      <c r="Z18" s="51"/>
      <c r="AA18" s="54">
        <f t="shared" si="3"/>
        <v>0</v>
      </c>
      <c r="AB18" s="50"/>
      <c r="AC18" s="53">
        <v>90</v>
      </c>
      <c r="AD18" s="52">
        <f t="shared" si="8"/>
        <v>95</v>
      </c>
      <c r="AE18" s="51"/>
      <c r="AF18" s="51"/>
      <c r="AG18" s="51"/>
      <c r="AH18" s="51"/>
      <c r="AI18" s="51"/>
      <c r="AJ18" s="54">
        <f t="shared" si="9"/>
        <v>0</v>
      </c>
      <c r="AK18" s="50">
        <v>100</v>
      </c>
      <c r="AL18" s="53"/>
      <c r="AM18" s="52">
        <f t="shared" si="10"/>
        <v>0</v>
      </c>
      <c r="AN18" s="50"/>
      <c r="AO18" s="51"/>
      <c r="AP18" s="51"/>
      <c r="AQ18" s="51"/>
      <c r="AR18" s="51"/>
      <c r="AS18" s="52">
        <f t="shared" si="11"/>
        <v>0</v>
      </c>
      <c r="AT18" s="50"/>
      <c r="AU18" s="53"/>
      <c r="AV18" s="52">
        <f t="shared" si="12"/>
        <v>0</v>
      </c>
      <c r="AW18" s="50"/>
      <c r="AX18" s="51"/>
      <c r="AY18" s="51"/>
      <c r="AZ18" s="51"/>
      <c r="BA18" s="51"/>
      <c r="BB18" s="52">
        <f t="shared" si="13"/>
        <v>0</v>
      </c>
      <c r="BC18" s="51">
        <v>50</v>
      </c>
      <c r="BD18" s="55"/>
      <c r="BE18" s="50"/>
      <c r="BF18" s="51"/>
      <c r="BG18" s="51"/>
      <c r="BH18" s="51"/>
      <c r="BI18" s="51"/>
      <c r="BJ18" s="52">
        <f t="shared" si="14"/>
        <v>0</v>
      </c>
      <c r="BK18" s="50">
        <v>75</v>
      </c>
      <c r="BL18" s="50"/>
      <c r="BM18" s="51"/>
      <c r="BN18" s="51"/>
      <c r="BO18" s="51"/>
      <c r="BP18" s="51"/>
      <c r="BQ18" s="52">
        <f t="shared" si="15"/>
        <v>0</v>
      </c>
      <c r="BR18" s="50">
        <v>65</v>
      </c>
      <c r="BS18" s="53"/>
      <c r="BT18" s="52">
        <f t="shared" si="16"/>
        <v>0</v>
      </c>
      <c r="BU18" s="50"/>
      <c r="BV18" s="51"/>
      <c r="BW18" s="51"/>
      <c r="BX18" s="51"/>
      <c r="BY18" s="51"/>
      <c r="BZ18" s="52">
        <f t="shared" si="17"/>
        <v>0</v>
      </c>
      <c r="CA18" s="56">
        <f t="shared" si="18"/>
        <v>2</v>
      </c>
      <c r="CB18" s="56">
        <f>SUM(I18*1,R18*1.2,AA18*1.5,AJ18*1.7,AS18*2)/(1+1.2+1.5+1.7+2)*0.06</f>
        <v>0.8513513513513512</v>
      </c>
      <c r="CC18" s="56">
        <f t="shared" si="19"/>
        <v>0</v>
      </c>
      <c r="CD18" s="57"/>
      <c r="CE18" s="48"/>
      <c r="CF18" s="48"/>
      <c r="CG18" s="48"/>
      <c r="CH18" s="48"/>
      <c r="CI18" s="48"/>
      <c r="CJ18" s="48"/>
      <c r="CK18" s="48"/>
      <c r="CL18" s="58" t="e">
        <f t="shared" si="20"/>
        <v>#DIV/0!</v>
      </c>
      <c r="CM18" s="59">
        <v>43</v>
      </c>
      <c r="CN18" s="60">
        <v>25</v>
      </c>
      <c r="CO18" s="61">
        <f t="shared" si="21"/>
        <v>1.27</v>
      </c>
      <c r="CP18" s="56"/>
      <c r="CQ18" s="62" t="e">
        <f t="shared" si="22"/>
        <v>#DIV/0!</v>
      </c>
      <c r="CR18" s="63" t="s">
        <v>33</v>
      </c>
    </row>
    <row r="19" spans="1:96" s="174" customFormat="1" ht="19.5" x14ac:dyDescent="0.25">
      <c r="A19" s="143"/>
      <c r="B19" s="146"/>
      <c r="C19" s="64" t="s">
        <v>92</v>
      </c>
      <c r="D19" s="132">
        <v>810192503</v>
      </c>
      <c r="E19" s="176">
        <f t="shared" si="4"/>
        <v>100</v>
      </c>
      <c r="F19" s="67">
        <v>0</v>
      </c>
      <c r="G19" s="67">
        <v>5</v>
      </c>
      <c r="H19" s="67">
        <v>6</v>
      </c>
      <c r="I19" s="68">
        <f t="shared" si="0"/>
        <v>105</v>
      </c>
      <c r="J19" s="67"/>
      <c r="K19" s="69"/>
      <c r="L19" s="179">
        <f t="shared" si="5"/>
        <v>0</v>
      </c>
      <c r="M19" s="177">
        <f t="shared" si="1"/>
        <v>0</v>
      </c>
      <c r="N19" s="67"/>
      <c r="O19" s="180">
        <f t="shared" si="2"/>
        <v>0</v>
      </c>
      <c r="P19" s="67"/>
      <c r="Q19" s="67"/>
      <c r="R19" s="70">
        <f t="shared" si="6"/>
        <v>0</v>
      </c>
      <c r="S19" s="66"/>
      <c r="T19" s="69">
        <v>70</v>
      </c>
      <c r="U19" s="68">
        <f t="shared" si="7"/>
        <v>46.666666666666664</v>
      </c>
      <c r="V19" s="67"/>
      <c r="W19" s="67"/>
      <c r="X19" s="67"/>
      <c r="Y19" s="67"/>
      <c r="Z19" s="67"/>
      <c r="AA19" s="70">
        <f t="shared" si="3"/>
        <v>0</v>
      </c>
      <c r="AB19" s="66"/>
      <c r="AC19" s="69">
        <v>75</v>
      </c>
      <c r="AD19" s="68">
        <f t="shared" si="8"/>
        <v>50</v>
      </c>
      <c r="AE19" s="67"/>
      <c r="AF19" s="67"/>
      <c r="AG19" s="67"/>
      <c r="AH19" s="67"/>
      <c r="AI19" s="67"/>
      <c r="AJ19" s="70">
        <f t="shared" si="9"/>
        <v>0</v>
      </c>
      <c r="AK19" s="66">
        <v>85</v>
      </c>
      <c r="AL19" s="69"/>
      <c r="AM19" s="68">
        <f t="shared" si="10"/>
        <v>0</v>
      </c>
      <c r="AN19" s="66"/>
      <c r="AO19" s="67"/>
      <c r="AP19" s="67"/>
      <c r="AQ19" s="67"/>
      <c r="AR19" s="67"/>
      <c r="AS19" s="68">
        <f t="shared" si="11"/>
        <v>0</v>
      </c>
      <c r="AT19" s="66"/>
      <c r="AU19" s="69"/>
      <c r="AV19" s="68">
        <f t="shared" si="12"/>
        <v>0</v>
      </c>
      <c r="AW19" s="66"/>
      <c r="AX19" s="67"/>
      <c r="AY19" s="67"/>
      <c r="AZ19" s="67"/>
      <c r="BA19" s="67"/>
      <c r="BB19" s="68">
        <f t="shared" si="13"/>
        <v>0</v>
      </c>
      <c r="BC19" s="67">
        <v>35</v>
      </c>
      <c r="BD19" s="71"/>
      <c r="BE19" s="66"/>
      <c r="BF19" s="67"/>
      <c r="BG19" s="67"/>
      <c r="BH19" s="67"/>
      <c r="BI19" s="67"/>
      <c r="BJ19" s="68">
        <f t="shared" si="14"/>
        <v>0</v>
      </c>
      <c r="BK19" s="66">
        <v>45</v>
      </c>
      <c r="BL19" s="66"/>
      <c r="BM19" s="67"/>
      <c r="BN19" s="67"/>
      <c r="BO19" s="67"/>
      <c r="BP19" s="67"/>
      <c r="BQ19" s="68">
        <f t="shared" si="15"/>
        <v>0</v>
      </c>
      <c r="BR19" s="66">
        <v>60</v>
      </c>
      <c r="BS19" s="69"/>
      <c r="BT19" s="68">
        <f t="shared" si="16"/>
        <v>0</v>
      </c>
      <c r="BU19" s="66"/>
      <c r="BV19" s="67"/>
      <c r="BW19" s="67"/>
      <c r="BX19" s="67"/>
      <c r="BY19" s="67"/>
      <c r="BZ19" s="68">
        <f t="shared" si="17"/>
        <v>0</v>
      </c>
      <c r="CA19" s="72">
        <f t="shared" si="18"/>
        <v>1.3555555555555556</v>
      </c>
      <c r="CB19" s="72">
        <f>SUM(I19*1,R19*1.2,AA19*1.5,AJ19*1.7,AS19*2)/(1+1.2+1.5+1.7+2)*0.06</f>
        <v>0.8513513513513512</v>
      </c>
      <c r="CC19" s="72">
        <f t="shared" si="19"/>
        <v>0</v>
      </c>
      <c r="CD19" s="73"/>
      <c r="CE19" s="64"/>
      <c r="CF19" s="64"/>
      <c r="CG19" s="64"/>
      <c r="CH19" s="64"/>
      <c r="CI19" s="64"/>
      <c r="CJ19" s="64"/>
      <c r="CK19" s="64"/>
      <c r="CL19" s="74" t="e">
        <f t="shared" si="20"/>
        <v>#DIV/0!</v>
      </c>
      <c r="CM19" s="75">
        <v>43</v>
      </c>
      <c r="CN19" s="76">
        <v>25</v>
      </c>
      <c r="CO19" s="77">
        <f t="shared" si="21"/>
        <v>1.27</v>
      </c>
      <c r="CP19" s="72"/>
      <c r="CQ19" s="78" t="e">
        <f t="shared" si="22"/>
        <v>#DIV/0!</v>
      </c>
      <c r="CR19" s="79" t="s">
        <v>33</v>
      </c>
    </row>
    <row r="20" spans="1:96" ht="19.5" x14ac:dyDescent="0.25">
      <c r="A20" s="143"/>
      <c r="B20" s="147" t="s">
        <v>42</v>
      </c>
      <c r="C20" s="80" t="s">
        <v>89</v>
      </c>
      <c r="D20" s="134">
        <v>810192462</v>
      </c>
      <c r="E20" s="177">
        <f t="shared" si="4"/>
        <v>100</v>
      </c>
      <c r="F20" s="18">
        <v>0</v>
      </c>
      <c r="G20" s="18">
        <v>5</v>
      </c>
      <c r="H20" s="18">
        <v>6</v>
      </c>
      <c r="I20" s="83">
        <f t="shared" si="0"/>
        <v>105</v>
      </c>
      <c r="J20" s="18"/>
      <c r="K20" s="82"/>
      <c r="L20" s="179">
        <f t="shared" si="5"/>
        <v>0</v>
      </c>
      <c r="M20" s="177">
        <f t="shared" si="1"/>
        <v>0</v>
      </c>
      <c r="N20" s="18"/>
      <c r="O20" s="18">
        <f t="shared" si="2"/>
        <v>0</v>
      </c>
      <c r="P20" s="18"/>
      <c r="Q20" s="18"/>
      <c r="R20" s="84">
        <f t="shared" si="6"/>
        <v>0</v>
      </c>
      <c r="S20" s="85"/>
      <c r="T20" s="82"/>
      <c r="U20" s="83">
        <f t="shared" si="7"/>
        <v>0</v>
      </c>
      <c r="V20" s="18"/>
      <c r="W20" s="18"/>
      <c r="X20" s="18"/>
      <c r="Y20" s="18"/>
      <c r="Z20" s="18"/>
      <c r="AA20" s="84">
        <f>SUM(V20:Y20)</f>
        <v>0</v>
      </c>
      <c r="AB20" s="85"/>
      <c r="AC20" s="82"/>
      <c r="AD20" s="83">
        <f t="shared" si="8"/>
        <v>0</v>
      </c>
      <c r="AE20" s="18"/>
      <c r="AF20" s="18"/>
      <c r="AG20" s="18"/>
      <c r="AH20" s="18"/>
      <c r="AI20" s="18"/>
      <c r="AJ20" s="84">
        <f t="shared" si="9"/>
        <v>0</v>
      </c>
      <c r="AK20" s="85"/>
      <c r="AL20" s="82"/>
      <c r="AM20" s="83">
        <f t="shared" si="10"/>
        <v>0</v>
      </c>
      <c r="AN20" s="85"/>
      <c r="AO20" s="18"/>
      <c r="AP20" s="18"/>
      <c r="AQ20" s="18"/>
      <c r="AR20" s="18"/>
      <c r="AS20" s="83">
        <f>SUM(AN20:AQ20)</f>
        <v>0</v>
      </c>
      <c r="AT20" s="85"/>
      <c r="AU20" s="82"/>
      <c r="AV20" s="83">
        <f t="shared" si="12"/>
        <v>0</v>
      </c>
      <c r="AW20" s="85"/>
      <c r="AX20" s="18"/>
      <c r="AY20" s="18"/>
      <c r="AZ20" s="18"/>
      <c r="BA20" s="18"/>
      <c r="BB20" s="83">
        <f>SUM(AW20:AZ20)</f>
        <v>0</v>
      </c>
      <c r="BC20" s="18"/>
      <c r="BD20" s="86"/>
      <c r="BE20" s="85"/>
      <c r="BF20" s="18"/>
      <c r="BG20" s="18"/>
      <c r="BH20" s="18"/>
      <c r="BI20" s="18"/>
      <c r="BJ20" s="83">
        <f>SUM(BE20:BH20)</f>
        <v>0</v>
      </c>
      <c r="BK20" s="85"/>
      <c r="BL20" s="85"/>
      <c r="BM20" s="18"/>
      <c r="BN20" s="18"/>
      <c r="BO20" s="18"/>
      <c r="BP20" s="18"/>
      <c r="BQ20" s="83">
        <f>SUM(BL20:BO20)</f>
        <v>0</v>
      </c>
      <c r="BR20" s="85"/>
      <c r="BS20" s="82"/>
      <c r="BT20" s="83">
        <f t="shared" si="16"/>
        <v>0</v>
      </c>
      <c r="BU20" s="85"/>
      <c r="BV20" s="18"/>
      <c r="BW20" s="18"/>
      <c r="BX20" s="18"/>
      <c r="BY20" s="18"/>
      <c r="BZ20" s="83">
        <f>SUM(BU20:BX20)</f>
        <v>0</v>
      </c>
      <c r="CA20" s="29">
        <f t="shared" si="18"/>
        <v>0</v>
      </c>
      <c r="CB20" s="29">
        <f>SUM(I20*1,R20*1.2,AA20*1.5,AJ20*1.7,AS20*2)/(1+1.2+1.5+1.7+2)*0.06</f>
        <v>0.8513513513513512</v>
      </c>
      <c r="CC20" s="29">
        <f t="shared" si="19"/>
        <v>0</v>
      </c>
      <c r="CD20" s="87"/>
      <c r="CE20" s="80"/>
      <c r="CF20" s="80"/>
      <c r="CG20" s="80"/>
      <c r="CH20" s="80"/>
      <c r="CI20" s="80"/>
      <c r="CJ20" s="80"/>
      <c r="CK20" s="80"/>
      <c r="CL20" s="88" t="e">
        <f t="shared" si="20"/>
        <v>#DIV/0!</v>
      </c>
      <c r="CM20" s="89"/>
      <c r="CN20" s="90"/>
      <c r="CO20" s="91">
        <f t="shared" si="21"/>
        <v>0</v>
      </c>
      <c r="CP20" s="29"/>
      <c r="CQ20" s="30" t="e">
        <f t="shared" si="22"/>
        <v>#DIV/0!</v>
      </c>
      <c r="CR20" s="92" t="s">
        <v>33</v>
      </c>
    </row>
    <row r="21" spans="1:96" s="174" customFormat="1" ht="19.5" x14ac:dyDescent="0.25">
      <c r="A21" s="143"/>
      <c r="B21" s="148"/>
      <c r="C21" s="32" t="s">
        <v>90</v>
      </c>
      <c r="D21" s="136">
        <v>810192493</v>
      </c>
      <c r="E21" s="176">
        <f t="shared" si="4"/>
        <v>100</v>
      </c>
      <c r="F21" s="67">
        <v>0</v>
      </c>
      <c r="G21" s="67">
        <v>5</v>
      </c>
      <c r="H21" s="35">
        <v>6</v>
      </c>
      <c r="I21" s="36">
        <f t="shared" si="0"/>
        <v>105</v>
      </c>
      <c r="J21" s="35"/>
      <c r="K21" s="37"/>
      <c r="L21" s="179">
        <f t="shared" si="5"/>
        <v>0</v>
      </c>
      <c r="M21" s="177">
        <f t="shared" si="1"/>
        <v>0</v>
      </c>
      <c r="N21" s="35"/>
      <c r="O21" s="180">
        <f t="shared" si="2"/>
        <v>0</v>
      </c>
      <c r="P21" s="35"/>
      <c r="Q21" s="35"/>
      <c r="R21" s="38">
        <f t="shared" si="6"/>
        <v>0</v>
      </c>
      <c r="S21" s="34"/>
      <c r="T21" s="37">
        <v>90</v>
      </c>
      <c r="U21" s="36">
        <f t="shared" si="7"/>
        <v>95</v>
      </c>
      <c r="V21" s="35"/>
      <c r="W21" s="35"/>
      <c r="X21" s="35"/>
      <c r="Y21" s="35"/>
      <c r="Z21" s="35"/>
      <c r="AA21" s="38">
        <f t="shared" ref="AA21:AA43" si="23">SUM(V21:Y21)</f>
        <v>0</v>
      </c>
      <c r="AB21" s="34"/>
      <c r="AC21" s="37">
        <v>55</v>
      </c>
      <c r="AD21" s="36">
        <f t="shared" si="8"/>
        <v>36.666666666666664</v>
      </c>
      <c r="AE21" s="35"/>
      <c r="AF21" s="35"/>
      <c r="AG21" s="35"/>
      <c r="AH21" s="35"/>
      <c r="AI21" s="35"/>
      <c r="AJ21" s="38">
        <f t="shared" si="9"/>
        <v>0</v>
      </c>
      <c r="AK21" s="34">
        <v>55</v>
      </c>
      <c r="AL21" s="37"/>
      <c r="AM21" s="36">
        <f t="shared" si="10"/>
        <v>0</v>
      </c>
      <c r="AN21" s="34"/>
      <c r="AO21" s="35"/>
      <c r="AP21" s="35"/>
      <c r="AQ21" s="35"/>
      <c r="AR21" s="35"/>
      <c r="AS21" s="36">
        <f>SUM(AN21:AQ21)</f>
        <v>0</v>
      </c>
      <c r="AT21" s="34"/>
      <c r="AU21" s="37"/>
      <c r="AV21" s="36">
        <f t="shared" si="12"/>
        <v>0</v>
      </c>
      <c r="AW21" s="34"/>
      <c r="AX21" s="35"/>
      <c r="AY21" s="35"/>
      <c r="AZ21" s="35"/>
      <c r="BA21" s="35"/>
      <c r="BB21" s="36">
        <f>SUM(AW21:AZ21)</f>
        <v>0</v>
      </c>
      <c r="BC21" s="35">
        <v>70</v>
      </c>
      <c r="BD21" s="39"/>
      <c r="BE21" s="34"/>
      <c r="BF21" s="35"/>
      <c r="BG21" s="35"/>
      <c r="BH21" s="35"/>
      <c r="BI21" s="35"/>
      <c r="BJ21" s="36">
        <f>SUM(BE21:BH21)</f>
        <v>0</v>
      </c>
      <c r="BK21" s="34">
        <v>50</v>
      </c>
      <c r="BL21" s="34"/>
      <c r="BM21" s="35"/>
      <c r="BN21" s="35"/>
      <c r="BO21" s="35"/>
      <c r="BP21" s="35"/>
      <c r="BQ21" s="36">
        <f>SUM(BL21:BO21)</f>
        <v>0</v>
      </c>
      <c r="BR21" s="34">
        <v>60</v>
      </c>
      <c r="BS21" s="37"/>
      <c r="BT21" s="36">
        <f t="shared" si="16"/>
        <v>0</v>
      </c>
      <c r="BU21" s="34"/>
      <c r="BV21" s="35"/>
      <c r="BW21" s="35"/>
      <c r="BX21" s="35"/>
      <c r="BY21" s="35"/>
      <c r="BZ21" s="36">
        <f>SUM(BU21:BX21)</f>
        <v>0</v>
      </c>
      <c r="CA21" s="40">
        <f t="shared" si="18"/>
        <v>1.8638888888888889</v>
      </c>
      <c r="CB21" s="40">
        <f>SUM(I21*1,R21*1.2,AA21*1.5,AJ21*1.7,AS21*2)/(1+1.2+1.5+1.7+2)*0.06</f>
        <v>0.8513513513513512</v>
      </c>
      <c r="CC21" s="40">
        <f t="shared" si="19"/>
        <v>0</v>
      </c>
      <c r="CD21" s="41"/>
      <c r="CE21" s="32"/>
      <c r="CF21" s="32"/>
      <c r="CG21" s="32"/>
      <c r="CH21" s="32"/>
      <c r="CI21" s="32"/>
      <c r="CJ21" s="32"/>
      <c r="CK21" s="32"/>
      <c r="CL21" s="42" t="e">
        <f t="shared" si="20"/>
        <v>#DIV/0!</v>
      </c>
      <c r="CM21" s="43">
        <v>20</v>
      </c>
      <c r="CN21" s="44">
        <v>60</v>
      </c>
      <c r="CO21" s="45">
        <f t="shared" si="21"/>
        <v>1.8</v>
      </c>
      <c r="CP21" s="40"/>
      <c r="CQ21" s="46" t="e">
        <f t="shared" si="22"/>
        <v>#DIV/0!</v>
      </c>
      <c r="CR21" s="93" t="s">
        <v>33</v>
      </c>
    </row>
    <row r="22" spans="1:96" ht="19.5" x14ac:dyDescent="0.25">
      <c r="A22" s="143"/>
      <c r="B22" s="147" t="s">
        <v>43</v>
      </c>
      <c r="C22" s="48" t="s">
        <v>91</v>
      </c>
      <c r="D22" s="133">
        <v>810193453</v>
      </c>
      <c r="E22" s="177">
        <f t="shared" si="4"/>
        <v>100</v>
      </c>
      <c r="F22" s="18">
        <v>0</v>
      </c>
      <c r="G22" s="18">
        <v>5</v>
      </c>
      <c r="H22" s="51">
        <v>6</v>
      </c>
      <c r="I22" s="52">
        <f t="shared" si="0"/>
        <v>105</v>
      </c>
      <c r="J22" s="51"/>
      <c r="K22" s="53"/>
      <c r="L22" s="179">
        <f t="shared" si="5"/>
        <v>0</v>
      </c>
      <c r="M22" s="177">
        <f t="shared" si="1"/>
        <v>0</v>
      </c>
      <c r="N22" s="51"/>
      <c r="O22" s="18">
        <f t="shared" si="2"/>
        <v>0</v>
      </c>
      <c r="P22" s="51"/>
      <c r="Q22" s="51"/>
      <c r="R22" s="54">
        <f t="shared" si="6"/>
        <v>0</v>
      </c>
      <c r="S22" s="50"/>
      <c r="T22" s="53">
        <v>95</v>
      </c>
      <c r="U22" s="52">
        <f t="shared" si="7"/>
        <v>100</v>
      </c>
      <c r="V22" s="51"/>
      <c r="W22" s="51"/>
      <c r="X22" s="51"/>
      <c r="Y22" s="51"/>
      <c r="Z22" s="51"/>
      <c r="AA22" s="54">
        <f t="shared" si="23"/>
        <v>0</v>
      </c>
      <c r="AB22" s="50"/>
      <c r="AC22" s="53">
        <v>90</v>
      </c>
      <c r="AD22" s="52">
        <f t="shared" si="8"/>
        <v>95</v>
      </c>
      <c r="AE22" s="51"/>
      <c r="AF22" s="51"/>
      <c r="AG22" s="51"/>
      <c r="AH22" s="51"/>
      <c r="AI22" s="51"/>
      <c r="AJ22" s="54">
        <f t="shared" si="9"/>
        <v>0</v>
      </c>
      <c r="AK22" s="50">
        <v>100</v>
      </c>
      <c r="AL22" s="53"/>
      <c r="AM22" s="52">
        <f t="shared" si="10"/>
        <v>0</v>
      </c>
      <c r="AN22" s="50"/>
      <c r="AO22" s="51"/>
      <c r="AP22" s="51"/>
      <c r="AQ22" s="51"/>
      <c r="AR22" s="51"/>
      <c r="AS22" s="52">
        <f t="shared" si="11"/>
        <v>0</v>
      </c>
      <c r="AT22" s="50"/>
      <c r="AU22" s="53"/>
      <c r="AV22" s="52">
        <f t="shared" si="12"/>
        <v>0</v>
      </c>
      <c r="AW22" s="50"/>
      <c r="AX22" s="51"/>
      <c r="AY22" s="51"/>
      <c r="AZ22" s="51"/>
      <c r="BA22" s="51"/>
      <c r="BB22" s="52">
        <f t="shared" ref="BB22:BB43" si="24">SUM(AW22:AZ22)</f>
        <v>0</v>
      </c>
      <c r="BC22" s="51">
        <v>100</v>
      </c>
      <c r="BD22" s="55"/>
      <c r="BE22" s="50"/>
      <c r="BF22" s="51"/>
      <c r="BG22" s="51"/>
      <c r="BH22" s="51"/>
      <c r="BI22" s="51"/>
      <c r="BJ22" s="52">
        <f t="shared" ref="BJ22:BJ43" si="25">SUM(BE22:BH22)</f>
        <v>0</v>
      </c>
      <c r="BK22" s="50">
        <v>80</v>
      </c>
      <c r="BL22" s="50"/>
      <c r="BM22" s="51"/>
      <c r="BN22" s="51"/>
      <c r="BO22" s="51"/>
      <c r="BP22" s="51"/>
      <c r="BQ22" s="52">
        <f t="shared" ref="BQ22:BQ43" si="26">SUM(BL22:BO22)</f>
        <v>0</v>
      </c>
      <c r="BR22" s="50">
        <v>0</v>
      </c>
      <c r="BS22" s="53"/>
      <c r="BT22" s="52">
        <f t="shared" si="16"/>
        <v>0</v>
      </c>
      <c r="BU22" s="50"/>
      <c r="BV22" s="51"/>
      <c r="BW22" s="51"/>
      <c r="BX22" s="51"/>
      <c r="BY22" s="51"/>
      <c r="BZ22" s="52">
        <f t="shared" ref="BZ22:BZ43" si="27">SUM(BU22:BX22)</f>
        <v>0</v>
      </c>
      <c r="CA22" s="56">
        <f t="shared" si="18"/>
        <v>2.791666666666667</v>
      </c>
      <c r="CB22" s="56">
        <f>SUM(I22*1,R22*1.2,AA22*1.5,AJ22*1.7,AS22*2)/(1+1.2+1.5+1.7+2)*0.06</f>
        <v>0.8513513513513512</v>
      </c>
      <c r="CC22" s="56">
        <f t="shared" si="19"/>
        <v>0</v>
      </c>
      <c r="CD22" s="57"/>
      <c r="CE22" s="48"/>
      <c r="CF22" s="48"/>
      <c r="CG22" s="48"/>
      <c r="CH22" s="48"/>
      <c r="CI22" s="48"/>
      <c r="CJ22" s="48"/>
      <c r="CK22" s="48"/>
      <c r="CL22" s="58" t="e">
        <f t="shared" si="20"/>
        <v>#DIV/0!</v>
      </c>
      <c r="CM22" s="59">
        <v>43</v>
      </c>
      <c r="CN22" s="60">
        <v>15</v>
      </c>
      <c r="CO22" s="61">
        <f t="shared" si="21"/>
        <v>1.02</v>
      </c>
      <c r="CP22" s="56"/>
      <c r="CQ22" s="62" t="e">
        <f t="shared" si="22"/>
        <v>#DIV/0!</v>
      </c>
      <c r="CR22" s="63" t="s">
        <v>33</v>
      </c>
    </row>
    <row r="23" spans="1:96" s="174" customFormat="1" ht="20.25" thickBot="1" x14ac:dyDescent="0.3">
      <c r="A23" s="144"/>
      <c r="B23" s="149"/>
      <c r="C23" s="64" t="s">
        <v>88</v>
      </c>
      <c r="D23" s="132">
        <v>810192453</v>
      </c>
      <c r="E23" s="34">
        <f t="shared" si="4"/>
        <v>100</v>
      </c>
      <c r="F23" s="67">
        <v>0</v>
      </c>
      <c r="G23" s="67">
        <v>5</v>
      </c>
      <c r="H23" s="94">
        <v>6</v>
      </c>
      <c r="I23" s="95">
        <f t="shared" si="0"/>
        <v>105</v>
      </c>
      <c r="J23" s="94"/>
      <c r="K23" s="96"/>
      <c r="L23" s="83">
        <f t="shared" si="5"/>
        <v>0</v>
      </c>
      <c r="M23" s="18">
        <f t="shared" si="1"/>
        <v>0</v>
      </c>
      <c r="N23" s="94"/>
      <c r="O23" s="181">
        <f t="shared" si="2"/>
        <v>0</v>
      </c>
      <c r="P23" s="94"/>
      <c r="Q23" s="94"/>
      <c r="R23" s="97">
        <f t="shared" si="6"/>
        <v>0</v>
      </c>
      <c r="S23" s="102"/>
      <c r="T23" s="96">
        <v>100</v>
      </c>
      <c r="U23" s="95">
        <f t="shared" si="7"/>
        <v>105</v>
      </c>
      <c r="V23" s="94"/>
      <c r="W23" s="94"/>
      <c r="X23" s="94"/>
      <c r="Y23" s="94"/>
      <c r="Z23" s="94"/>
      <c r="AA23" s="97">
        <f t="shared" si="23"/>
        <v>0</v>
      </c>
      <c r="AB23" s="102"/>
      <c r="AC23" s="96">
        <v>80</v>
      </c>
      <c r="AD23" s="95">
        <f t="shared" si="8"/>
        <v>53.333333333333336</v>
      </c>
      <c r="AE23" s="94"/>
      <c r="AF23" s="94"/>
      <c r="AG23" s="94"/>
      <c r="AH23" s="94"/>
      <c r="AI23" s="94"/>
      <c r="AJ23" s="97">
        <f t="shared" si="9"/>
        <v>0</v>
      </c>
      <c r="AK23" s="102">
        <v>95</v>
      </c>
      <c r="AL23" s="96"/>
      <c r="AM23" s="95">
        <f t="shared" si="10"/>
        <v>0</v>
      </c>
      <c r="AN23" s="102"/>
      <c r="AO23" s="94"/>
      <c r="AP23" s="94"/>
      <c r="AQ23" s="94"/>
      <c r="AR23" s="94"/>
      <c r="AS23" s="95">
        <f t="shared" si="11"/>
        <v>0</v>
      </c>
      <c r="AT23" s="102"/>
      <c r="AU23" s="96"/>
      <c r="AV23" s="95">
        <f t="shared" si="12"/>
        <v>0</v>
      </c>
      <c r="AW23" s="102"/>
      <c r="AX23" s="94"/>
      <c r="AY23" s="94"/>
      <c r="AZ23" s="94"/>
      <c r="BA23" s="94"/>
      <c r="BB23" s="95">
        <f t="shared" si="24"/>
        <v>0</v>
      </c>
      <c r="BC23" s="94">
        <v>80</v>
      </c>
      <c r="BD23" s="103"/>
      <c r="BE23" s="102"/>
      <c r="BF23" s="94"/>
      <c r="BG23" s="94"/>
      <c r="BH23" s="94"/>
      <c r="BI23" s="94"/>
      <c r="BJ23" s="95">
        <f t="shared" si="25"/>
        <v>0</v>
      </c>
      <c r="BK23" s="102">
        <v>80</v>
      </c>
      <c r="BL23" s="102"/>
      <c r="BM23" s="94"/>
      <c r="BN23" s="94"/>
      <c r="BO23" s="94"/>
      <c r="BP23" s="94"/>
      <c r="BQ23" s="95">
        <f t="shared" si="26"/>
        <v>0</v>
      </c>
      <c r="BR23" s="102">
        <v>55</v>
      </c>
      <c r="BS23" s="96"/>
      <c r="BT23" s="95">
        <f t="shared" si="16"/>
        <v>0</v>
      </c>
      <c r="BU23" s="102"/>
      <c r="BV23" s="94"/>
      <c r="BW23" s="94"/>
      <c r="BX23" s="94"/>
      <c r="BY23" s="94"/>
      <c r="BZ23" s="95">
        <f t="shared" si="27"/>
        <v>0</v>
      </c>
      <c r="CA23" s="104">
        <f t="shared" si="18"/>
        <v>2.3861111111111111</v>
      </c>
      <c r="CB23" s="104">
        <f>SUM(I23*1,R23*1.2,AA23*1.5,AJ23*1.7,AS23*2)/(1+1.2+1.5+1.7+2)*0.06</f>
        <v>0.8513513513513512</v>
      </c>
      <c r="CC23" s="104">
        <f t="shared" si="19"/>
        <v>0</v>
      </c>
      <c r="CD23" s="105"/>
      <c r="CE23" s="106"/>
      <c r="CF23" s="106"/>
      <c r="CG23" s="106"/>
      <c r="CH23" s="106"/>
      <c r="CI23" s="106"/>
      <c r="CJ23" s="106"/>
      <c r="CK23" s="106"/>
      <c r="CL23" s="107" t="e">
        <f t="shared" si="20"/>
        <v>#DIV/0!</v>
      </c>
      <c r="CM23" s="108">
        <v>40</v>
      </c>
      <c r="CN23" s="109">
        <v>40</v>
      </c>
      <c r="CO23" s="110">
        <f t="shared" si="21"/>
        <v>1.6</v>
      </c>
      <c r="CP23" s="104"/>
      <c r="CQ23" s="98" t="e">
        <f t="shared" si="22"/>
        <v>#DIV/0!</v>
      </c>
      <c r="CR23" s="99" t="s">
        <v>33</v>
      </c>
    </row>
    <row r="24" spans="1:96" ht="20.25" thickTop="1" x14ac:dyDescent="0.25">
      <c r="A24" s="142" t="s">
        <v>44</v>
      </c>
      <c r="B24" s="145" t="s">
        <v>45</v>
      </c>
      <c r="C24" s="111" t="s">
        <v>93</v>
      </c>
      <c r="D24" s="131">
        <v>810191494</v>
      </c>
      <c r="E24" s="175">
        <f t="shared" si="4"/>
        <v>100</v>
      </c>
      <c r="F24" s="17">
        <v>0</v>
      </c>
      <c r="G24" s="17">
        <v>0</v>
      </c>
      <c r="H24" s="17">
        <v>6</v>
      </c>
      <c r="I24" s="19">
        <f t="shared" si="0"/>
        <v>100</v>
      </c>
      <c r="J24" s="17"/>
      <c r="K24" s="20"/>
      <c r="L24" s="178">
        <f t="shared" si="5"/>
        <v>0</v>
      </c>
      <c r="M24" s="175">
        <f t="shared" si="1"/>
        <v>0</v>
      </c>
      <c r="N24" s="17"/>
      <c r="O24" s="18">
        <f t="shared" si="2"/>
        <v>0</v>
      </c>
      <c r="P24" s="17"/>
      <c r="Q24" s="17"/>
      <c r="R24" s="21">
        <f t="shared" si="6"/>
        <v>0</v>
      </c>
      <c r="S24" s="16"/>
      <c r="T24" s="20">
        <v>65</v>
      </c>
      <c r="U24" s="19">
        <f t="shared" si="7"/>
        <v>43.333333333333336</v>
      </c>
      <c r="V24" s="17"/>
      <c r="W24" s="17"/>
      <c r="X24" s="17"/>
      <c r="Y24" s="17"/>
      <c r="Z24" s="17"/>
      <c r="AA24" s="21">
        <f t="shared" si="23"/>
        <v>0</v>
      </c>
      <c r="AB24" s="16"/>
      <c r="AC24" s="20">
        <v>65</v>
      </c>
      <c r="AD24" s="19">
        <f t="shared" si="8"/>
        <v>43.333333333333336</v>
      </c>
      <c r="AE24" s="17"/>
      <c r="AF24" s="17"/>
      <c r="AG24" s="17"/>
      <c r="AH24" s="17"/>
      <c r="AI24" s="17"/>
      <c r="AJ24" s="21">
        <f t="shared" si="9"/>
        <v>0</v>
      </c>
      <c r="AK24" s="16">
        <v>100</v>
      </c>
      <c r="AL24" s="20"/>
      <c r="AM24" s="19">
        <f t="shared" si="10"/>
        <v>0</v>
      </c>
      <c r="AN24" s="16"/>
      <c r="AO24" s="17"/>
      <c r="AP24" s="17"/>
      <c r="AQ24" s="17"/>
      <c r="AR24" s="17"/>
      <c r="AS24" s="19">
        <f t="shared" si="11"/>
        <v>0</v>
      </c>
      <c r="AT24" s="16"/>
      <c r="AU24" s="20"/>
      <c r="AV24" s="19">
        <f t="shared" si="12"/>
        <v>0</v>
      </c>
      <c r="AW24" s="16"/>
      <c r="AX24" s="17"/>
      <c r="AY24" s="17"/>
      <c r="AZ24" s="17"/>
      <c r="BA24" s="17"/>
      <c r="BB24" s="19">
        <f t="shared" si="24"/>
        <v>0</v>
      </c>
      <c r="BC24" s="17">
        <v>30</v>
      </c>
      <c r="BD24" s="22"/>
      <c r="BE24" s="16"/>
      <c r="BF24" s="17"/>
      <c r="BG24" s="17"/>
      <c r="BH24" s="17"/>
      <c r="BI24" s="17"/>
      <c r="BJ24" s="19">
        <f t="shared" si="25"/>
        <v>0</v>
      </c>
      <c r="BK24" s="16">
        <v>30</v>
      </c>
      <c r="BL24" s="16"/>
      <c r="BM24" s="17"/>
      <c r="BN24" s="17"/>
      <c r="BO24" s="17"/>
      <c r="BP24" s="17"/>
      <c r="BQ24" s="19">
        <f t="shared" si="26"/>
        <v>0</v>
      </c>
      <c r="BR24" s="16">
        <v>40</v>
      </c>
      <c r="BS24" s="20"/>
      <c r="BT24" s="19">
        <f t="shared" si="16"/>
        <v>0</v>
      </c>
      <c r="BU24" s="16"/>
      <c r="BV24" s="17"/>
      <c r="BW24" s="17"/>
      <c r="BX24" s="17"/>
      <c r="BY24" s="17"/>
      <c r="BZ24" s="19">
        <f t="shared" si="27"/>
        <v>0</v>
      </c>
      <c r="CA24" s="23">
        <f t="shared" si="18"/>
        <v>1.1222222222222222</v>
      </c>
      <c r="CB24" s="23">
        <f>SUM(I24*1,R24*1.2,AA24*1.5,AJ24*1.7,AS24*2)/(1+1.2+1.5+1.7+2)*0.06</f>
        <v>0.81081081081081074</v>
      </c>
      <c r="CC24" s="23">
        <f t="shared" si="19"/>
        <v>0</v>
      </c>
      <c r="CD24" s="24"/>
      <c r="CE24" s="14"/>
      <c r="CF24" s="14"/>
      <c r="CG24" s="14"/>
      <c r="CH24" s="14"/>
      <c r="CI24" s="14"/>
      <c r="CJ24" s="14"/>
      <c r="CK24" s="14"/>
      <c r="CL24" s="25" t="e">
        <f t="shared" si="20"/>
        <v>#DIV/0!</v>
      </c>
      <c r="CM24" s="26">
        <v>40</v>
      </c>
      <c r="CN24" s="27">
        <v>40</v>
      </c>
      <c r="CO24" s="28">
        <f t="shared" si="21"/>
        <v>1.6</v>
      </c>
      <c r="CP24" s="23"/>
      <c r="CQ24" s="100" t="e">
        <f t="shared" si="22"/>
        <v>#DIV/0!</v>
      </c>
      <c r="CR24" s="101" t="s">
        <v>33</v>
      </c>
    </row>
    <row r="25" spans="1:96" s="174" customFormat="1" ht="19.5" x14ac:dyDescent="0.25">
      <c r="A25" s="143"/>
      <c r="B25" s="146"/>
      <c r="C25" s="112" t="s">
        <v>94</v>
      </c>
      <c r="D25" s="132">
        <v>810192348</v>
      </c>
      <c r="E25" s="176">
        <f t="shared" si="4"/>
        <v>100</v>
      </c>
      <c r="F25" s="67">
        <v>0</v>
      </c>
      <c r="G25" s="67">
        <v>0</v>
      </c>
      <c r="H25" s="67">
        <v>6</v>
      </c>
      <c r="I25" s="68">
        <f t="shared" si="0"/>
        <v>100</v>
      </c>
      <c r="J25" s="67"/>
      <c r="K25" s="69"/>
      <c r="L25" s="179">
        <f t="shared" si="5"/>
        <v>0</v>
      </c>
      <c r="M25" s="177">
        <f t="shared" si="1"/>
        <v>0</v>
      </c>
      <c r="N25" s="67"/>
      <c r="O25" s="180">
        <f t="shared" si="2"/>
        <v>0</v>
      </c>
      <c r="P25" s="67"/>
      <c r="Q25" s="67"/>
      <c r="R25" s="70">
        <f t="shared" si="6"/>
        <v>0</v>
      </c>
      <c r="S25" s="66"/>
      <c r="T25" s="69">
        <v>70</v>
      </c>
      <c r="U25" s="68">
        <f t="shared" si="7"/>
        <v>46.666666666666664</v>
      </c>
      <c r="V25" s="67"/>
      <c r="W25" s="67"/>
      <c r="X25" s="67"/>
      <c r="Y25" s="67"/>
      <c r="Z25" s="67"/>
      <c r="AA25" s="70">
        <f t="shared" si="23"/>
        <v>0</v>
      </c>
      <c r="AB25" s="66"/>
      <c r="AC25" s="69">
        <v>60</v>
      </c>
      <c r="AD25" s="68">
        <f t="shared" si="8"/>
        <v>40</v>
      </c>
      <c r="AE25" s="67"/>
      <c r="AF25" s="67"/>
      <c r="AG25" s="67"/>
      <c r="AH25" s="67"/>
      <c r="AI25" s="67"/>
      <c r="AJ25" s="70">
        <f t="shared" si="9"/>
        <v>0</v>
      </c>
      <c r="AK25" s="66">
        <v>80</v>
      </c>
      <c r="AL25" s="69"/>
      <c r="AM25" s="68">
        <f t="shared" si="10"/>
        <v>0</v>
      </c>
      <c r="AN25" s="66"/>
      <c r="AO25" s="67"/>
      <c r="AP25" s="67"/>
      <c r="AQ25" s="67"/>
      <c r="AR25" s="67"/>
      <c r="AS25" s="68">
        <f t="shared" si="11"/>
        <v>0</v>
      </c>
      <c r="AT25" s="66"/>
      <c r="AU25" s="69"/>
      <c r="AV25" s="68">
        <f t="shared" si="12"/>
        <v>0</v>
      </c>
      <c r="AW25" s="66"/>
      <c r="AX25" s="67"/>
      <c r="AY25" s="67"/>
      <c r="AZ25" s="67"/>
      <c r="BA25" s="67"/>
      <c r="BB25" s="68">
        <f t="shared" si="24"/>
        <v>0</v>
      </c>
      <c r="BC25" s="67">
        <v>35</v>
      </c>
      <c r="BD25" s="71"/>
      <c r="BE25" s="66"/>
      <c r="BF25" s="67"/>
      <c r="BG25" s="67"/>
      <c r="BH25" s="67"/>
      <c r="BI25" s="67"/>
      <c r="BJ25" s="68">
        <f t="shared" si="25"/>
        <v>0</v>
      </c>
      <c r="BK25" s="66">
        <v>70</v>
      </c>
      <c r="BL25" s="66"/>
      <c r="BM25" s="67"/>
      <c r="BN25" s="67"/>
      <c r="BO25" s="67"/>
      <c r="BP25" s="67"/>
      <c r="BQ25" s="68">
        <f t="shared" si="26"/>
        <v>0</v>
      </c>
      <c r="BR25" s="66">
        <v>50</v>
      </c>
      <c r="BS25" s="69"/>
      <c r="BT25" s="68">
        <f t="shared" si="16"/>
        <v>0</v>
      </c>
      <c r="BU25" s="66"/>
      <c r="BV25" s="67"/>
      <c r="BW25" s="67"/>
      <c r="BX25" s="67"/>
      <c r="BY25" s="67"/>
      <c r="BZ25" s="68">
        <f t="shared" si="27"/>
        <v>0</v>
      </c>
      <c r="CA25" s="72">
        <f t="shared" si="18"/>
        <v>1.4805555555555556</v>
      </c>
      <c r="CB25" s="72">
        <f>SUM(I25*1,R25*1.2,AA25*1.5,AJ25*1.7,AS25*2)/(1+1.2+1.5+1.7+2)*0.06</f>
        <v>0.81081081081081074</v>
      </c>
      <c r="CC25" s="72">
        <f t="shared" si="19"/>
        <v>0</v>
      </c>
      <c r="CD25" s="73"/>
      <c r="CE25" s="64"/>
      <c r="CF25" s="64"/>
      <c r="CG25" s="64"/>
      <c r="CH25" s="64"/>
      <c r="CI25" s="64"/>
      <c r="CJ25" s="64"/>
      <c r="CK25" s="64"/>
      <c r="CL25" s="74" t="e">
        <f t="shared" si="20"/>
        <v>#DIV/0!</v>
      </c>
      <c r="CM25" s="75">
        <v>40</v>
      </c>
      <c r="CN25" s="76">
        <v>45</v>
      </c>
      <c r="CO25" s="77">
        <f t="shared" si="21"/>
        <v>1.7250000000000001</v>
      </c>
      <c r="CP25" s="72"/>
      <c r="CQ25" s="78" t="e">
        <f t="shared" si="22"/>
        <v>#DIV/0!</v>
      </c>
      <c r="CR25" s="79" t="s">
        <v>33</v>
      </c>
    </row>
    <row r="26" spans="1:96" ht="19.5" x14ac:dyDescent="0.25">
      <c r="A26" s="143"/>
      <c r="B26" s="147" t="s">
        <v>46</v>
      </c>
      <c r="C26" s="113" t="s">
        <v>95</v>
      </c>
      <c r="D26" s="49">
        <v>810192341</v>
      </c>
      <c r="E26" s="177">
        <f t="shared" si="4"/>
        <v>100</v>
      </c>
      <c r="F26" s="18">
        <v>0</v>
      </c>
      <c r="G26" s="18">
        <v>0</v>
      </c>
      <c r="H26" s="51">
        <v>6</v>
      </c>
      <c r="I26" s="52">
        <f t="shared" si="0"/>
        <v>100</v>
      </c>
      <c r="J26" s="51"/>
      <c r="K26" s="53"/>
      <c r="L26" s="179">
        <f t="shared" si="5"/>
        <v>0</v>
      </c>
      <c r="M26" s="177">
        <f t="shared" si="1"/>
        <v>0</v>
      </c>
      <c r="N26" s="51"/>
      <c r="O26" s="18">
        <f t="shared" si="2"/>
        <v>0</v>
      </c>
      <c r="P26" s="51"/>
      <c r="Q26" s="51"/>
      <c r="R26" s="54">
        <f t="shared" si="6"/>
        <v>0</v>
      </c>
      <c r="S26" s="50"/>
      <c r="T26" s="53">
        <v>65</v>
      </c>
      <c r="U26" s="52">
        <f t="shared" si="7"/>
        <v>43.333333333333336</v>
      </c>
      <c r="V26" s="51"/>
      <c r="W26" s="51"/>
      <c r="X26" s="51"/>
      <c r="Y26" s="51"/>
      <c r="Z26" s="51"/>
      <c r="AA26" s="54">
        <f t="shared" si="23"/>
        <v>0</v>
      </c>
      <c r="AB26" s="50"/>
      <c r="AC26" s="53">
        <v>0</v>
      </c>
      <c r="AD26" s="52">
        <f t="shared" si="8"/>
        <v>0</v>
      </c>
      <c r="AE26" s="51"/>
      <c r="AF26" s="51"/>
      <c r="AG26" s="51"/>
      <c r="AH26" s="51"/>
      <c r="AI26" s="51"/>
      <c r="AJ26" s="54">
        <f t="shared" si="9"/>
        <v>0</v>
      </c>
      <c r="AK26" s="50">
        <v>50</v>
      </c>
      <c r="AL26" s="53"/>
      <c r="AM26" s="52">
        <f t="shared" si="10"/>
        <v>0</v>
      </c>
      <c r="AN26" s="50"/>
      <c r="AO26" s="51"/>
      <c r="AP26" s="51"/>
      <c r="AQ26" s="51"/>
      <c r="AR26" s="51"/>
      <c r="AS26" s="52">
        <f t="shared" si="11"/>
        <v>0</v>
      </c>
      <c r="AT26" s="50"/>
      <c r="AU26" s="53"/>
      <c r="AV26" s="52">
        <f t="shared" si="12"/>
        <v>0</v>
      </c>
      <c r="AW26" s="50"/>
      <c r="AX26" s="51"/>
      <c r="AY26" s="51"/>
      <c r="AZ26" s="51"/>
      <c r="BA26" s="51"/>
      <c r="BB26" s="52">
        <f t="shared" si="24"/>
        <v>0</v>
      </c>
      <c r="BC26" s="51">
        <v>10</v>
      </c>
      <c r="BD26" s="55"/>
      <c r="BE26" s="50"/>
      <c r="BF26" s="51"/>
      <c r="BG26" s="51"/>
      <c r="BH26" s="51"/>
      <c r="BI26" s="51"/>
      <c r="BJ26" s="52">
        <f t="shared" si="25"/>
        <v>0</v>
      </c>
      <c r="BK26" s="50"/>
      <c r="BL26" s="50"/>
      <c r="BM26" s="51"/>
      <c r="BN26" s="51"/>
      <c r="BO26" s="51"/>
      <c r="BP26" s="51"/>
      <c r="BQ26" s="52">
        <f t="shared" si="26"/>
        <v>0</v>
      </c>
      <c r="BR26" s="50">
        <v>40</v>
      </c>
      <c r="BS26" s="53"/>
      <c r="BT26" s="52">
        <f t="shared" si="16"/>
        <v>0</v>
      </c>
      <c r="BU26" s="50"/>
      <c r="BV26" s="51"/>
      <c r="BW26" s="51"/>
      <c r="BX26" s="51"/>
      <c r="BY26" s="51"/>
      <c r="BZ26" s="52">
        <f t="shared" si="27"/>
        <v>0</v>
      </c>
      <c r="CA26" s="56">
        <f t="shared" si="18"/>
        <v>0.48333333333333339</v>
      </c>
      <c r="CB26" s="56">
        <f>SUM(I26*1,R26*1.2,AA26*1.5,AJ26*1.7,AS26*2)/(1+1.2+1.5+1.7+2)*0.06</f>
        <v>0.81081081081081074</v>
      </c>
      <c r="CC26" s="56">
        <f t="shared" si="19"/>
        <v>0</v>
      </c>
      <c r="CD26" s="57"/>
      <c r="CE26" s="48"/>
      <c r="CF26" s="48"/>
      <c r="CG26" s="48"/>
      <c r="CH26" s="48"/>
      <c r="CI26" s="48"/>
      <c r="CJ26" s="48"/>
      <c r="CK26" s="48"/>
      <c r="CL26" s="58" t="e">
        <f t="shared" si="20"/>
        <v>#DIV/0!</v>
      </c>
      <c r="CM26" s="59">
        <v>20</v>
      </c>
      <c r="CN26" s="60">
        <v>0</v>
      </c>
      <c r="CO26" s="61">
        <f t="shared" si="21"/>
        <v>0.3</v>
      </c>
      <c r="CP26" s="56"/>
      <c r="CQ26" s="62" t="e">
        <f t="shared" si="22"/>
        <v>#DIV/0!</v>
      </c>
      <c r="CR26" s="63" t="s">
        <v>33</v>
      </c>
    </row>
    <row r="27" spans="1:96" s="174" customFormat="1" ht="19.5" x14ac:dyDescent="0.25">
      <c r="A27" s="143"/>
      <c r="B27" s="146"/>
      <c r="C27" s="112" t="s">
        <v>96</v>
      </c>
      <c r="D27" s="65">
        <v>810192452</v>
      </c>
      <c r="E27" s="176">
        <f t="shared" si="4"/>
        <v>100</v>
      </c>
      <c r="F27" s="67">
        <v>0</v>
      </c>
      <c r="G27" s="67">
        <v>0</v>
      </c>
      <c r="H27" s="67">
        <v>6</v>
      </c>
      <c r="I27" s="68">
        <f t="shared" si="0"/>
        <v>100</v>
      </c>
      <c r="J27" s="67"/>
      <c r="K27" s="69"/>
      <c r="L27" s="179">
        <f t="shared" si="5"/>
        <v>0</v>
      </c>
      <c r="M27" s="177">
        <f t="shared" si="1"/>
        <v>0</v>
      </c>
      <c r="N27" s="67"/>
      <c r="O27" s="180">
        <f t="shared" si="2"/>
        <v>0</v>
      </c>
      <c r="P27" s="67"/>
      <c r="Q27" s="67"/>
      <c r="R27" s="70">
        <f t="shared" si="6"/>
        <v>0</v>
      </c>
      <c r="S27" s="66"/>
      <c r="T27" s="69">
        <v>95</v>
      </c>
      <c r="U27" s="68">
        <f t="shared" si="7"/>
        <v>100</v>
      </c>
      <c r="V27" s="67"/>
      <c r="W27" s="67"/>
      <c r="X27" s="67"/>
      <c r="Y27" s="67"/>
      <c r="Z27" s="67"/>
      <c r="AA27" s="70">
        <f t="shared" si="23"/>
        <v>0</v>
      </c>
      <c r="AB27" s="66"/>
      <c r="AC27" s="69">
        <v>90</v>
      </c>
      <c r="AD27" s="68">
        <f t="shared" si="8"/>
        <v>95</v>
      </c>
      <c r="AE27" s="67"/>
      <c r="AF27" s="67"/>
      <c r="AG27" s="67"/>
      <c r="AH27" s="67"/>
      <c r="AI27" s="67"/>
      <c r="AJ27" s="70">
        <f t="shared" si="9"/>
        <v>0</v>
      </c>
      <c r="AK27" s="66">
        <v>80</v>
      </c>
      <c r="AL27" s="69"/>
      <c r="AM27" s="68">
        <f t="shared" si="10"/>
        <v>0</v>
      </c>
      <c r="AN27" s="66"/>
      <c r="AO27" s="67"/>
      <c r="AP27" s="67"/>
      <c r="AQ27" s="67"/>
      <c r="AR27" s="67"/>
      <c r="AS27" s="68">
        <f t="shared" si="11"/>
        <v>0</v>
      </c>
      <c r="AT27" s="66"/>
      <c r="AU27" s="69"/>
      <c r="AV27" s="68">
        <f t="shared" si="12"/>
        <v>0</v>
      </c>
      <c r="AW27" s="66"/>
      <c r="AX27" s="67"/>
      <c r="AY27" s="67"/>
      <c r="AZ27" s="67"/>
      <c r="BA27" s="67"/>
      <c r="BB27" s="68">
        <f t="shared" si="24"/>
        <v>0</v>
      </c>
      <c r="BC27" s="67">
        <v>65</v>
      </c>
      <c r="BD27" s="71"/>
      <c r="BE27" s="66"/>
      <c r="BF27" s="67"/>
      <c r="BG27" s="67"/>
      <c r="BH27" s="67"/>
      <c r="BI27" s="67"/>
      <c r="BJ27" s="68">
        <f t="shared" si="25"/>
        <v>0</v>
      </c>
      <c r="BK27" s="66">
        <v>75</v>
      </c>
      <c r="BL27" s="66"/>
      <c r="BM27" s="67"/>
      <c r="BN27" s="67"/>
      <c r="BO27" s="67"/>
      <c r="BP27" s="67"/>
      <c r="BQ27" s="68">
        <f t="shared" si="26"/>
        <v>0</v>
      </c>
      <c r="BR27" s="66">
        <v>75</v>
      </c>
      <c r="BS27" s="69"/>
      <c r="BT27" s="68">
        <f t="shared" si="16"/>
        <v>0</v>
      </c>
      <c r="BU27" s="66"/>
      <c r="BV27" s="67"/>
      <c r="BW27" s="67"/>
      <c r="BX27" s="67"/>
      <c r="BY27" s="67"/>
      <c r="BZ27" s="68">
        <f t="shared" si="27"/>
        <v>0</v>
      </c>
      <c r="CA27" s="72">
        <f t="shared" si="18"/>
        <v>2.5750000000000002</v>
      </c>
      <c r="CB27" s="72">
        <f>SUM(I27*1,R27*1.2,AA27*1.5,AJ27*1.7,AS27*2)/(1+1.2+1.5+1.7+2)*0.06</f>
        <v>0.81081081081081074</v>
      </c>
      <c r="CC27" s="72">
        <f t="shared" si="19"/>
        <v>0</v>
      </c>
      <c r="CD27" s="73"/>
      <c r="CE27" s="64"/>
      <c r="CF27" s="64"/>
      <c r="CG27" s="64"/>
      <c r="CH27" s="64"/>
      <c r="CI27" s="64"/>
      <c r="CJ27" s="64"/>
      <c r="CK27" s="64"/>
      <c r="CL27" s="74" t="e">
        <f t="shared" si="20"/>
        <v>#DIV/0!</v>
      </c>
      <c r="CM27" s="75">
        <v>20</v>
      </c>
      <c r="CN27" s="76">
        <v>60</v>
      </c>
      <c r="CO27" s="77">
        <f t="shared" si="21"/>
        <v>1.8</v>
      </c>
      <c r="CP27" s="72"/>
      <c r="CQ27" s="78" t="e">
        <f t="shared" si="22"/>
        <v>#DIV/0!</v>
      </c>
      <c r="CR27" s="79" t="s">
        <v>33</v>
      </c>
    </row>
    <row r="28" spans="1:96" ht="19.5" x14ac:dyDescent="0.25">
      <c r="A28" s="143"/>
      <c r="B28" s="147" t="s">
        <v>47</v>
      </c>
      <c r="C28" s="113" t="s">
        <v>97</v>
      </c>
      <c r="D28" s="133">
        <v>810192407</v>
      </c>
      <c r="E28" s="177">
        <f t="shared" si="4"/>
        <v>100</v>
      </c>
      <c r="F28" s="18">
        <v>0</v>
      </c>
      <c r="G28" s="18">
        <v>0</v>
      </c>
      <c r="H28" s="51">
        <v>6</v>
      </c>
      <c r="I28" s="52">
        <f t="shared" si="0"/>
        <v>100</v>
      </c>
      <c r="J28" s="51"/>
      <c r="K28" s="53"/>
      <c r="L28" s="179">
        <f t="shared" si="5"/>
        <v>0</v>
      </c>
      <c r="M28" s="177">
        <f t="shared" si="1"/>
        <v>0</v>
      </c>
      <c r="N28" s="51"/>
      <c r="O28" s="18">
        <f t="shared" si="2"/>
        <v>0</v>
      </c>
      <c r="P28" s="51"/>
      <c r="Q28" s="51"/>
      <c r="R28" s="54">
        <f t="shared" si="6"/>
        <v>0</v>
      </c>
      <c r="S28" s="50"/>
      <c r="T28" s="53">
        <v>85</v>
      </c>
      <c r="U28" s="52">
        <f t="shared" si="7"/>
        <v>90</v>
      </c>
      <c r="V28" s="51"/>
      <c r="W28" s="51"/>
      <c r="X28" s="51"/>
      <c r="Y28" s="51"/>
      <c r="Z28" s="51"/>
      <c r="AA28" s="54">
        <f t="shared" si="23"/>
        <v>0</v>
      </c>
      <c r="AB28" s="50"/>
      <c r="AC28" s="53">
        <v>30</v>
      </c>
      <c r="AD28" s="52">
        <f t="shared" si="8"/>
        <v>20</v>
      </c>
      <c r="AE28" s="51"/>
      <c r="AF28" s="51"/>
      <c r="AG28" s="51"/>
      <c r="AH28" s="51"/>
      <c r="AI28" s="51"/>
      <c r="AJ28" s="54">
        <f t="shared" si="9"/>
        <v>0</v>
      </c>
      <c r="AK28" s="50">
        <v>55</v>
      </c>
      <c r="AL28" s="53"/>
      <c r="AM28" s="52">
        <f t="shared" si="10"/>
        <v>0</v>
      </c>
      <c r="AN28" s="50"/>
      <c r="AO28" s="51"/>
      <c r="AP28" s="51"/>
      <c r="AQ28" s="51"/>
      <c r="AR28" s="51"/>
      <c r="AS28" s="52">
        <f t="shared" si="11"/>
        <v>0</v>
      </c>
      <c r="AT28" s="50"/>
      <c r="AU28" s="53"/>
      <c r="AV28" s="52">
        <f t="shared" si="12"/>
        <v>0</v>
      </c>
      <c r="AW28" s="50"/>
      <c r="AX28" s="51"/>
      <c r="AY28" s="51"/>
      <c r="AZ28" s="51"/>
      <c r="BA28" s="51"/>
      <c r="BB28" s="52">
        <f t="shared" si="24"/>
        <v>0</v>
      </c>
      <c r="BC28" s="51">
        <v>55</v>
      </c>
      <c r="BD28" s="55"/>
      <c r="BE28" s="50"/>
      <c r="BF28" s="51"/>
      <c r="BG28" s="51"/>
      <c r="BH28" s="51"/>
      <c r="BI28" s="51"/>
      <c r="BJ28" s="52">
        <f t="shared" si="25"/>
        <v>0</v>
      </c>
      <c r="BK28" s="50">
        <v>43</v>
      </c>
      <c r="BL28" s="50"/>
      <c r="BM28" s="51"/>
      <c r="BN28" s="51"/>
      <c r="BO28" s="51"/>
      <c r="BP28" s="51"/>
      <c r="BQ28" s="52">
        <f t="shared" si="26"/>
        <v>0</v>
      </c>
      <c r="BR28" s="50">
        <v>15</v>
      </c>
      <c r="BS28" s="53"/>
      <c r="BT28" s="52">
        <f t="shared" si="16"/>
        <v>0</v>
      </c>
      <c r="BU28" s="50"/>
      <c r="BV28" s="51"/>
      <c r="BW28" s="51"/>
      <c r="BX28" s="51"/>
      <c r="BY28" s="51"/>
      <c r="BZ28" s="52">
        <f t="shared" si="27"/>
        <v>0</v>
      </c>
      <c r="CA28" s="56">
        <f t="shared" si="18"/>
        <v>1.5500000000000003</v>
      </c>
      <c r="CB28" s="56">
        <f>SUM(I28*1,R28*1.2,AA28*1.5,AJ28*1.7,AS28*2)/(1+1.2+1.5+1.7+2)*0.06</f>
        <v>0.81081081081081074</v>
      </c>
      <c r="CC28" s="56">
        <f t="shared" si="19"/>
        <v>0</v>
      </c>
      <c r="CD28" s="57"/>
      <c r="CE28" s="48"/>
      <c r="CF28" s="48"/>
      <c r="CG28" s="48"/>
      <c r="CH28" s="48"/>
      <c r="CI28" s="48"/>
      <c r="CJ28" s="48"/>
      <c r="CK28" s="48"/>
      <c r="CL28" s="58" t="e">
        <f t="shared" si="20"/>
        <v>#DIV/0!</v>
      </c>
      <c r="CM28" s="59">
        <v>10</v>
      </c>
      <c r="CN28" s="60">
        <v>50</v>
      </c>
      <c r="CO28" s="61">
        <f t="shared" si="21"/>
        <v>1.4</v>
      </c>
      <c r="CP28" s="56"/>
      <c r="CQ28" s="62" t="e">
        <f t="shared" si="22"/>
        <v>#DIV/0!</v>
      </c>
      <c r="CR28" s="63" t="s">
        <v>33</v>
      </c>
    </row>
    <row r="29" spans="1:96" s="174" customFormat="1" ht="19.5" x14ac:dyDescent="0.25">
      <c r="A29" s="143"/>
      <c r="B29" s="146"/>
      <c r="C29" s="112" t="s">
        <v>98</v>
      </c>
      <c r="D29" s="132">
        <v>810192336</v>
      </c>
      <c r="E29" s="176">
        <f t="shared" si="4"/>
        <v>100</v>
      </c>
      <c r="F29" s="67">
        <v>0</v>
      </c>
      <c r="G29" s="67">
        <v>0</v>
      </c>
      <c r="H29" s="67">
        <v>6</v>
      </c>
      <c r="I29" s="68">
        <f t="shared" si="0"/>
        <v>100</v>
      </c>
      <c r="J29" s="67"/>
      <c r="K29" s="69"/>
      <c r="L29" s="179">
        <f t="shared" si="5"/>
        <v>0</v>
      </c>
      <c r="M29" s="177">
        <f t="shared" si="1"/>
        <v>0</v>
      </c>
      <c r="N29" s="67"/>
      <c r="O29" s="180">
        <f t="shared" si="2"/>
        <v>0</v>
      </c>
      <c r="P29" s="67"/>
      <c r="Q29" s="67"/>
      <c r="R29" s="70">
        <f t="shared" si="6"/>
        <v>0</v>
      </c>
      <c r="S29" s="66"/>
      <c r="T29" s="69">
        <v>65</v>
      </c>
      <c r="U29" s="68">
        <f t="shared" si="7"/>
        <v>43.333333333333336</v>
      </c>
      <c r="V29" s="67"/>
      <c r="W29" s="67"/>
      <c r="X29" s="67"/>
      <c r="Y29" s="67"/>
      <c r="Z29" s="67"/>
      <c r="AA29" s="70">
        <f t="shared" si="23"/>
        <v>0</v>
      </c>
      <c r="AB29" s="66"/>
      <c r="AC29" s="69">
        <v>15</v>
      </c>
      <c r="AD29" s="68">
        <f t="shared" si="8"/>
        <v>15</v>
      </c>
      <c r="AE29" s="67"/>
      <c r="AF29" s="67"/>
      <c r="AG29" s="67"/>
      <c r="AH29" s="67"/>
      <c r="AI29" s="67"/>
      <c r="AJ29" s="70">
        <f t="shared" si="9"/>
        <v>0</v>
      </c>
      <c r="AK29" s="66">
        <v>55</v>
      </c>
      <c r="AL29" s="69"/>
      <c r="AM29" s="68">
        <f t="shared" si="10"/>
        <v>0</v>
      </c>
      <c r="AN29" s="66"/>
      <c r="AO29" s="67"/>
      <c r="AP29" s="67"/>
      <c r="AQ29" s="67"/>
      <c r="AR29" s="67"/>
      <c r="AS29" s="68">
        <f t="shared" si="11"/>
        <v>0</v>
      </c>
      <c r="AT29" s="66"/>
      <c r="AU29" s="69"/>
      <c r="AV29" s="68">
        <f t="shared" si="12"/>
        <v>0</v>
      </c>
      <c r="AW29" s="66"/>
      <c r="AX29" s="67"/>
      <c r="AY29" s="67"/>
      <c r="AZ29" s="67"/>
      <c r="BA29" s="67"/>
      <c r="BB29" s="68">
        <f t="shared" si="24"/>
        <v>0</v>
      </c>
      <c r="BC29" s="67">
        <v>55</v>
      </c>
      <c r="BD29" s="71"/>
      <c r="BE29" s="66"/>
      <c r="BF29" s="67"/>
      <c r="BG29" s="67"/>
      <c r="BH29" s="67"/>
      <c r="BI29" s="67"/>
      <c r="BJ29" s="68">
        <f>SUM(BE29:BI29)</f>
        <v>0</v>
      </c>
      <c r="BK29" s="66">
        <v>38</v>
      </c>
      <c r="BL29" s="66"/>
      <c r="BM29" s="67"/>
      <c r="BN29" s="67"/>
      <c r="BO29" s="67"/>
      <c r="BP29" s="67"/>
      <c r="BQ29" s="68">
        <f t="shared" si="26"/>
        <v>0</v>
      </c>
      <c r="BR29" s="66">
        <v>15</v>
      </c>
      <c r="BS29" s="69"/>
      <c r="BT29" s="68">
        <f t="shared" si="16"/>
        <v>0</v>
      </c>
      <c r="BU29" s="66"/>
      <c r="BV29" s="67"/>
      <c r="BW29" s="67"/>
      <c r="BX29" s="67"/>
      <c r="BY29" s="67"/>
      <c r="BZ29" s="68">
        <f t="shared" si="27"/>
        <v>0</v>
      </c>
      <c r="CA29" s="72">
        <f t="shared" si="18"/>
        <v>1.0777777777777779</v>
      </c>
      <c r="CB29" s="72">
        <f>SUM(I29*1,R29*1.2,AA29*1.5,AJ29*1.7,AS29*2)/(1+1.2+1.5+1.7+2)*0.06</f>
        <v>0.81081081081081074</v>
      </c>
      <c r="CC29" s="72">
        <f t="shared" si="19"/>
        <v>0</v>
      </c>
      <c r="CD29" s="73"/>
      <c r="CE29" s="64"/>
      <c r="CF29" s="64"/>
      <c r="CG29" s="64"/>
      <c r="CH29" s="64"/>
      <c r="CI29" s="64"/>
      <c r="CJ29" s="64"/>
      <c r="CK29" s="64"/>
      <c r="CL29" s="74" t="e">
        <f t="shared" si="20"/>
        <v>#DIV/0!</v>
      </c>
      <c r="CM29" s="75">
        <v>45</v>
      </c>
      <c r="CN29" s="76">
        <v>20</v>
      </c>
      <c r="CO29" s="77">
        <f t="shared" si="21"/>
        <v>1.1749999999999998</v>
      </c>
      <c r="CP29" s="72"/>
      <c r="CQ29" s="78" t="e">
        <f t="shared" si="22"/>
        <v>#DIV/0!</v>
      </c>
      <c r="CR29" s="79" t="s">
        <v>33</v>
      </c>
    </row>
    <row r="30" spans="1:96" ht="19.5" x14ac:dyDescent="0.25">
      <c r="A30" s="143"/>
      <c r="B30" s="147" t="s">
        <v>48</v>
      </c>
      <c r="C30" s="113" t="s">
        <v>99</v>
      </c>
      <c r="D30" s="49">
        <v>810192412</v>
      </c>
      <c r="E30" s="177">
        <f t="shared" si="4"/>
        <v>100</v>
      </c>
      <c r="F30" s="18">
        <v>0</v>
      </c>
      <c r="G30" s="18">
        <v>0</v>
      </c>
      <c r="H30" s="51">
        <v>6</v>
      </c>
      <c r="I30" s="52">
        <f t="shared" si="0"/>
        <v>100</v>
      </c>
      <c r="J30" s="51"/>
      <c r="K30" s="53"/>
      <c r="L30" s="179">
        <f t="shared" si="5"/>
        <v>0</v>
      </c>
      <c r="M30" s="177">
        <f t="shared" si="1"/>
        <v>0</v>
      </c>
      <c r="N30" s="51"/>
      <c r="O30" s="18">
        <f t="shared" si="2"/>
        <v>0</v>
      </c>
      <c r="P30" s="51"/>
      <c r="Q30" s="51"/>
      <c r="R30" s="54">
        <f t="shared" si="6"/>
        <v>0</v>
      </c>
      <c r="S30" s="50"/>
      <c r="T30" s="53">
        <v>80</v>
      </c>
      <c r="U30" s="52">
        <f t="shared" si="7"/>
        <v>53.333333333333336</v>
      </c>
      <c r="V30" s="51"/>
      <c r="W30" s="51"/>
      <c r="X30" s="51"/>
      <c r="Y30" s="51"/>
      <c r="Z30" s="51"/>
      <c r="AA30" s="54">
        <f t="shared" si="23"/>
        <v>0</v>
      </c>
      <c r="AB30" s="50"/>
      <c r="AC30" s="53">
        <v>90</v>
      </c>
      <c r="AD30" s="52">
        <f t="shared" si="8"/>
        <v>95</v>
      </c>
      <c r="AE30" s="51"/>
      <c r="AF30" s="51"/>
      <c r="AG30" s="51"/>
      <c r="AH30" s="51"/>
      <c r="AI30" s="51"/>
      <c r="AJ30" s="54">
        <f t="shared" si="9"/>
        <v>0</v>
      </c>
      <c r="AK30" s="50">
        <v>90</v>
      </c>
      <c r="AL30" s="53"/>
      <c r="AM30" s="52">
        <f t="shared" si="10"/>
        <v>0</v>
      </c>
      <c r="AN30" s="50"/>
      <c r="AO30" s="51"/>
      <c r="AP30" s="51"/>
      <c r="AQ30" s="51"/>
      <c r="AR30" s="51"/>
      <c r="AS30" s="52">
        <f t="shared" si="11"/>
        <v>0</v>
      </c>
      <c r="AT30" s="50"/>
      <c r="AU30" s="53"/>
      <c r="AV30" s="52">
        <f t="shared" si="12"/>
        <v>0</v>
      </c>
      <c r="AW30" s="50"/>
      <c r="AX30" s="51"/>
      <c r="AY30" s="51"/>
      <c r="AZ30" s="51"/>
      <c r="BA30" s="51"/>
      <c r="BB30" s="52">
        <f t="shared" si="24"/>
        <v>0</v>
      </c>
      <c r="BC30" s="51">
        <v>55</v>
      </c>
      <c r="BD30" s="55"/>
      <c r="BE30" s="50"/>
      <c r="BF30" s="51"/>
      <c r="BG30" s="51"/>
      <c r="BH30" s="51"/>
      <c r="BI30" s="51"/>
      <c r="BJ30" s="52">
        <f t="shared" si="25"/>
        <v>0</v>
      </c>
      <c r="BK30" s="50">
        <v>90</v>
      </c>
      <c r="BL30" s="50"/>
      <c r="BM30" s="51"/>
      <c r="BN30" s="51"/>
      <c r="BO30" s="51"/>
      <c r="BP30" s="51"/>
      <c r="BQ30" s="52">
        <f t="shared" si="26"/>
        <v>0</v>
      </c>
      <c r="BR30" s="50">
        <v>85</v>
      </c>
      <c r="BS30" s="53"/>
      <c r="BT30" s="52">
        <f t="shared" si="16"/>
        <v>0</v>
      </c>
      <c r="BU30" s="50"/>
      <c r="BV30" s="51"/>
      <c r="BW30" s="51"/>
      <c r="BX30" s="51"/>
      <c r="BY30" s="51"/>
      <c r="BZ30" s="52">
        <f t="shared" si="27"/>
        <v>0</v>
      </c>
      <c r="CA30" s="56">
        <f t="shared" si="18"/>
        <v>2.2611111111111111</v>
      </c>
      <c r="CB30" s="56">
        <f>SUM(I30*1,R30*1.2,AA30*1.5,AJ30*1.7,AS30*2)/(1+1.2+1.5+1.7+2)*0.06</f>
        <v>0.81081081081081074</v>
      </c>
      <c r="CC30" s="56">
        <f t="shared" si="19"/>
        <v>0</v>
      </c>
      <c r="CD30" s="57"/>
      <c r="CE30" s="48"/>
      <c r="CF30" s="48"/>
      <c r="CG30" s="48"/>
      <c r="CH30" s="48"/>
      <c r="CI30" s="48"/>
      <c r="CJ30" s="48"/>
      <c r="CK30" s="48"/>
      <c r="CL30" s="58" t="e">
        <f t="shared" si="20"/>
        <v>#DIV/0!</v>
      </c>
      <c r="CM30" s="59">
        <v>30</v>
      </c>
      <c r="CN30" s="60">
        <v>45</v>
      </c>
      <c r="CO30" s="61">
        <f t="shared" si="21"/>
        <v>1.575</v>
      </c>
      <c r="CP30" s="56"/>
      <c r="CQ30" s="62" t="e">
        <f t="shared" si="22"/>
        <v>#DIV/0!</v>
      </c>
      <c r="CR30" s="63" t="s">
        <v>33</v>
      </c>
    </row>
    <row r="31" spans="1:96" s="174" customFormat="1" ht="19.5" x14ac:dyDescent="0.25">
      <c r="A31" s="143"/>
      <c r="B31" s="146"/>
      <c r="C31" s="112" t="s">
        <v>100</v>
      </c>
      <c r="D31" s="65">
        <v>810191520</v>
      </c>
      <c r="E31" s="176">
        <f t="shared" si="4"/>
        <v>100</v>
      </c>
      <c r="F31" s="67">
        <v>0</v>
      </c>
      <c r="G31" s="67">
        <v>0</v>
      </c>
      <c r="H31" s="67">
        <v>6</v>
      </c>
      <c r="I31" s="68">
        <f t="shared" si="0"/>
        <v>100</v>
      </c>
      <c r="J31" s="67"/>
      <c r="K31" s="69"/>
      <c r="L31" s="179">
        <f t="shared" si="5"/>
        <v>0</v>
      </c>
      <c r="M31" s="177">
        <f t="shared" si="1"/>
        <v>0</v>
      </c>
      <c r="N31" s="67"/>
      <c r="O31" s="180">
        <f t="shared" si="2"/>
        <v>0</v>
      </c>
      <c r="P31" s="67"/>
      <c r="Q31" s="67"/>
      <c r="R31" s="70">
        <f t="shared" si="6"/>
        <v>0</v>
      </c>
      <c r="S31" s="66"/>
      <c r="T31" s="69">
        <v>95</v>
      </c>
      <c r="U31" s="68">
        <f t="shared" si="7"/>
        <v>100</v>
      </c>
      <c r="V31" s="67"/>
      <c r="W31" s="67"/>
      <c r="X31" s="67"/>
      <c r="Y31" s="67"/>
      <c r="Z31" s="67"/>
      <c r="AA31" s="70">
        <f t="shared" si="23"/>
        <v>0</v>
      </c>
      <c r="AB31" s="66"/>
      <c r="AC31" s="69">
        <v>85</v>
      </c>
      <c r="AD31" s="68">
        <f t="shared" si="8"/>
        <v>90</v>
      </c>
      <c r="AE31" s="67"/>
      <c r="AF31" s="67"/>
      <c r="AG31" s="67"/>
      <c r="AH31" s="67"/>
      <c r="AI31" s="67"/>
      <c r="AJ31" s="70">
        <f t="shared" si="9"/>
        <v>0</v>
      </c>
      <c r="AK31" s="66">
        <v>95</v>
      </c>
      <c r="AL31" s="69"/>
      <c r="AM31" s="68">
        <f t="shared" si="10"/>
        <v>0</v>
      </c>
      <c r="AN31" s="66"/>
      <c r="AO31" s="67"/>
      <c r="AP31" s="67"/>
      <c r="AQ31" s="67"/>
      <c r="AR31" s="67"/>
      <c r="AS31" s="68">
        <f t="shared" si="11"/>
        <v>0</v>
      </c>
      <c r="AT31" s="66"/>
      <c r="AU31" s="69"/>
      <c r="AV31" s="68">
        <f t="shared" si="12"/>
        <v>0</v>
      </c>
      <c r="AW31" s="66"/>
      <c r="AX31" s="67"/>
      <c r="AY31" s="67"/>
      <c r="AZ31" s="67"/>
      <c r="BA31" s="67"/>
      <c r="BB31" s="68">
        <f t="shared" si="24"/>
        <v>0</v>
      </c>
      <c r="BC31" s="67">
        <v>55</v>
      </c>
      <c r="BD31" s="71"/>
      <c r="BE31" s="66"/>
      <c r="BF31" s="67"/>
      <c r="BG31" s="67"/>
      <c r="BH31" s="67"/>
      <c r="BI31" s="67"/>
      <c r="BJ31" s="68">
        <f t="shared" si="25"/>
        <v>0</v>
      </c>
      <c r="BK31" s="66">
        <v>85</v>
      </c>
      <c r="BL31" s="66"/>
      <c r="BM31" s="67"/>
      <c r="BN31" s="67"/>
      <c r="BO31" s="67"/>
      <c r="BP31" s="67"/>
      <c r="BQ31" s="68">
        <f t="shared" si="26"/>
        <v>0</v>
      </c>
      <c r="BR31" s="66">
        <v>80</v>
      </c>
      <c r="BS31" s="69"/>
      <c r="BT31" s="68">
        <f t="shared" si="16"/>
        <v>0</v>
      </c>
      <c r="BU31" s="66"/>
      <c r="BV31" s="67"/>
      <c r="BW31" s="67"/>
      <c r="BX31" s="67"/>
      <c r="BY31" s="67"/>
      <c r="BZ31" s="68">
        <f t="shared" si="27"/>
        <v>0</v>
      </c>
      <c r="CA31" s="72">
        <f t="shared" si="18"/>
        <v>2.5666666666666669</v>
      </c>
      <c r="CB31" s="72">
        <f>SUM(I31*1,R31*1.2,AA31*1.5,AJ31*1.7,AS31*2)/(1+1.2+1.5+1.7+2)*0.06</f>
        <v>0.81081081081081074</v>
      </c>
      <c r="CC31" s="72">
        <f t="shared" si="19"/>
        <v>0</v>
      </c>
      <c r="CD31" s="73"/>
      <c r="CE31" s="64"/>
      <c r="CF31" s="64"/>
      <c r="CG31" s="64"/>
      <c r="CH31" s="64"/>
      <c r="CI31" s="64"/>
      <c r="CJ31" s="64"/>
      <c r="CK31" s="64"/>
      <c r="CL31" s="74" t="e">
        <f t="shared" si="20"/>
        <v>#DIV/0!</v>
      </c>
      <c r="CM31" s="75">
        <v>30</v>
      </c>
      <c r="CN31" s="76">
        <v>35</v>
      </c>
      <c r="CO31" s="77">
        <f t="shared" si="21"/>
        <v>1.325</v>
      </c>
      <c r="CP31" s="72"/>
      <c r="CQ31" s="78" t="e">
        <f t="shared" si="22"/>
        <v>#DIV/0!</v>
      </c>
      <c r="CR31" s="79" t="s">
        <v>33</v>
      </c>
    </row>
    <row r="32" spans="1:96" ht="19.5" x14ac:dyDescent="0.25">
      <c r="A32" s="143"/>
      <c r="B32" s="148" t="s">
        <v>49</v>
      </c>
      <c r="C32" s="48" t="s">
        <v>101</v>
      </c>
      <c r="D32" s="133">
        <v>810192561</v>
      </c>
      <c r="E32" s="177">
        <f t="shared" si="4"/>
        <v>45</v>
      </c>
      <c r="F32" s="18">
        <v>0</v>
      </c>
      <c r="G32" s="18">
        <v>0</v>
      </c>
      <c r="H32" s="18">
        <v>3</v>
      </c>
      <c r="I32" s="83">
        <f t="shared" si="0"/>
        <v>45</v>
      </c>
      <c r="J32" s="18"/>
      <c r="K32" s="82"/>
      <c r="L32" s="179">
        <f t="shared" si="5"/>
        <v>0</v>
      </c>
      <c r="M32" s="177">
        <f t="shared" si="1"/>
        <v>0</v>
      </c>
      <c r="N32" s="18"/>
      <c r="O32" s="18">
        <f t="shared" si="2"/>
        <v>0</v>
      </c>
      <c r="P32" s="18"/>
      <c r="Q32" s="18"/>
      <c r="R32" s="84">
        <f t="shared" si="6"/>
        <v>0</v>
      </c>
      <c r="S32" s="85"/>
      <c r="T32" s="82">
        <v>75</v>
      </c>
      <c r="U32" s="83">
        <f t="shared" si="7"/>
        <v>50</v>
      </c>
      <c r="V32" s="18"/>
      <c r="W32" s="18"/>
      <c r="X32" s="18"/>
      <c r="Y32" s="18"/>
      <c r="Z32" s="18"/>
      <c r="AA32" s="84">
        <f t="shared" si="23"/>
        <v>0</v>
      </c>
      <c r="AB32" s="85"/>
      <c r="AC32" s="82">
        <v>65</v>
      </c>
      <c r="AD32" s="83">
        <f t="shared" si="8"/>
        <v>43.333333333333336</v>
      </c>
      <c r="AE32" s="18"/>
      <c r="AF32" s="18"/>
      <c r="AG32" s="18"/>
      <c r="AH32" s="18"/>
      <c r="AI32" s="18"/>
      <c r="AJ32" s="84">
        <f t="shared" si="9"/>
        <v>0</v>
      </c>
      <c r="AK32" s="85">
        <v>90</v>
      </c>
      <c r="AL32" s="82"/>
      <c r="AM32" s="83">
        <f t="shared" si="10"/>
        <v>0</v>
      </c>
      <c r="AN32" s="85"/>
      <c r="AO32" s="18"/>
      <c r="AP32" s="18"/>
      <c r="AQ32" s="18"/>
      <c r="AR32" s="18"/>
      <c r="AS32" s="83">
        <f t="shared" si="11"/>
        <v>0</v>
      </c>
      <c r="AT32" s="85"/>
      <c r="AU32" s="82"/>
      <c r="AV32" s="83">
        <f t="shared" si="12"/>
        <v>0</v>
      </c>
      <c r="AW32" s="85"/>
      <c r="AX32" s="18"/>
      <c r="AY32" s="18"/>
      <c r="AZ32" s="18"/>
      <c r="BA32" s="18"/>
      <c r="BB32" s="83">
        <f t="shared" si="24"/>
        <v>0</v>
      </c>
      <c r="BC32" s="18">
        <v>65</v>
      </c>
      <c r="BD32" s="86"/>
      <c r="BE32" s="85"/>
      <c r="BF32" s="18"/>
      <c r="BG32" s="18"/>
      <c r="BH32" s="18"/>
      <c r="BI32" s="18"/>
      <c r="BJ32" s="83">
        <f t="shared" si="25"/>
        <v>0</v>
      </c>
      <c r="BK32" s="85">
        <v>40</v>
      </c>
      <c r="BL32" s="85"/>
      <c r="BM32" s="18"/>
      <c r="BN32" s="18"/>
      <c r="BO32" s="18"/>
      <c r="BP32" s="18"/>
      <c r="BQ32" s="83">
        <f t="shared" si="26"/>
        <v>0</v>
      </c>
      <c r="BR32" s="85">
        <v>20</v>
      </c>
      <c r="BS32" s="82"/>
      <c r="BT32" s="83">
        <f t="shared" si="16"/>
        <v>0</v>
      </c>
      <c r="BU32" s="85"/>
      <c r="BV32" s="18"/>
      <c r="BW32" s="18"/>
      <c r="BX32" s="18"/>
      <c r="BY32" s="18"/>
      <c r="BZ32" s="83">
        <f t="shared" si="27"/>
        <v>0</v>
      </c>
      <c r="CA32" s="29">
        <f t="shared" si="18"/>
        <v>1.4361111111111113</v>
      </c>
      <c r="CB32" s="29">
        <f>SUM(I32*1,R32*1.2,AA32*1.5,AJ32*1.7,AS32*2)/(1+1.2+1.5+1.7+2)*0.06</f>
        <v>0.3648648648648648</v>
      </c>
      <c r="CC32" s="29">
        <f t="shared" si="19"/>
        <v>0</v>
      </c>
      <c r="CD32" s="87"/>
      <c r="CE32" s="80"/>
      <c r="CF32" s="80"/>
      <c r="CG32" s="80"/>
      <c r="CH32" s="80"/>
      <c r="CI32" s="80"/>
      <c r="CJ32" s="80"/>
      <c r="CK32" s="80"/>
      <c r="CL32" s="88" t="e">
        <f t="shared" si="20"/>
        <v>#DIV/0!</v>
      </c>
      <c r="CM32" s="89">
        <v>20</v>
      </c>
      <c r="CN32" s="90">
        <v>60</v>
      </c>
      <c r="CO32" s="91">
        <f t="shared" si="21"/>
        <v>1.8</v>
      </c>
      <c r="CP32" s="29"/>
      <c r="CQ32" s="30" t="e">
        <f t="shared" si="22"/>
        <v>#DIV/0!</v>
      </c>
      <c r="CR32" s="92" t="s">
        <v>33</v>
      </c>
    </row>
    <row r="33" spans="1:96" s="174" customFormat="1" ht="20.25" thickBot="1" x14ac:dyDescent="0.3">
      <c r="A33" s="144"/>
      <c r="B33" s="149"/>
      <c r="C33" s="106" t="s">
        <v>102</v>
      </c>
      <c r="D33" s="135">
        <v>810192437</v>
      </c>
      <c r="E33" s="34">
        <f t="shared" si="4"/>
        <v>45</v>
      </c>
      <c r="F33" s="67">
        <v>0</v>
      </c>
      <c r="G33" s="67">
        <v>0</v>
      </c>
      <c r="H33" s="94">
        <v>3</v>
      </c>
      <c r="I33" s="95">
        <f t="shared" si="0"/>
        <v>45</v>
      </c>
      <c r="J33" s="94"/>
      <c r="K33" s="96"/>
      <c r="L33" s="83">
        <f t="shared" si="5"/>
        <v>0</v>
      </c>
      <c r="M33" s="18">
        <f t="shared" si="1"/>
        <v>0</v>
      </c>
      <c r="N33" s="94"/>
      <c r="O33" s="181">
        <f t="shared" si="2"/>
        <v>0</v>
      </c>
      <c r="P33" s="94"/>
      <c r="Q33" s="94"/>
      <c r="R33" s="97">
        <f t="shared" si="6"/>
        <v>0</v>
      </c>
      <c r="S33" s="102"/>
      <c r="T33" s="96">
        <v>50</v>
      </c>
      <c r="U33" s="95">
        <f t="shared" si="7"/>
        <v>33.333333333333336</v>
      </c>
      <c r="V33" s="94"/>
      <c r="W33" s="94"/>
      <c r="X33" s="94"/>
      <c r="Y33" s="94"/>
      <c r="Z33" s="94"/>
      <c r="AA33" s="97">
        <f t="shared" si="23"/>
        <v>0</v>
      </c>
      <c r="AB33" s="102"/>
      <c r="AC33" s="96">
        <v>30</v>
      </c>
      <c r="AD33" s="95">
        <f t="shared" si="8"/>
        <v>20</v>
      </c>
      <c r="AE33" s="94"/>
      <c r="AF33" s="94"/>
      <c r="AG33" s="94"/>
      <c r="AH33" s="94"/>
      <c r="AI33" s="94"/>
      <c r="AJ33" s="97">
        <f t="shared" si="9"/>
        <v>0</v>
      </c>
      <c r="AK33" s="102">
        <v>30</v>
      </c>
      <c r="AL33" s="96"/>
      <c r="AM33" s="95">
        <f t="shared" si="10"/>
        <v>0</v>
      </c>
      <c r="AN33" s="102"/>
      <c r="AO33" s="94"/>
      <c r="AP33" s="94"/>
      <c r="AQ33" s="94"/>
      <c r="AR33" s="94"/>
      <c r="AS33" s="95">
        <f t="shared" si="11"/>
        <v>0</v>
      </c>
      <c r="AT33" s="102"/>
      <c r="AU33" s="96"/>
      <c r="AV33" s="95">
        <f t="shared" si="12"/>
        <v>0</v>
      </c>
      <c r="AW33" s="102"/>
      <c r="AX33" s="94"/>
      <c r="AY33" s="94"/>
      <c r="AZ33" s="94"/>
      <c r="BA33" s="94"/>
      <c r="BB33" s="95">
        <f t="shared" si="24"/>
        <v>0</v>
      </c>
      <c r="BC33" s="94">
        <v>45</v>
      </c>
      <c r="BD33" s="103"/>
      <c r="BE33" s="102"/>
      <c r="BF33" s="94"/>
      <c r="BG33" s="94"/>
      <c r="BH33" s="94"/>
      <c r="BI33" s="94"/>
      <c r="BJ33" s="95">
        <f t="shared" si="25"/>
        <v>0</v>
      </c>
      <c r="BK33" s="102">
        <v>10</v>
      </c>
      <c r="BL33" s="102"/>
      <c r="BM33" s="94"/>
      <c r="BN33" s="94"/>
      <c r="BO33" s="94"/>
      <c r="BP33" s="94"/>
      <c r="BQ33" s="95">
        <f t="shared" si="26"/>
        <v>0</v>
      </c>
      <c r="BR33" s="102"/>
      <c r="BS33" s="96"/>
      <c r="BT33" s="95">
        <f t="shared" si="16"/>
        <v>0</v>
      </c>
      <c r="BU33" s="102"/>
      <c r="BV33" s="94"/>
      <c r="BW33" s="94"/>
      <c r="BX33" s="94"/>
      <c r="BY33" s="94"/>
      <c r="BZ33" s="95">
        <f t="shared" si="27"/>
        <v>0</v>
      </c>
      <c r="CA33" s="104">
        <f t="shared" si="18"/>
        <v>0.75277777777777777</v>
      </c>
      <c r="CB33" s="104">
        <f>SUM(I33*1,R33*1.2,AA33*1.5,AJ33*1.7,AS33*2)/(1+1.2+1.5+1.7+2)*0.06</f>
        <v>0.3648648648648648</v>
      </c>
      <c r="CC33" s="104">
        <f t="shared" si="19"/>
        <v>0</v>
      </c>
      <c r="CD33" s="105"/>
      <c r="CE33" s="106"/>
      <c r="CF33" s="106"/>
      <c r="CG33" s="106"/>
      <c r="CH33" s="106"/>
      <c r="CI33" s="106"/>
      <c r="CJ33" s="106"/>
      <c r="CK33" s="106"/>
      <c r="CL33" s="107" t="e">
        <f t="shared" si="20"/>
        <v>#DIV/0!</v>
      </c>
      <c r="CM33" s="108">
        <v>40</v>
      </c>
      <c r="CN33" s="109">
        <v>55</v>
      </c>
      <c r="CO33" s="110">
        <f t="shared" si="21"/>
        <v>1.9750000000000001</v>
      </c>
      <c r="CP33" s="104"/>
      <c r="CQ33" s="98" t="e">
        <f t="shared" si="22"/>
        <v>#DIV/0!</v>
      </c>
      <c r="CR33" s="99" t="s">
        <v>33</v>
      </c>
    </row>
    <row r="34" spans="1:96" ht="20.25" thickTop="1" x14ac:dyDescent="0.25">
      <c r="A34" s="153" t="s">
        <v>50</v>
      </c>
      <c r="B34" s="145" t="s">
        <v>51</v>
      </c>
      <c r="C34" s="111" t="s">
        <v>103</v>
      </c>
      <c r="D34" s="131">
        <v>810192308</v>
      </c>
      <c r="E34" s="175">
        <f t="shared" si="4"/>
        <v>0</v>
      </c>
      <c r="F34" s="17"/>
      <c r="G34" s="17"/>
      <c r="H34" s="18"/>
      <c r="I34" s="19">
        <f t="shared" si="0"/>
        <v>0</v>
      </c>
      <c r="J34" s="17"/>
      <c r="K34" s="20"/>
      <c r="L34" s="178">
        <f t="shared" si="5"/>
        <v>0</v>
      </c>
      <c r="M34" s="175">
        <f t="shared" si="1"/>
        <v>0</v>
      </c>
      <c r="N34" s="17"/>
      <c r="O34" s="18">
        <f t="shared" si="2"/>
        <v>0</v>
      </c>
      <c r="P34" s="17"/>
      <c r="Q34" s="17"/>
      <c r="R34" s="21">
        <f t="shared" si="6"/>
        <v>0</v>
      </c>
      <c r="S34" s="16"/>
      <c r="T34" s="20">
        <v>82</v>
      </c>
      <c r="U34" s="19">
        <f t="shared" si="7"/>
        <v>87</v>
      </c>
      <c r="V34" s="17"/>
      <c r="W34" s="17"/>
      <c r="X34" s="17"/>
      <c r="Y34" s="17"/>
      <c r="Z34" s="17"/>
      <c r="AA34" s="21">
        <f t="shared" si="23"/>
        <v>0</v>
      </c>
      <c r="AB34" s="16"/>
      <c r="AC34" s="20">
        <v>80</v>
      </c>
      <c r="AD34" s="19">
        <f t="shared" si="8"/>
        <v>53.333333333333336</v>
      </c>
      <c r="AE34" s="17"/>
      <c r="AF34" s="17"/>
      <c r="AG34" s="17"/>
      <c r="AH34" s="17"/>
      <c r="AI34" s="17"/>
      <c r="AJ34" s="21">
        <f t="shared" si="9"/>
        <v>0</v>
      </c>
      <c r="AK34" s="16">
        <v>80</v>
      </c>
      <c r="AL34" s="20"/>
      <c r="AM34" s="19">
        <f t="shared" si="10"/>
        <v>0</v>
      </c>
      <c r="AN34" s="16"/>
      <c r="AO34" s="17"/>
      <c r="AP34" s="17"/>
      <c r="AQ34" s="17"/>
      <c r="AR34" s="17"/>
      <c r="AS34" s="19">
        <f t="shared" si="11"/>
        <v>0</v>
      </c>
      <c r="AT34" s="16"/>
      <c r="AU34" s="20"/>
      <c r="AV34" s="19">
        <f t="shared" si="12"/>
        <v>0</v>
      </c>
      <c r="AW34" s="16"/>
      <c r="AX34" s="17"/>
      <c r="AY34" s="17"/>
      <c r="AZ34" s="17"/>
      <c r="BA34" s="17"/>
      <c r="BB34" s="19">
        <f t="shared" si="24"/>
        <v>0</v>
      </c>
      <c r="BC34" s="17">
        <v>25</v>
      </c>
      <c r="BD34" s="22"/>
      <c r="BE34" s="16"/>
      <c r="BF34" s="17"/>
      <c r="BG34" s="17"/>
      <c r="BH34" s="17"/>
      <c r="BI34" s="17"/>
      <c r="BJ34" s="19">
        <f t="shared" si="25"/>
        <v>0</v>
      </c>
      <c r="BK34" s="16">
        <v>85</v>
      </c>
      <c r="BL34" s="16"/>
      <c r="BM34" s="17"/>
      <c r="BN34" s="17"/>
      <c r="BO34" s="17"/>
      <c r="BP34" s="17"/>
      <c r="BQ34" s="19">
        <f t="shared" si="26"/>
        <v>0</v>
      </c>
      <c r="BR34" s="16">
        <v>60</v>
      </c>
      <c r="BS34" s="20"/>
      <c r="BT34" s="19">
        <f t="shared" si="16"/>
        <v>0</v>
      </c>
      <c r="BU34" s="16"/>
      <c r="BV34" s="17"/>
      <c r="BW34" s="17"/>
      <c r="BX34" s="17"/>
      <c r="BY34" s="17"/>
      <c r="BZ34" s="19">
        <f t="shared" si="27"/>
        <v>0</v>
      </c>
      <c r="CA34" s="23">
        <f t="shared" si="18"/>
        <v>2.0027777777777782</v>
      </c>
      <c r="CB34" s="23">
        <f>SUM(I34*1,R34*1.2,AA34*1.5,AJ34*1.7,AS34*2)/(1+1.2+1.5+1.7+2)*0.06</f>
        <v>0</v>
      </c>
      <c r="CC34" s="23">
        <f t="shared" si="19"/>
        <v>0</v>
      </c>
      <c r="CD34" s="24"/>
      <c r="CE34" s="14"/>
      <c r="CF34" s="14"/>
      <c r="CG34" s="14"/>
      <c r="CH34" s="14"/>
      <c r="CI34" s="14"/>
      <c r="CJ34" s="14"/>
      <c r="CK34" s="14"/>
      <c r="CL34" s="25" t="e">
        <f t="shared" si="20"/>
        <v>#DIV/0!</v>
      </c>
      <c r="CM34" s="26">
        <v>25</v>
      </c>
      <c r="CN34" s="27">
        <v>60</v>
      </c>
      <c r="CO34" s="28">
        <f t="shared" si="21"/>
        <v>1.875</v>
      </c>
      <c r="CP34" s="23"/>
      <c r="CQ34" s="100" t="e">
        <f t="shared" si="22"/>
        <v>#DIV/0!</v>
      </c>
      <c r="CR34" s="101" t="s">
        <v>33</v>
      </c>
    </row>
    <row r="35" spans="1:96" s="174" customFormat="1" ht="19.5" x14ac:dyDescent="0.25">
      <c r="A35" s="153"/>
      <c r="B35" s="146"/>
      <c r="C35" s="112" t="s">
        <v>104</v>
      </c>
      <c r="D35" s="132">
        <v>810192322</v>
      </c>
      <c r="E35" s="176">
        <f t="shared" si="4"/>
        <v>0</v>
      </c>
      <c r="F35" s="67"/>
      <c r="G35" s="67"/>
      <c r="H35" s="69"/>
      <c r="I35" s="68">
        <f t="shared" si="0"/>
        <v>0</v>
      </c>
      <c r="J35" s="67"/>
      <c r="K35" s="69"/>
      <c r="L35" s="179">
        <f t="shared" si="5"/>
        <v>0</v>
      </c>
      <c r="M35" s="177">
        <f t="shared" si="1"/>
        <v>0</v>
      </c>
      <c r="N35" s="67"/>
      <c r="O35" s="180">
        <f t="shared" si="2"/>
        <v>0</v>
      </c>
      <c r="P35" s="67"/>
      <c r="Q35" s="67"/>
      <c r="R35" s="70">
        <f t="shared" si="6"/>
        <v>0</v>
      </c>
      <c r="S35" s="66"/>
      <c r="T35" s="69">
        <v>77</v>
      </c>
      <c r="U35" s="68">
        <f t="shared" si="7"/>
        <v>51.333333333333336</v>
      </c>
      <c r="V35" s="67"/>
      <c r="W35" s="67"/>
      <c r="X35" s="67"/>
      <c r="Y35" s="67"/>
      <c r="Z35" s="67"/>
      <c r="AA35" s="70">
        <f t="shared" si="23"/>
        <v>0</v>
      </c>
      <c r="AB35" s="66"/>
      <c r="AC35" s="69">
        <v>35</v>
      </c>
      <c r="AD35" s="68">
        <f t="shared" si="8"/>
        <v>23.333333333333332</v>
      </c>
      <c r="AE35" s="67"/>
      <c r="AF35" s="67"/>
      <c r="AG35" s="67"/>
      <c r="AH35" s="67"/>
      <c r="AI35" s="67"/>
      <c r="AJ35" s="70">
        <f t="shared" si="9"/>
        <v>0</v>
      </c>
      <c r="AK35" s="66">
        <v>60</v>
      </c>
      <c r="AL35" s="69"/>
      <c r="AM35" s="68">
        <f t="shared" si="10"/>
        <v>0</v>
      </c>
      <c r="AN35" s="66"/>
      <c r="AO35" s="67"/>
      <c r="AP35" s="67"/>
      <c r="AQ35" s="67"/>
      <c r="AR35" s="67"/>
      <c r="AS35" s="68">
        <f t="shared" si="11"/>
        <v>0</v>
      </c>
      <c r="AT35" s="66"/>
      <c r="AU35" s="69"/>
      <c r="AV35" s="68">
        <f t="shared" si="12"/>
        <v>0</v>
      </c>
      <c r="AW35" s="66"/>
      <c r="AX35" s="67"/>
      <c r="AY35" s="67"/>
      <c r="AZ35" s="67"/>
      <c r="BA35" s="67"/>
      <c r="BB35" s="68">
        <f t="shared" si="24"/>
        <v>0</v>
      </c>
      <c r="BC35" s="67">
        <v>20</v>
      </c>
      <c r="BD35" s="71"/>
      <c r="BE35" s="66"/>
      <c r="BF35" s="67"/>
      <c r="BG35" s="67"/>
      <c r="BH35" s="67"/>
      <c r="BI35" s="67"/>
      <c r="BJ35" s="68">
        <f t="shared" si="25"/>
        <v>0</v>
      </c>
      <c r="BK35" s="66">
        <v>60</v>
      </c>
      <c r="BL35" s="66"/>
      <c r="BM35" s="67"/>
      <c r="BN35" s="67"/>
      <c r="BO35" s="67"/>
      <c r="BP35" s="67"/>
      <c r="BQ35" s="68">
        <f t="shared" si="26"/>
        <v>0</v>
      </c>
      <c r="BR35" s="66">
        <v>30</v>
      </c>
      <c r="BS35" s="69"/>
      <c r="BT35" s="68">
        <f t="shared" si="16"/>
        <v>0</v>
      </c>
      <c r="BU35" s="66"/>
      <c r="BV35" s="67"/>
      <c r="BW35" s="67"/>
      <c r="BX35" s="67"/>
      <c r="BY35" s="67"/>
      <c r="BZ35" s="68">
        <f t="shared" si="27"/>
        <v>0</v>
      </c>
      <c r="CA35" s="72">
        <f t="shared" si="18"/>
        <v>1.2222222222222225</v>
      </c>
      <c r="CB35" s="72">
        <f>SUM(I35*1,R35*1.2,AA35*1.5,AJ35*1.7,AS35*2)/(1+1.2+1.5+1.7+2)*0.06</f>
        <v>0</v>
      </c>
      <c r="CC35" s="72">
        <f t="shared" si="19"/>
        <v>0</v>
      </c>
      <c r="CD35" s="73"/>
      <c r="CE35" s="64"/>
      <c r="CF35" s="64"/>
      <c r="CG35" s="64"/>
      <c r="CH35" s="64"/>
      <c r="CI35" s="64"/>
      <c r="CJ35" s="64"/>
      <c r="CK35" s="64"/>
      <c r="CL35" s="74" t="e">
        <f t="shared" si="20"/>
        <v>#DIV/0!</v>
      </c>
      <c r="CM35" s="75">
        <v>40</v>
      </c>
      <c r="CN35" s="76">
        <v>20</v>
      </c>
      <c r="CO35" s="77">
        <f t="shared" si="21"/>
        <v>1.1000000000000001</v>
      </c>
      <c r="CP35" s="72"/>
      <c r="CQ35" s="78" t="e">
        <f t="shared" si="22"/>
        <v>#DIV/0!</v>
      </c>
      <c r="CR35" s="79" t="s">
        <v>33</v>
      </c>
    </row>
    <row r="36" spans="1:96" ht="19.5" x14ac:dyDescent="0.25">
      <c r="A36" s="153"/>
      <c r="B36" s="147" t="s">
        <v>52</v>
      </c>
      <c r="C36" s="113" t="s">
        <v>105</v>
      </c>
      <c r="D36" s="49">
        <v>810193623</v>
      </c>
      <c r="E36" s="177">
        <f t="shared" si="4"/>
        <v>0</v>
      </c>
      <c r="F36" s="51"/>
      <c r="G36" s="51"/>
      <c r="H36" s="18"/>
      <c r="I36" s="52">
        <f t="shared" si="0"/>
        <v>0</v>
      </c>
      <c r="J36" s="51"/>
      <c r="K36" s="53"/>
      <c r="L36" s="179">
        <f t="shared" si="5"/>
        <v>0</v>
      </c>
      <c r="M36" s="177">
        <f t="shared" si="1"/>
        <v>0</v>
      </c>
      <c r="N36" s="51"/>
      <c r="O36" s="18">
        <f t="shared" si="2"/>
        <v>0</v>
      </c>
      <c r="P36" s="51"/>
      <c r="Q36" s="51"/>
      <c r="R36" s="54">
        <f t="shared" si="6"/>
        <v>0</v>
      </c>
      <c r="S36" s="50"/>
      <c r="T36" s="53">
        <v>65</v>
      </c>
      <c r="U36" s="52">
        <f t="shared" si="7"/>
        <v>43.333333333333336</v>
      </c>
      <c r="V36" s="51"/>
      <c r="W36" s="51"/>
      <c r="X36" s="51"/>
      <c r="Y36" s="51"/>
      <c r="Z36" s="51"/>
      <c r="AA36" s="54">
        <f t="shared" si="23"/>
        <v>0</v>
      </c>
      <c r="AB36" s="50"/>
      <c r="AC36" s="53">
        <v>55</v>
      </c>
      <c r="AD36" s="52">
        <f t="shared" si="8"/>
        <v>36.666666666666664</v>
      </c>
      <c r="AE36" s="51"/>
      <c r="AF36" s="51"/>
      <c r="AG36" s="51"/>
      <c r="AH36" s="51"/>
      <c r="AI36" s="51"/>
      <c r="AJ36" s="54">
        <f t="shared" si="9"/>
        <v>0</v>
      </c>
      <c r="AK36" s="50">
        <v>85</v>
      </c>
      <c r="AL36" s="53"/>
      <c r="AM36" s="52">
        <f t="shared" si="10"/>
        <v>0</v>
      </c>
      <c r="AN36" s="50"/>
      <c r="AO36" s="51"/>
      <c r="AP36" s="51"/>
      <c r="AQ36" s="51"/>
      <c r="AR36" s="51"/>
      <c r="AS36" s="52">
        <f t="shared" si="11"/>
        <v>0</v>
      </c>
      <c r="AT36" s="50"/>
      <c r="AU36" s="53"/>
      <c r="AV36" s="52">
        <f t="shared" si="12"/>
        <v>0</v>
      </c>
      <c r="AW36" s="50"/>
      <c r="AX36" s="51"/>
      <c r="AY36" s="51"/>
      <c r="AZ36" s="51"/>
      <c r="BA36" s="51"/>
      <c r="BB36" s="52">
        <f t="shared" si="24"/>
        <v>0</v>
      </c>
      <c r="BC36" s="51">
        <v>0</v>
      </c>
      <c r="BD36" s="55"/>
      <c r="BE36" s="50"/>
      <c r="BF36" s="51"/>
      <c r="BG36" s="51"/>
      <c r="BH36" s="51"/>
      <c r="BI36" s="51"/>
      <c r="BJ36" s="52">
        <f t="shared" si="25"/>
        <v>0</v>
      </c>
      <c r="BK36" s="50"/>
      <c r="BL36" s="50"/>
      <c r="BM36" s="51"/>
      <c r="BN36" s="51"/>
      <c r="BO36" s="51"/>
      <c r="BP36" s="51"/>
      <c r="BQ36" s="52">
        <f t="shared" si="26"/>
        <v>0</v>
      </c>
      <c r="BR36" s="50">
        <v>60</v>
      </c>
      <c r="BS36" s="53"/>
      <c r="BT36" s="52">
        <f t="shared" si="16"/>
        <v>0</v>
      </c>
      <c r="BU36" s="50"/>
      <c r="BV36" s="51"/>
      <c r="BW36" s="51"/>
      <c r="BX36" s="51"/>
      <c r="BY36" s="51"/>
      <c r="BZ36" s="52">
        <f t="shared" si="27"/>
        <v>0</v>
      </c>
      <c r="CA36" s="56">
        <f t="shared" si="18"/>
        <v>0.8</v>
      </c>
      <c r="CB36" s="56">
        <f>SUM(I36*1,R36*1.2,AA36*1.5,AJ36*1.7,AS36*2)/(1+1.2+1.5+1.7+2)*0.06</f>
        <v>0</v>
      </c>
      <c r="CC36" s="56">
        <f t="shared" si="19"/>
        <v>0</v>
      </c>
      <c r="CD36" s="57"/>
      <c r="CE36" s="48"/>
      <c r="CF36" s="48"/>
      <c r="CG36" s="48"/>
      <c r="CH36" s="48"/>
      <c r="CI36" s="48"/>
      <c r="CJ36" s="48"/>
      <c r="CK36" s="48"/>
      <c r="CL36" s="58" t="e">
        <f t="shared" si="20"/>
        <v>#DIV/0!</v>
      </c>
      <c r="CM36" s="59">
        <v>40</v>
      </c>
      <c r="CN36" s="60">
        <v>30</v>
      </c>
      <c r="CO36" s="61">
        <f t="shared" si="21"/>
        <v>1.35</v>
      </c>
      <c r="CP36" s="56"/>
      <c r="CQ36" s="62" t="e">
        <f t="shared" si="22"/>
        <v>#DIV/0!</v>
      </c>
      <c r="CR36" s="63" t="s">
        <v>33</v>
      </c>
    </row>
    <row r="37" spans="1:96" s="174" customFormat="1" ht="19.5" x14ac:dyDescent="0.25">
      <c r="A37" s="153"/>
      <c r="B37" s="146"/>
      <c r="C37" s="112" t="s">
        <v>106</v>
      </c>
      <c r="D37" s="65">
        <v>810192555</v>
      </c>
      <c r="E37" s="176">
        <f t="shared" si="4"/>
        <v>0</v>
      </c>
      <c r="F37" s="67"/>
      <c r="G37" s="67"/>
      <c r="H37" s="67"/>
      <c r="I37" s="68">
        <f t="shared" si="0"/>
        <v>0</v>
      </c>
      <c r="J37" s="67"/>
      <c r="K37" s="69"/>
      <c r="L37" s="179">
        <f t="shared" si="5"/>
        <v>0</v>
      </c>
      <c r="M37" s="177">
        <f t="shared" si="1"/>
        <v>0</v>
      </c>
      <c r="N37" s="67"/>
      <c r="O37" s="180">
        <f t="shared" si="2"/>
        <v>0</v>
      </c>
      <c r="P37" s="67"/>
      <c r="Q37" s="67"/>
      <c r="R37" s="70">
        <f t="shared" si="6"/>
        <v>0</v>
      </c>
      <c r="S37" s="66"/>
      <c r="T37" s="69"/>
      <c r="U37" s="68">
        <f t="shared" si="7"/>
        <v>0</v>
      </c>
      <c r="V37" s="67"/>
      <c r="W37" s="67"/>
      <c r="X37" s="67"/>
      <c r="Y37" s="67"/>
      <c r="Z37" s="67"/>
      <c r="AA37" s="70">
        <f t="shared" si="23"/>
        <v>0</v>
      </c>
      <c r="AB37" s="66"/>
      <c r="AC37" s="69"/>
      <c r="AD37" s="68">
        <f t="shared" si="8"/>
        <v>0</v>
      </c>
      <c r="AE37" s="67"/>
      <c r="AF37" s="67"/>
      <c r="AG37" s="67"/>
      <c r="AH37" s="67"/>
      <c r="AI37" s="67"/>
      <c r="AJ37" s="70">
        <f t="shared" si="9"/>
        <v>0</v>
      </c>
      <c r="AK37" s="66"/>
      <c r="AL37" s="69"/>
      <c r="AM37" s="68">
        <f t="shared" si="10"/>
        <v>0</v>
      </c>
      <c r="AN37" s="66"/>
      <c r="AO37" s="67"/>
      <c r="AP37" s="67"/>
      <c r="AQ37" s="67"/>
      <c r="AR37" s="67"/>
      <c r="AS37" s="68">
        <f t="shared" si="11"/>
        <v>0</v>
      </c>
      <c r="AT37" s="66"/>
      <c r="AU37" s="69"/>
      <c r="AV37" s="68">
        <f t="shared" si="12"/>
        <v>0</v>
      </c>
      <c r="AW37" s="66"/>
      <c r="AX37" s="67"/>
      <c r="AY37" s="67"/>
      <c r="AZ37" s="67"/>
      <c r="BA37" s="67"/>
      <c r="BB37" s="68">
        <f t="shared" si="24"/>
        <v>0</v>
      </c>
      <c r="BC37" s="67"/>
      <c r="BD37" s="71"/>
      <c r="BE37" s="66"/>
      <c r="BF37" s="67"/>
      <c r="BG37" s="67"/>
      <c r="BH37" s="67"/>
      <c r="BI37" s="67"/>
      <c r="BJ37" s="68">
        <f t="shared" si="25"/>
        <v>0</v>
      </c>
      <c r="BK37" s="66"/>
      <c r="BL37" s="66"/>
      <c r="BM37" s="67"/>
      <c r="BN37" s="67"/>
      <c r="BO37" s="67"/>
      <c r="BP37" s="67"/>
      <c r="BQ37" s="68">
        <f t="shared" si="26"/>
        <v>0</v>
      </c>
      <c r="BR37" s="66"/>
      <c r="BS37" s="69"/>
      <c r="BT37" s="68">
        <f t="shared" si="16"/>
        <v>0</v>
      </c>
      <c r="BU37" s="66"/>
      <c r="BV37" s="67"/>
      <c r="BW37" s="67"/>
      <c r="BX37" s="67"/>
      <c r="BY37" s="67"/>
      <c r="BZ37" s="68">
        <f t="shared" si="27"/>
        <v>0</v>
      </c>
      <c r="CA37" s="72">
        <f t="shared" si="18"/>
        <v>0</v>
      </c>
      <c r="CB37" s="72">
        <f>SUM(I37*1,R37*1.2,AA37*1.5,AJ37*1.7,AS37*2)/(1+1.2+1.5+1.7+2)*0.06</f>
        <v>0</v>
      </c>
      <c r="CC37" s="72">
        <f t="shared" si="19"/>
        <v>0</v>
      </c>
      <c r="CD37" s="73"/>
      <c r="CE37" s="64"/>
      <c r="CF37" s="64"/>
      <c r="CG37" s="64"/>
      <c r="CH37" s="64"/>
      <c r="CI37" s="64"/>
      <c r="CJ37" s="64"/>
      <c r="CK37" s="64"/>
      <c r="CL37" s="74" t="e">
        <f t="shared" si="20"/>
        <v>#DIV/0!</v>
      </c>
      <c r="CM37" s="75"/>
      <c r="CN37" s="76"/>
      <c r="CO37" s="77">
        <f t="shared" si="21"/>
        <v>0</v>
      </c>
      <c r="CP37" s="72"/>
      <c r="CQ37" s="78" t="e">
        <f t="shared" si="22"/>
        <v>#DIV/0!</v>
      </c>
      <c r="CR37" s="79" t="s">
        <v>33</v>
      </c>
    </row>
    <row r="38" spans="1:96" ht="19.5" x14ac:dyDescent="0.25">
      <c r="A38" s="153"/>
      <c r="B38" s="147" t="s">
        <v>53</v>
      </c>
      <c r="C38" s="113" t="s">
        <v>107</v>
      </c>
      <c r="D38" s="133">
        <v>810192488</v>
      </c>
      <c r="E38" s="177">
        <f t="shared" si="4"/>
        <v>0</v>
      </c>
      <c r="F38" s="18"/>
      <c r="G38" s="18"/>
      <c r="H38" s="18"/>
      <c r="I38" s="52">
        <f t="shared" si="0"/>
        <v>0</v>
      </c>
      <c r="J38" s="51"/>
      <c r="K38" s="53"/>
      <c r="L38" s="179">
        <f t="shared" si="5"/>
        <v>0</v>
      </c>
      <c r="M38" s="177">
        <f t="shared" si="1"/>
        <v>0</v>
      </c>
      <c r="N38" s="51"/>
      <c r="O38" s="18">
        <f t="shared" si="2"/>
        <v>0</v>
      </c>
      <c r="P38" s="51"/>
      <c r="Q38" s="51"/>
      <c r="R38" s="54">
        <f t="shared" si="6"/>
        <v>0</v>
      </c>
      <c r="S38" s="50"/>
      <c r="T38" s="53">
        <v>75</v>
      </c>
      <c r="U38" s="52">
        <f t="shared" si="7"/>
        <v>50</v>
      </c>
      <c r="V38" s="51"/>
      <c r="W38" s="51"/>
      <c r="X38" s="51"/>
      <c r="Y38" s="51"/>
      <c r="Z38" s="51"/>
      <c r="AA38" s="54">
        <f t="shared" si="23"/>
        <v>0</v>
      </c>
      <c r="AB38" s="50"/>
      <c r="AC38" s="53">
        <v>70</v>
      </c>
      <c r="AD38" s="52">
        <f t="shared" si="8"/>
        <v>46.666666666666664</v>
      </c>
      <c r="AE38" s="51"/>
      <c r="AF38" s="51"/>
      <c r="AG38" s="51"/>
      <c r="AH38" s="51"/>
      <c r="AI38" s="51"/>
      <c r="AJ38" s="54">
        <f t="shared" si="9"/>
        <v>0</v>
      </c>
      <c r="AK38" s="50">
        <v>15</v>
      </c>
      <c r="AL38" s="53"/>
      <c r="AM38" s="52">
        <f t="shared" si="10"/>
        <v>0</v>
      </c>
      <c r="AN38" s="50"/>
      <c r="AO38" s="51"/>
      <c r="AP38" s="51"/>
      <c r="AQ38" s="51"/>
      <c r="AR38" s="51"/>
      <c r="AS38" s="52">
        <f t="shared" si="11"/>
        <v>0</v>
      </c>
      <c r="AT38" s="50"/>
      <c r="AU38" s="53"/>
      <c r="AV38" s="52">
        <f t="shared" si="12"/>
        <v>0</v>
      </c>
      <c r="AW38" s="50"/>
      <c r="AX38" s="51"/>
      <c r="AY38" s="51"/>
      <c r="AZ38" s="51"/>
      <c r="BA38" s="51"/>
      <c r="BB38" s="52">
        <f t="shared" si="24"/>
        <v>0</v>
      </c>
      <c r="BC38" s="51">
        <v>45</v>
      </c>
      <c r="BD38" s="55"/>
      <c r="BE38" s="50"/>
      <c r="BF38" s="51"/>
      <c r="BG38" s="51"/>
      <c r="BH38" s="51"/>
      <c r="BI38" s="51"/>
      <c r="BJ38" s="52">
        <f t="shared" si="25"/>
        <v>0</v>
      </c>
      <c r="BK38" s="50">
        <v>70</v>
      </c>
      <c r="BL38" s="50"/>
      <c r="BM38" s="51"/>
      <c r="BN38" s="51"/>
      <c r="BO38" s="51"/>
      <c r="BP38" s="51"/>
      <c r="BQ38" s="52">
        <f t="shared" si="26"/>
        <v>0</v>
      </c>
      <c r="BR38" s="50">
        <v>55</v>
      </c>
      <c r="BS38" s="53"/>
      <c r="BT38" s="52">
        <f t="shared" si="16"/>
        <v>0</v>
      </c>
      <c r="BU38" s="50"/>
      <c r="BV38" s="51"/>
      <c r="BW38" s="51"/>
      <c r="BX38" s="51"/>
      <c r="BY38" s="51"/>
      <c r="BZ38" s="52">
        <f t="shared" si="27"/>
        <v>0</v>
      </c>
      <c r="CA38" s="56">
        <f t="shared" si="18"/>
        <v>1.6138888888888889</v>
      </c>
      <c r="CB38" s="56">
        <f>SUM(I38*1,R38*1.2,AA38*1.5,AJ38*1.7,AS38*2)/(1+1.2+1.5+1.7+2)*0.06</f>
        <v>0</v>
      </c>
      <c r="CC38" s="56">
        <f t="shared" si="19"/>
        <v>0</v>
      </c>
      <c r="CD38" s="57"/>
      <c r="CE38" s="48"/>
      <c r="CF38" s="48"/>
      <c r="CG38" s="48"/>
      <c r="CH38" s="48"/>
      <c r="CI38" s="48"/>
      <c r="CJ38" s="48"/>
      <c r="CK38" s="48"/>
      <c r="CL38" s="58" t="e">
        <f t="shared" si="20"/>
        <v>#DIV/0!</v>
      </c>
      <c r="CM38" s="59">
        <v>15</v>
      </c>
      <c r="CN38" s="60">
        <v>30</v>
      </c>
      <c r="CO38" s="61">
        <f t="shared" si="21"/>
        <v>0.97499999999999998</v>
      </c>
      <c r="CP38" s="56"/>
      <c r="CQ38" s="62" t="e">
        <f t="shared" si="22"/>
        <v>#DIV/0!</v>
      </c>
      <c r="CR38" s="63" t="s">
        <v>33</v>
      </c>
    </row>
    <row r="39" spans="1:96" s="174" customFormat="1" ht="19.5" x14ac:dyDescent="0.25">
      <c r="A39" s="153"/>
      <c r="B39" s="146"/>
      <c r="C39" s="112" t="s">
        <v>108</v>
      </c>
      <c r="D39" s="132">
        <v>810192502</v>
      </c>
      <c r="E39" s="176">
        <f t="shared" si="4"/>
        <v>0</v>
      </c>
      <c r="F39" s="67"/>
      <c r="G39" s="67"/>
      <c r="H39" s="69"/>
      <c r="I39" s="68">
        <f t="shared" si="0"/>
        <v>0</v>
      </c>
      <c r="J39" s="67"/>
      <c r="K39" s="69"/>
      <c r="L39" s="179">
        <f t="shared" si="5"/>
        <v>0</v>
      </c>
      <c r="M39" s="177">
        <f t="shared" si="1"/>
        <v>0</v>
      </c>
      <c r="N39" s="67"/>
      <c r="O39" s="180">
        <f t="shared" si="2"/>
        <v>0</v>
      </c>
      <c r="P39" s="67"/>
      <c r="Q39" s="67"/>
      <c r="R39" s="70">
        <f t="shared" si="6"/>
        <v>0</v>
      </c>
      <c r="S39" s="66"/>
      <c r="T39" s="69">
        <v>75</v>
      </c>
      <c r="U39" s="68">
        <f t="shared" si="7"/>
        <v>50</v>
      </c>
      <c r="V39" s="67"/>
      <c r="W39" s="67"/>
      <c r="X39" s="67"/>
      <c r="Y39" s="67"/>
      <c r="Z39" s="67"/>
      <c r="AA39" s="70">
        <f t="shared" si="23"/>
        <v>0</v>
      </c>
      <c r="AB39" s="66"/>
      <c r="AC39" s="69">
        <v>75</v>
      </c>
      <c r="AD39" s="68">
        <f t="shared" si="8"/>
        <v>50</v>
      </c>
      <c r="AE39" s="67"/>
      <c r="AF39" s="67"/>
      <c r="AG39" s="67"/>
      <c r="AH39" s="67"/>
      <c r="AI39" s="67"/>
      <c r="AJ39" s="70">
        <f t="shared" si="9"/>
        <v>0</v>
      </c>
      <c r="AK39" s="66">
        <v>95</v>
      </c>
      <c r="AL39" s="69"/>
      <c r="AM39" s="68">
        <f t="shared" si="10"/>
        <v>0</v>
      </c>
      <c r="AN39" s="66"/>
      <c r="AO39" s="67"/>
      <c r="AP39" s="67"/>
      <c r="AQ39" s="67"/>
      <c r="AR39" s="67"/>
      <c r="AS39" s="68">
        <f t="shared" si="11"/>
        <v>0</v>
      </c>
      <c r="AT39" s="66"/>
      <c r="AU39" s="69"/>
      <c r="AV39" s="68">
        <f t="shared" si="12"/>
        <v>0</v>
      </c>
      <c r="AW39" s="66"/>
      <c r="AX39" s="67"/>
      <c r="AY39" s="67"/>
      <c r="AZ39" s="67"/>
      <c r="BA39" s="67"/>
      <c r="BB39" s="68">
        <f t="shared" si="24"/>
        <v>0</v>
      </c>
      <c r="BC39" s="67">
        <v>65</v>
      </c>
      <c r="BD39" s="71"/>
      <c r="BE39" s="66"/>
      <c r="BF39" s="67"/>
      <c r="BG39" s="67"/>
      <c r="BH39" s="67"/>
      <c r="BI39" s="67"/>
      <c r="BJ39" s="68">
        <f t="shared" si="25"/>
        <v>0</v>
      </c>
      <c r="BK39" s="66">
        <v>70</v>
      </c>
      <c r="BL39" s="66"/>
      <c r="BM39" s="67"/>
      <c r="BN39" s="67"/>
      <c r="BO39" s="67"/>
      <c r="BP39" s="67"/>
      <c r="BQ39" s="68">
        <f t="shared" si="26"/>
        <v>0</v>
      </c>
      <c r="BR39" s="66">
        <v>95</v>
      </c>
      <c r="BS39" s="69"/>
      <c r="BT39" s="68">
        <f t="shared" si="16"/>
        <v>0</v>
      </c>
      <c r="BU39" s="66"/>
      <c r="BV39" s="67"/>
      <c r="BW39" s="67"/>
      <c r="BX39" s="67"/>
      <c r="BY39" s="67"/>
      <c r="BZ39" s="68">
        <f t="shared" si="27"/>
        <v>0</v>
      </c>
      <c r="CA39" s="72">
        <f t="shared" si="18"/>
        <v>1.7416666666666667</v>
      </c>
      <c r="CB39" s="72">
        <f>SUM(I39*1,R39*1.2,AA39*1.5,AJ39*1.7,AS39*2)/(1+1.2+1.5+1.7+2)*0.06</f>
        <v>0</v>
      </c>
      <c r="CC39" s="72">
        <f t="shared" si="19"/>
        <v>0</v>
      </c>
      <c r="CD39" s="73"/>
      <c r="CE39" s="64"/>
      <c r="CF39" s="64"/>
      <c r="CG39" s="64"/>
      <c r="CH39" s="64"/>
      <c r="CI39" s="64"/>
      <c r="CJ39" s="64"/>
      <c r="CK39" s="64"/>
      <c r="CL39" s="74" t="e">
        <f t="shared" si="20"/>
        <v>#DIV/0!</v>
      </c>
      <c r="CM39" s="75">
        <v>40</v>
      </c>
      <c r="CN39" s="76">
        <v>40</v>
      </c>
      <c r="CO39" s="77">
        <f t="shared" si="21"/>
        <v>1.6</v>
      </c>
      <c r="CP39" s="72"/>
      <c r="CQ39" s="78" t="e">
        <f t="shared" si="22"/>
        <v>#DIV/0!</v>
      </c>
      <c r="CR39" s="79" t="s">
        <v>33</v>
      </c>
    </row>
    <row r="40" spans="1:96" ht="19.5" x14ac:dyDescent="0.25">
      <c r="A40" s="153"/>
      <c r="B40" s="147" t="s">
        <v>54</v>
      </c>
      <c r="C40" s="113" t="s">
        <v>109</v>
      </c>
      <c r="D40" s="49">
        <v>810192420</v>
      </c>
      <c r="E40" s="177">
        <f t="shared" si="4"/>
        <v>0</v>
      </c>
      <c r="F40" s="18"/>
      <c r="G40" s="18"/>
      <c r="H40" s="18"/>
      <c r="I40" s="52">
        <f t="shared" si="0"/>
        <v>0</v>
      </c>
      <c r="J40" s="51"/>
      <c r="K40" s="53"/>
      <c r="L40" s="179">
        <f t="shared" si="5"/>
        <v>0</v>
      </c>
      <c r="M40" s="177">
        <f t="shared" si="1"/>
        <v>0</v>
      </c>
      <c r="N40" s="51"/>
      <c r="O40" s="18">
        <f t="shared" si="2"/>
        <v>0</v>
      </c>
      <c r="P40" s="51"/>
      <c r="Q40" s="51"/>
      <c r="R40" s="54">
        <f t="shared" si="6"/>
        <v>0</v>
      </c>
      <c r="S40" s="50"/>
      <c r="T40" s="53">
        <v>90</v>
      </c>
      <c r="U40" s="52">
        <f t="shared" si="7"/>
        <v>95</v>
      </c>
      <c r="V40" s="51"/>
      <c r="W40" s="51"/>
      <c r="X40" s="51"/>
      <c r="Y40" s="51"/>
      <c r="Z40" s="51"/>
      <c r="AA40" s="54">
        <f t="shared" si="23"/>
        <v>0</v>
      </c>
      <c r="AB40" s="50"/>
      <c r="AC40" s="53"/>
      <c r="AD40" s="52">
        <f t="shared" si="8"/>
        <v>0</v>
      </c>
      <c r="AE40" s="51"/>
      <c r="AF40" s="51"/>
      <c r="AG40" s="51"/>
      <c r="AH40" s="51"/>
      <c r="AI40" s="51"/>
      <c r="AJ40" s="54">
        <f t="shared" si="9"/>
        <v>0</v>
      </c>
      <c r="AK40" s="50">
        <v>35</v>
      </c>
      <c r="AL40" s="53"/>
      <c r="AM40" s="52">
        <f t="shared" si="10"/>
        <v>0</v>
      </c>
      <c r="AN40" s="50"/>
      <c r="AO40" s="51"/>
      <c r="AP40" s="51"/>
      <c r="AQ40" s="51"/>
      <c r="AR40" s="51"/>
      <c r="AS40" s="52">
        <f t="shared" si="11"/>
        <v>0</v>
      </c>
      <c r="AT40" s="50"/>
      <c r="AU40" s="53"/>
      <c r="AV40" s="52">
        <f t="shared" si="12"/>
        <v>0</v>
      </c>
      <c r="AW40" s="50"/>
      <c r="AX40" s="51"/>
      <c r="AY40" s="51"/>
      <c r="AZ40" s="51"/>
      <c r="BA40" s="51"/>
      <c r="BB40" s="52">
        <f t="shared" si="24"/>
        <v>0</v>
      </c>
      <c r="BC40" s="51">
        <v>40</v>
      </c>
      <c r="BD40" s="55"/>
      <c r="BE40" s="50"/>
      <c r="BF40" s="51"/>
      <c r="BG40" s="51"/>
      <c r="BH40" s="51"/>
      <c r="BI40" s="51"/>
      <c r="BJ40" s="52">
        <f t="shared" si="25"/>
        <v>0</v>
      </c>
      <c r="BK40" s="50">
        <v>60</v>
      </c>
      <c r="BL40" s="50"/>
      <c r="BM40" s="51"/>
      <c r="BN40" s="51"/>
      <c r="BO40" s="51"/>
      <c r="BP40" s="51"/>
      <c r="BQ40" s="52">
        <f t="shared" si="26"/>
        <v>0</v>
      </c>
      <c r="BR40" s="50">
        <v>80</v>
      </c>
      <c r="BS40" s="53"/>
      <c r="BT40" s="52">
        <f t="shared" si="16"/>
        <v>0</v>
      </c>
      <c r="BU40" s="50"/>
      <c r="BV40" s="51"/>
      <c r="BW40" s="51"/>
      <c r="BX40" s="51"/>
      <c r="BY40" s="51"/>
      <c r="BZ40" s="52">
        <f t="shared" si="27"/>
        <v>0</v>
      </c>
      <c r="CA40" s="56">
        <f t="shared" si="18"/>
        <v>1.4916666666666667</v>
      </c>
      <c r="CB40" s="56">
        <f>SUM(I40*1,R40*1.2,AA40*1.5,AJ40*1.7,AS40*2)/(1+1.2+1.5+1.7+2)*0.06</f>
        <v>0</v>
      </c>
      <c r="CC40" s="56">
        <f t="shared" si="19"/>
        <v>0</v>
      </c>
      <c r="CD40" s="57"/>
      <c r="CE40" s="48"/>
      <c r="CF40" s="48"/>
      <c r="CG40" s="48"/>
      <c r="CH40" s="48"/>
      <c r="CI40" s="48"/>
      <c r="CJ40" s="48"/>
      <c r="CK40" s="48"/>
      <c r="CL40" s="58" t="e">
        <f t="shared" si="20"/>
        <v>#DIV/0!</v>
      </c>
      <c r="CM40" s="59">
        <v>40</v>
      </c>
      <c r="CN40" s="60">
        <v>50</v>
      </c>
      <c r="CO40" s="61">
        <f t="shared" si="21"/>
        <v>1.85</v>
      </c>
      <c r="CP40" s="56"/>
      <c r="CQ40" s="62" t="e">
        <f t="shared" si="22"/>
        <v>#DIV/0!</v>
      </c>
      <c r="CR40" s="63" t="s">
        <v>33</v>
      </c>
    </row>
    <row r="41" spans="1:96" s="174" customFormat="1" ht="19.5" x14ac:dyDescent="0.25">
      <c r="A41" s="153"/>
      <c r="B41" s="146"/>
      <c r="C41" s="112" t="s">
        <v>110</v>
      </c>
      <c r="D41" s="65">
        <v>810192611</v>
      </c>
      <c r="E41" s="176">
        <f t="shared" si="4"/>
        <v>0</v>
      </c>
      <c r="F41" s="67"/>
      <c r="G41" s="67"/>
      <c r="H41" s="69"/>
      <c r="I41" s="68">
        <f t="shared" si="0"/>
        <v>0</v>
      </c>
      <c r="J41" s="67"/>
      <c r="K41" s="69"/>
      <c r="L41" s="179">
        <f t="shared" si="5"/>
        <v>0</v>
      </c>
      <c r="M41" s="177">
        <f t="shared" si="1"/>
        <v>0</v>
      </c>
      <c r="N41" s="67"/>
      <c r="O41" s="180">
        <f t="shared" si="2"/>
        <v>0</v>
      </c>
      <c r="P41" s="67"/>
      <c r="Q41" s="67"/>
      <c r="R41" s="70">
        <f t="shared" si="6"/>
        <v>0</v>
      </c>
      <c r="S41" s="66"/>
      <c r="T41" s="69">
        <v>50</v>
      </c>
      <c r="U41" s="68">
        <f t="shared" si="7"/>
        <v>33.333333333333336</v>
      </c>
      <c r="V41" s="67"/>
      <c r="W41" s="67"/>
      <c r="X41" s="67"/>
      <c r="Y41" s="67"/>
      <c r="Z41" s="67"/>
      <c r="AA41" s="70">
        <f t="shared" si="23"/>
        <v>0</v>
      </c>
      <c r="AB41" s="66"/>
      <c r="AC41" s="69">
        <v>40</v>
      </c>
      <c r="AD41" s="68">
        <f t="shared" si="8"/>
        <v>26.666666666666668</v>
      </c>
      <c r="AE41" s="67"/>
      <c r="AF41" s="67"/>
      <c r="AG41" s="67"/>
      <c r="AH41" s="67"/>
      <c r="AI41" s="67"/>
      <c r="AJ41" s="70">
        <f t="shared" si="9"/>
        <v>0</v>
      </c>
      <c r="AK41" s="66">
        <v>35</v>
      </c>
      <c r="AL41" s="69"/>
      <c r="AM41" s="68">
        <f t="shared" si="10"/>
        <v>0</v>
      </c>
      <c r="AN41" s="66"/>
      <c r="AO41" s="67"/>
      <c r="AP41" s="67"/>
      <c r="AQ41" s="67"/>
      <c r="AR41" s="67"/>
      <c r="AS41" s="68">
        <f t="shared" si="11"/>
        <v>0</v>
      </c>
      <c r="AT41" s="66"/>
      <c r="AU41" s="69"/>
      <c r="AV41" s="68">
        <f t="shared" si="12"/>
        <v>0</v>
      </c>
      <c r="AW41" s="66"/>
      <c r="AX41" s="67"/>
      <c r="AY41" s="67"/>
      <c r="AZ41" s="67"/>
      <c r="BA41" s="67"/>
      <c r="BB41" s="68">
        <f t="shared" si="24"/>
        <v>0</v>
      </c>
      <c r="BC41" s="67">
        <v>15</v>
      </c>
      <c r="BD41" s="71"/>
      <c r="BE41" s="66"/>
      <c r="BF41" s="67"/>
      <c r="BG41" s="67"/>
      <c r="BH41" s="67"/>
      <c r="BI41" s="67"/>
      <c r="BJ41" s="68">
        <f t="shared" si="25"/>
        <v>0</v>
      </c>
      <c r="BK41" s="66">
        <v>40</v>
      </c>
      <c r="BL41" s="66"/>
      <c r="BM41" s="67"/>
      <c r="BN41" s="67"/>
      <c r="BO41" s="67"/>
      <c r="BP41" s="67"/>
      <c r="BQ41" s="68">
        <f t="shared" si="26"/>
        <v>0</v>
      </c>
      <c r="BR41" s="66">
        <v>35</v>
      </c>
      <c r="BS41" s="69"/>
      <c r="BT41" s="68">
        <f t="shared" si="16"/>
        <v>0</v>
      </c>
      <c r="BU41" s="66"/>
      <c r="BV41" s="67"/>
      <c r="BW41" s="67"/>
      <c r="BX41" s="67"/>
      <c r="BY41" s="67"/>
      <c r="BZ41" s="68">
        <f t="shared" si="27"/>
        <v>0</v>
      </c>
      <c r="CA41" s="72">
        <f t="shared" si="18"/>
        <v>0.90833333333333344</v>
      </c>
      <c r="CB41" s="72">
        <f>SUM(I41*1,R41*1.2,AA41*1.5,AJ41*1.7,AS41*2)/(1+1.2+1.5+1.7+2)*0.06</f>
        <v>0</v>
      </c>
      <c r="CC41" s="72">
        <f t="shared" si="19"/>
        <v>0</v>
      </c>
      <c r="CD41" s="73"/>
      <c r="CE41" s="64"/>
      <c r="CF41" s="64"/>
      <c r="CG41" s="64"/>
      <c r="CH41" s="64"/>
      <c r="CI41" s="64"/>
      <c r="CJ41" s="64"/>
      <c r="CK41" s="64"/>
      <c r="CL41" s="74" t="e">
        <f t="shared" si="20"/>
        <v>#DIV/0!</v>
      </c>
      <c r="CM41" s="75">
        <v>40</v>
      </c>
      <c r="CN41" s="76">
        <v>35</v>
      </c>
      <c r="CO41" s="77">
        <f t="shared" si="21"/>
        <v>1.4750000000000001</v>
      </c>
      <c r="CP41" s="72"/>
      <c r="CQ41" s="78" t="e">
        <f t="shared" si="22"/>
        <v>#DIV/0!</v>
      </c>
      <c r="CR41" s="79" t="s">
        <v>33</v>
      </c>
    </row>
    <row r="42" spans="1:96" ht="19.5" x14ac:dyDescent="0.25">
      <c r="A42" s="153"/>
      <c r="B42" s="155" t="s">
        <v>55</v>
      </c>
      <c r="C42" s="48" t="s">
        <v>111</v>
      </c>
      <c r="D42" s="133">
        <v>810192378</v>
      </c>
      <c r="E42" s="177">
        <f t="shared" si="4"/>
        <v>0</v>
      </c>
      <c r="F42" s="18"/>
      <c r="G42" s="18"/>
      <c r="H42" s="18"/>
      <c r="I42" s="52">
        <f t="shared" si="0"/>
        <v>0</v>
      </c>
      <c r="J42" s="51"/>
      <c r="K42" s="53"/>
      <c r="L42" s="179">
        <f t="shared" si="5"/>
        <v>0</v>
      </c>
      <c r="M42" s="177">
        <f t="shared" si="1"/>
        <v>0</v>
      </c>
      <c r="N42" s="51"/>
      <c r="O42" s="18">
        <f t="shared" si="2"/>
        <v>0</v>
      </c>
      <c r="P42" s="51"/>
      <c r="Q42" s="51"/>
      <c r="R42" s="54">
        <f t="shared" si="6"/>
        <v>0</v>
      </c>
      <c r="S42" s="50"/>
      <c r="T42" s="53">
        <v>75</v>
      </c>
      <c r="U42" s="52">
        <f t="shared" si="7"/>
        <v>50</v>
      </c>
      <c r="V42" s="51"/>
      <c r="W42" s="51"/>
      <c r="X42" s="51"/>
      <c r="Y42" s="51"/>
      <c r="Z42" s="51"/>
      <c r="AA42" s="54">
        <f t="shared" si="23"/>
        <v>0</v>
      </c>
      <c r="AB42" s="50"/>
      <c r="AC42" s="53">
        <v>30</v>
      </c>
      <c r="AD42" s="52">
        <f t="shared" si="8"/>
        <v>20</v>
      </c>
      <c r="AE42" s="51"/>
      <c r="AF42" s="51"/>
      <c r="AG42" s="51"/>
      <c r="AH42" s="51"/>
      <c r="AI42" s="51"/>
      <c r="AJ42" s="54">
        <f t="shared" si="9"/>
        <v>0</v>
      </c>
      <c r="AK42" s="50">
        <v>90</v>
      </c>
      <c r="AL42" s="53"/>
      <c r="AM42" s="52">
        <f t="shared" si="10"/>
        <v>0</v>
      </c>
      <c r="AN42" s="50"/>
      <c r="AO42" s="51"/>
      <c r="AP42" s="51"/>
      <c r="AQ42" s="51"/>
      <c r="AR42" s="51"/>
      <c r="AS42" s="52">
        <f t="shared" si="11"/>
        <v>0</v>
      </c>
      <c r="AT42" s="50"/>
      <c r="AU42" s="53"/>
      <c r="AV42" s="52">
        <f t="shared" si="12"/>
        <v>0</v>
      </c>
      <c r="AW42" s="50"/>
      <c r="AX42" s="51"/>
      <c r="AY42" s="51"/>
      <c r="AZ42" s="51"/>
      <c r="BA42" s="51"/>
      <c r="BB42" s="52">
        <f t="shared" si="24"/>
        <v>0</v>
      </c>
      <c r="BC42" s="51">
        <v>50</v>
      </c>
      <c r="BD42" s="55"/>
      <c r="BE42" s="50"/>
      <c r="BF42" s="51"/>
      <c r="BG42" s="51"/>
      <c r="BH42" s="51"/>
      <c r="BI42" s="51"/>
      <c r="BJ42" s="52">
        <f t="shared" si="25"/>
        <v>0</v>
      </c>
      <c r="BK42" s="50">
        <v>70</v>
      </c>
      <c r="BL42" s="50"/>
      <c r="BM42" s="51"/>
      <c r="BN42" s="51"/>
      <c r="BO42" s="51"/>
      <c r="BP42" s="51"/>
      <c r="BQ42" s="52">
        <f t="shared" si="26"/>
        <v>0</v>
      </c>
      <c r="BR42" s="50">
        <v>80</v>
      </c>
      <c r="BS42" s="53"/>
      <c r="BT42" s="52">
        <f t="shared" si="16"/>
        <v>0</v>
      </c>
      <c r="BU42" s="50"/>
      <c r="BV42" s="51"/>
      <c r="BW42" s="51"/>
      <c r="BX42" s="51"/>
      <c r="BY42" s="51"/>
      <c r="BZ42" s="52">
        <f t="shared" si="27"/>
        <v>0</v>
      </c>
      <c r="CA42" s="56">
        <f t="shared" si="18"/>
        <v>1.4166666666666667</v>
      </c>
      <c r="CB42" s="56">
        <f>SUM(I42*1,R42*1.2,AA42*1.5,AJ42*1.7,AS42*2)/(1+1.2+1.5+1.7+2)*0.06</f>
        <v>0</v>
      </c>
      <c r="CC42" s="56">
        <f t="shared" si="19"/>
        <v>0</v>
      </c>
      <c r="CD42" s="57"/>
      <c r="CE42" s="48"/>
      <c r="CF42" s="48"/>
      <c r="CG42" s="48"/>
      <c r="CH42" s="48"/>
      <c r="CI42" s="48"/>
      <c r="CJ42" s="48"/>
      <c r="CK42" s="48"/>
      <c r="CL42" s="58" t="e">
        <f t="shared" si="20"/>
        <v>#DIV/0!</v>
      </c>
      <c r="CM42" s="59">
        <v>25</v>
      </c>
      <c r="CN42" s="60">
        <v>22</v>
      </c>
      <c r="CO42" s="61">
        <f t="shared" si="21"/>
        <v>0.92500000000000004</v>
      </c>
      <c r="CP42" s="56"/>
      <c r="CQ42" s="62" t="e">
        <f t="shared" si="22"/>
        <v>#DIV/0!</v>
      </c>
      <c r="CR42" s="63" t="s">
        <v>33</v>
      </c>
    </row>
    <row r="43" spans="1:96" s="174" customFormat="1" ht="20.25" thickBot="1" x14ac:dyDescent="0.3">
      <c r="A43" s="154"/>
      <c r="B43" s="156"/>
      <c r="C43" s="106" t="s">
        <v>112</v>
      </c>
      <c r="D43" s="135">
        <v>810192450</v>
      </c>
      <c r="E43" s="34">
        <f t="shared" si="4"/>
        <v>0</v>
      </c>
      <c r="F43" s="67"/>
      <c r="G43" s="67"/>
      <c r="H43" s="94"/>
      <c r="I43" s="95">
        <f t="shared" si="0"/>
        <v>0</v>
      </c>
      <c r="J43" s="94"/>
      <c r="K43" s="96"/>
      <c r="L43" s="83">
        <f t="shared" si="5"/>
        <v>0</v>
      </c>
      <c r="M43" s="18">
        <f t="shared" si="1"/>
        <v>0</v>
      </c>
      <c r="N43" s="94"/>
      <c r="O43" s="181">
        <f t="shared" si="2"/>
        <v>0</v>
      </c>
      <c r="P43" s="94"/>
      <c r="Q43" s="94"/>
      <c r="R43" s="97">
        <f t="shared" si="6"/>
        <v>0</v>
      </c>
      <c r="S43" s="102"/>
      <c r="T43" s="96">
        <v>70</v>
      </c>
      <c r="U43" s="95">
        <f t="shared" si="7"/>
        <v>46.666666666666664</v>
      </c>
      <c r="V43" s="94"/>
      <c r="W43" s="94"/>
      <c r="X43" s="94"/>
      <c r="Y43" s="94"/>
      <c r="Z43" s="94"/>
      <c r="AA43" s="97">
        <f t="shared" si="23"/>
        <v>0</v>
      </c>
      <c r="AB43" s="102"/>
      <c r="AC43" s="96">
        <v>50</v>
      </c>
      <c r="AD43" s="95">
        <f t="shared" si="8"/>
        <v>33.333333333333336</v>
      </c>
      <c r="AE43" s="94"/>
      <c r="AF43" s="94"/>
      <c r="AG43" s="94"/>
      <c r="AH43" s="94"/>
      <c r="AI43" s="94"/>
      <c r="AJ43" s="97">
        <f t="shared" si="9"/>
        <v>0</v>
      </c>
      <c r="AK43" s="102">
        <v>65</v>
      </c>
      <c r="AL43" s="96"/>
      <c r="AM43" s="95">
        <f t="shared" si="10"/>
        <v>0</v>
      </c>
      <c r="AN43" s="102"/>
      <c r="AO43" s="94"/>
      <c r="AP43" s="94"/>
      <c r="AQ43" s="94"/>
      <c r="AR43" s="94"/>
      <c r="AS43" s="95">
        <f t="shared" si="11"/>
        <v>0</v>
      </c>
      <c r="AT43" s="102"/>
      <c r="AU43" s="96"/>
      <c r="AV43" s="95">
        <f t="shared" si="12"/>
        <v>0</v>
      </c>
      <c r="AW43" s="102"/>
      <c r="AX43" s="94"/>
      <c r="AY43" s="94"/>
      <c r="AZ43" s="94"/>
      <c r="BA43" s="94"/>
      <c r="BB43" s="95">
        <f t="shared" si="24"/>
        <v>0</v>
      </c>
      <c r="BC43" s="94">
        <v>35</v>
      </c>
      <c r="BD43" s="103"/>
      <c r="BE43" s="102"/>
      <c r="BF43" s="94"/>
      <c r="BG43" s="94"/>
      <c r="BH43" s="94"/>
      <c r="BI43" s="94"/>
      <c r="BJ43" s="95">
        <f t="shared" si="25"/>
        <v>0</v>
      </c>
      <c r="BK43" s="102">
        <v>50</v>
      </c>
      <c r="BL43" s="102"/>
      <c r="BM43" s="94"/>
      <c r="BN43" s="94"/>
      <c r="BO43" s="94"/>
      <c r="BP43" s="94"/>
      <c r="BQ43" s="95">
        <f t="shared" si="26"/>
        <v>0</v>
      </c>
      <c r="BR43" s="102">
        <v>40</v>
      </c>
      <c r="BS43" s="96"/>
      <c r="BT43" s="95">
        <f t="shared" si="16"/>
        <v>0</v>
      </c>
      <c r="BU43" s="102"/>
      <c r="BV43" s="94"/>
      <c r="BW43" s="94"/>
      <c r="BX43" s="94"/>
      <c r="BY43" s="94"/>
      <c r="BZ43" s="95">
        <f t="shared" si="27"/>
        <v>0</v>
      </c>
      <c r="CA43" s="104">
        <f t="shared" si="18"/>
        <v>1.2583333333333335</v>
      </c>
      <c r="CB43" s="104">
        <f>SUM(I43*1,R43*1.2,AA43*1.5,AJ43*1.7,AS43*2)/(1+1.2+1.5+1.7+2)*0.06</f>
        <v>0</v>
      </c>
      <c r="CC43" s="104">
        <f t="shared" si="19"/>
        <v>0</v>
      </c>
      <c r="CD43" s="105"/>
      <c r="CE43" s="106"/>
      <c r="CF43" s="106"/>
      <c r="CG43" s="106"/>
      <c r="CH43" s="106"/>
      <c r="CI43" s="106"/>
      <c r="CJ43" s="106"/>
      <c r="CK43" s="106"/>
      <c r="CL43" s="107" t="e">
        <f t="shared" si="20"/>
        <v>#DIV/0!</v>
      </c>
      <c r="CM43" s="108">
        <v>5</v>
      </c>
      <c r="CN43" s="109">
        <v>30</v>
      </c>
      <c r="CO43" s="110">
        <f t="shared" si="21"/>
        <v>0.82499999999999996</v>
      </c>
      <c r="CP43" s="104"/>
      <c r="CQ43" s="98" t="e">
        <f t="shared" si="22"/>
        <v>#DIV/0!</v>
      </c>
      <c r="CR43" s="99" t="s">
        <v>33</v>
      </c>
    </row>
    <row r="44" spans="1:96" ht="21" thickTop="1" thickBot="1" x14ac:dyDescent="0.3">
      <c r="A44" s="150" t="s">
        <v>56</v>
      </c>
      <c r="B44" s="151"/>
      <c r="C44" s="151"/>
      <c r="D44" s="152"/>
      <c r="E44" s="114">
        <f>AVERAGE(E4:E43)</f>
        <v>71.75</v>
      </c>
      <c r="F44" s="115">
        <f t="shared" ref="F44:CB44" si="28">AVERAGE(F4:F43)</f>
        <v>0</v>
      </c>
      <c r="G44" s="115">
        <f t="shared" si="28"/>
        <v>3</v>
      </c>
      <c r="H44" s="115">
        <f t="shared" si="28"/>
        <v>5.7333333333333334</v>
      </c>
      <c r="I44" s="116">
        <f t="shared" si="28"/>
        <v>74</v>
      </c>
      <c r="J44" s="117">
        <f t="shared" si="28"/>
        <v>0</v>
      </c>
      <c r="K44" s="118">
        <f t="shared" si="28"/>
        <v>0</v>
      </c>
      <c r="L44" s="116">
        <f t="shared" si="28"/>
        <v>0</v>
      </c>
      <c r="M44" s="115">
        <f t="shared" si="28"/>
        <v>0</v>
      </c>
      <c r="N44" s="115" t="e">
        <f t="shared" si="28"/>
        <v>#DIV/0!</v>
      </c>
      <c r="O44" s="115">
        <f t="shared" si="28"/>
        <v>0</v>
      </c>
      <c r="P44" s="115" t="e">
        <f t="shared" si="28"/>
        <v>#DIV/0!</v>
      </c>
      <c r="Q44" s="115" t="e">
        <f t="shared" si="28"/>
        <v>#DIV/0!</v>
      </c>
      <c r="R44" s="119">
        <f t="shared" si="28"/>
        <v>0</v>
      </c>
      <c r="S44" s="114" t="e">
        <f t="shared" si="28"/>
        <v>#DIV/0!</v>
      </c>
      <c r="T44" s="120">
        <f t="shared" si="28"/>
        <v>71.0625</v>
      </c>
      <c r="U44" s="121">
        <f t="shared" si="28"/>
        <v>44.999999999999993</v>
      </c>
      <c r="V44" s="115" t="e">
        <f t="shared" si="28"/>
        <v>#DIV/0!</v>
      </c>
      <c r="W44" s="115" t="e">
        <f t="shared" si="28"/>
        <v>#DIV/0!</v>
      </c>
      <c r="X44" s="115" t="e">
        <f t="shared" si="28"/>
        <v>#DIV/0!</v>
      </c>
      <c r="Y44" s="115" t="e">
        <f t="shared" si="28"/>
        <v>#DIV/0!</v>
      </c>
      <c r="Z44" s="115" t="e">
        <f t="shared" si="28"/>
        <v>#DIV/0!</v>
      </c>
      <c r="AA44" s="119">
        <f t="shared" si="28"/>
        <v>0</v>
      </c>
      <c r="AB44" s="114" t="e">
        <f t="shared" si="28"/>
        <v>#DIV/0!</v>
      </c>
      <c r="AC44" s="120">
        <f t="shared" si="28"/>
        <v>56.033333333333331</v>
      </c>
      <c r="AD44" s="121">
        <f t="shared" si="28"/>
        <v>32.891666666666666</v>
      </c>
      <c r="AE44" s="115" t="e">
        <f t="shared" si="28"/>
        <v>#DIV/0!</v>
      </c>
      <c r="AF44" s="115" t="e">
        <f t="shared" si="28"/>
        <v>#DIV/0!</v>
      </c>
      <c r="AG44" s="115" t="e">
        <f t="shared" si="28"/>
        <v>#DIV/0!</v>
      </c>
      <c r="AH44" s="115" t="e">
        <f t="shared" si="28"/>
        <v>#DIV/0!</v>
      </c>
      <c r="AI44" s="115" t="e">
        <f t="shared" si="28"/>
        <v>#DIV/0!</v>
      </c>
      <c r="AJ44" s="119">
        <f t="shared" si="28"/>
        <v>0</v>
      </c>
      <c r="AK44" s="114">
        <f t="shared" si="28"/>
        <v>70.833333333333329</v>
      </c>
      <c r="AL44" s="120" t="e">
        <f t="shared" si="28"/>
        <v>#DIV/0!</v>
      </c>
      <c r="AM44" s="121">
        <f t="shared" si="28"/>
        <v>0</v>
      </c>
      <c r="AN44" s="114" t="e">
        <f t="shared" si="28"/>
        <v>#DIV/0!</v>
      </c>
      <c r="AO44" s="115" t="e">
        <f t="shared" si="28"/>
        <v>#DIV/0!</v>
      </c>
      <c r="AP44" s="115" t="e">
        <f t="shared" si="28"/>
        <v>#DIV/0!</v>
      </c>
      <c r="AQ44" s="115" t="e">
        <f t="shared" si="28"/>
        <v>#DIV/0!</v>
      </c>
      <c r="AR44" s="115" t="e">
        <f t="shared" si="28"/>
        <v>#DIV/0!</v>
      </c>
      <c r="AS44" s="116">
        <f t="shared" si="28"/>
        <v>0</v>
      </c>
      <c r="AT44" s="114" t="e">
        <f t="shared" ref="AT44:AV44" si="29">AVERAGE(AT4:AT43)</f>
        <v>#DIV/0!</v>
      </c>
      <c r="AU44" s="120" t="e">
        <f t="shared" si="29"/>
        <v>#DIV/0!</v>
      </c>
      <c r="AV44" s="121">
        <f t="shared" si="29"/>
        <v>0</v>
      </c>
      <c r="AW44" s="114" t="e">
        <f t="shared" ref="AW44:BB44" si="30">AVERAGE(AW4:AW43)</f>
        <v>#DIV/0!</v>
      </c>
      <c r="AX44" s="115" t="e">
        <f t="shared" si="30"/>
        <v>#DIV/0!</v>
      </c>
      <c r="AY44" s="115" t="e">
        <f t="shared" si="30"/>
        <v>#DIV/0!</v>
      </c>
      <c r="AZ44" s="115" t="e">
        <f t="shared" si="30"/>
        <v>#DIV/0!</v>
      </c>
      <c r="BA44" s="115" t="e">
        <f t="shared" si="30"/>
        <v>#DIV/0!</v>
      </c>
      <c r="BB44" s="116">
        <f t="shared" si="30"/>
        <v>0</v>
      </c>
      <c r="BC44" s="115">
        <f t="shared" si="28"/>
        <v>43.125</v>
      </c>
      <c r="BD44" s="122" t="e">
        <f t="shared" si="28"/>
        <v>#DIV/0!</v>
      </c>
      <c r="BE44" s="114" t="e">
        <f t="shared" si="28"/>
        <v>#DIV/0!</v>
      </c>
      <c r="BF44" s="115" t="e">
        <f t="shared" si="28"/>
        <v>#DIV/0!</v>
      </c>
      <c r="BG44" s="115" t="e">
        <f t="shared" si="28"/>
        <v>#DIV/0!</v>
      </c>
      <c r="BH44" s="115" t="e">
        <f t="shared" si="28"/>
        <v>#DIV/0!</v>
      </c>
      <c r="BI44" s="115" t="e">
        <f t="shared" si="28"/>
        <v>#DIV/0!</v>
      </c>
      <c r="BJ44" s="116">
        <f t="shared" si="28"/>
        <v>0</v>
      </c>
      <c r="BK44" s="114">
        <f t="shared" si="28"/>
        <v>53.366666666666667</v>
      </c>
      <c r="BL44" s="114" t="e">
        <f t="shared" si="28"/>
        <v>#DIV/0!</v>
      </c>
      <c r="BM44" s="115" t="e">
        <f t="shared" si="28"/>
        <v>#DIV/0!</v>
      </c>
      <c r="BN44" s="115" t="e">
        <f t="shared" si="28"/>
        <v>#DIV/0!</v>
      </c>
      <c r="BO44" s="115" t="e">
        <f t="shared" si="28"/>
        <v>#DIV/0!</v>
      </c>
      <c r="BP44" s="115" t="e">
        <f t="shared" si="28"/>
        <v>#DIV/0!</v>
      </c>
      <c r="BQ44" s="116">
        <f t="shared" si="28"/>
        <v>0</v>
      </c>
      <c r="BR44" s="114">
        <f>AVERAGE(BR4:BR43)</f>
        <v>44.833333333333336</v>
      </c>
      <c r="BS44" s="120" t="e">
        <f>AVERAGE(BS4:BS43)</f>
        <v>#DIV/0!</v>
      </c>
      <c r="BT44" s="121">
        <f>AVERAGE(BT4:BT43)</f>
        <v>0</v>
      </c>
      <c r="BU44" s="114" t="e">
        <f t="shared" si="28"/>
        <v>#DIV/0!</v>
      </c>
      <c r="BV44" s="115" t="e">
        <f t="shared" si="28"/>
        <v>#DIV/0!</v>
      </c>
      <c r="BW44" s="115" t="e">
        <f t="shared" si="28"/>
        <v>#DIV/0!</v>
      </c>
      <c r="BX44" s="115" t="e">
        <f t="shared" si="28"/>
        <v>#DIV/0!</v>
      </c>
      <c r="BY44" s="115" t="e">
        <f t="shared" si="28"/>
        <v>#DIV/0!</v>
      </c>
      <c r="BZ44" s="116">
        <f t="shared" si="28"/>
        <v>0</v>
      </c>
      <c r="CA44" s="123">
        <f t="shared" si="28"/>
        <v>1.1602777777777777</v>
      </c>
      <c r="CB44" s="123">
        <f t="shared" si="28"/>
        <v>0.59999999999999976</v>
      </c>
      <c r="CC44" s="123">
        <f>AVERAGE(CC4:CC43)</f>
        <v>0</v>
      </c>
      <c r="CD44" s="114" t="s">
        <v>33</v>
      </c>
      <c r="CE44" s="115" t="s">
        <v>33</v>
      </c>
      <c r="CF44" s="115" t="s">
        <v>33</v>
      </c>
      <c r="CG44" s="115" t="s">
        <v>33</v>
      </c>
      <c r="CH44" s="115" t="s">
        <v>33</v>
      </c>
      <c r="CI44" s="115" t="s">
        <v>33</v>
      </c>
      <c r="CJ44" s="115" t="s">
        <v>33</v>
      </c>
      <c r="CK44" s="115" t="s">
        <v>33</v>
      </c>
      <c r="CL44" s="124" t="e">
        <f t="shared" ref="CL44:CQ44" si="31">AVERAGE(CL4:CL41)</f>
        <v>#DIV/0!</v>
      </c>
      <c r="CM44" s="125">
        <f t="shared" si="31"/>
        <v>30.5</v>
      </c>
      <c r="CN44" s="126">
        <f t="shared" si="31"/>
        <v>34.5</v>
      </c>
      <c r="CO44" s="127">
        <f t="shared" si="31"/>
        <v>1.0421052631578949</v>
      </c>
      <c r="CP44" s="123" t="e">
        <f t="shared" si="31"/>
        <v>#DIV/0!</v>
      </c>
      <c r="CQ44" s="128" t="e">
        <f t="shared" si="31"/>
        <v>#DIV/0!</v>
      </c>
      <c r="CR44" s="129" t="s">
        <v>57</v>
      </c>
    </row>
    <row r="45" spans="1:96" ht="15.75" thickTop="1" x14ac:dyDescent="0.25"/>
  </sheetData>
  <mergeCells count="54">
    <mergeCell ref="AN2:AS2"/>
    <mergeCell ref="A2:B3"/>
    <mergeCell ref="C2:C3"/>
    <mergeCell ref="D2:D3"/>
    <mergeCell ref="E2:I2"/>
    <mergeCell ref="J2:L2"/>
    <mergeCell ref="M2:R2"/>
    <mergeCell ref="S2:U2"/>
    <mergeCell ref="V2:AA2"/>
    <mergeCell ref="AB2:AD2"/>
    <mergeCell ref="AE2:AJ2"/>
    <mergeCell ref="AK2:AM2"/>
    <mergeCell ref="CR2:CR3"/>
    <mergeCell ref="BL2:BQ2"/>
    <mergeCell ref="CA2:CA3"/>
    <mergeCell ref="CB2:CB3"/>
    <mergeCell ref="CC2:CC3"/>
    <mergeCell ref="CD2:CL2"/>
    <mergeCell ref="CP2:CP3"/>
    <mergeCell ref="CQ2:CQ3"/>
    <mergeCell ref="BU2:BZ2"/>
    <mergeCell ref="CM2:CO2"/>
    <mergeCell ref="BR2:BT2"/>
    <mergeCell ref="B16:B17"/>
    <mergeCell ref="B18:B19"/>
    <mergeCell ref="B20:B21"/>
    <mergeCell ref="B22:B23"/>
    <mergeCell ref="A4:A13"/>
    <mergeCell ref="B4:B5"/>
    <mergeCell ref="B6:B7"/>
    <mergeCell ref="B8:B9"/>
    <mergeCell ref="B10:B11"/>
    <mergeCell ref="B12:B13"/>
    <mergeCell ref="A14:A23"/>
    <mergeCell ref="B14:B15"/>
    <mergeCell ref="A44:D44"/>
    <mergeCell ref="A34:A43"/>
    <mergeCell ref="B34:B35"/>
    <mergeCell ref="B36:B37"/>
    <mergeCell ref="B38:B39"/>
    <mergeCell ref="B40:B41"/>
    <mergeCell ref="B42:B43"/>
    <mergeCell ref="A24:A33"/>
    <mergeCell ref="B24:B25"/>
    <mergeCell ref="B26:B27"/>
    <mergeCell ref="B28:B29"/>
    <mergeCell ref="B30:B31"/>
    <mergeCell ref="B32:B33"/>
    <mergeCell ref="AT2:AV2"/>
    <mergeCell ref="BD2:BD3"/>
    <mergeCell ref="BC2:BC3"/>
    <mergeCell ref="BE2:BJ2"/>
    <mergeCell ref="BK2:BK3"/>
    <mergeCell ref="AW2:BB2"/>
  </mergeCells>
  <conditionalFormatting sqref="CQ4">
    <cfRule type="iconSet" priority="5">
      <iconSet iconSet="3Symbols2">
        <cfvo type="percent" val="0"/>
        <cfvo type="num" val="10"/>
        <cfvo type="num" val="14"/>
      </iconSet>
    </cfRule>
  </conditionalFormatting>
  <conditionalFormatting sqref="CQ14">
    <cfRule type="iconSet" priority="4">
      <iconSet iconSet="3Symbols2">
        <cfvo type="percent" val="0"/>
        <cfvo type="num" val="10"/>
        <cfvo type="num" val="14"/>
      </iconSet>
    </cfRule>
  </conditionalFormatting>
  <conditionalFormatting sqref="CQ5:CQ13">
    <cfRule type="iconSet" priority="6">
      <iconSet iconSet="3Symbols2">
        <cfvo type="percent" val="0"/>
        <cfvo type="num" val="10"/>
        <cfvo type="num" val="14"/>
      </iconSet>
    </cfRule>
  </conditionalFormatting>
  <conditionalFormatting sqref="CQ15:CQ43">
    <cfRule type="iconSet" priority="11">
      <iconSet iconSet="3Symbols2">
        <cfvo type="percent" val="0"/>
        <cfvo type="num" val="10"/>
        <cfvo type="num" val="14"/>
      </iconSet>
    </cfRule>
  </conditionalFormatting>
  <conditionalFormatting sqref="CQ44">
    <cfRule type="iconSet" priority="18">
      <iconSet iconSet="3Symbols2">
        <cfvo type="percent" val="0"/>
        <cfvo type="num" val="10"/>
        <cfvo type="num" val="14"/>
      </iconSet>
    </cfRule>
  </conditionalFormatting>
  <conditionalFormatting sqref="CD4:CK4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CD14:CK14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CD5:CK13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CD15:CK43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CD4:CK43">
    <cfRule type="iconSet" priority="23">
      <iconSet iconSet="3Symbols2" showValue="0">
        <cfvo type="percent" val="0"/>
        <cfvo type="num" val="0"/>
        <cfvo type="num" val="2"/>
      </iconSet>
    </cfRule>
  </conditionalFormatting>
  <pageMargins left="0.7" right="0.7" top="0.75" bottom="0.75" header="0.3" footer="0.3"/>
  <pageSetup paperSize="144" orientation="landscape" horizontalDpi="4294967292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FE77D214-AE52-47B3-BCA7-AD8F64D761F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CD5:CK13</xm:sqref>
        </x14:conditionalFormatting>
        <x14:conditionalFormatting xmlns:xm="http://schemas.microsoft.com/office/excel/2006/main">
          <x14:cfRule type="iconSet" priority="26" id="{2E63E1BC-DC96-4DD6-A301-2AED30A601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CD4:CK43</xm:sqref>
        </x14:conditionalFormatting>
        <x14:conditionalFormatting xmlns:xm="http://schemas.microsoft.com/office/excel/2006/main">
          <x14:cfRule type="iconSet" priority="28" id="{7580CBB0-D487-48C4-838E-A175638CE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CD15:CK43</xm:sqref>
        </x14:conditionalFormatting>
        <x14:conditionalFormatting xmlns:xm="http://schemas.microsoft.com/office/excel/2006/main">
          <x14:cfRule type="iconSet" priority="29" id="{C92A6DEE-9988-41AD-A599-4432DAA901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0" id="{4547713D-0B68-4633-858C-CE9A7AB962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CD4:CK43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SaMeRo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Roohi</dc:creator>
  <cp:lastModifiedBy>Mehrshad</cp:lastModifiedBy>
  <cp:lastPrinted>2016-06-21T23:58:55Z</cp:lastPrinted>
  <dcterms:created xsi:type="dcterms:W3CDTF">2016-02-23T12:16:37Z</dcterms:created>
  <dcterms:modified xsi:type="dcterms:W3CDTF">2017-02-22T11:18:40Z</dcterms:modified>
</cp:coreProperties>
</file>