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hrshad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35" i="1" l="1"/>
  <c r="BU43" i="1" l="1"/>
  <c r="BU42" i="1"/>
  <c r="BU41" i="1"/>
  <c r="BU40" i="1"/>
  <c r="BU39" i="1"/>
  <c r="BU38" i="1"/>
  <c r="BU37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19" i="1"/>
  <c r="BU18" i="1"/>
  <c r="BU17" i="1"/>
  <c r="BU16" i="1"/>
  <c r="BU15" i="1"/>
  <c r="BU14" i="1"/>
  <c r="BU13" i="1"/>
  <c r="BU12" i="1"/>
  <c r="BU9" i="1"/>
  <c r="BU8" i="1"/>
  <c r="BU7" i="1"/>
  <c r="BU6" i="1"/>
  <c r="BU4" i="1"/>
  <c r="CI43" i="1" l="1"/>
  <c r="CI42" i="1"/>
  <c r="CI41" i="1"/>
  <c r="CI40" i="1"/>
  <c r="CI39" i="1"/>
  <c r="CI38" i="1"/>
  <c r="CI37" i="1"/>
  <c r="CI33" i="1"/>
  <c r="CI32" i="1"/>
  <c r="CI31" i="1"/>
  <c r="CI30" i="1"/>
  <c r="CI29" i="1"/>
  <c r="CI28" i="1"/>
  <c r="CI27" i="1"/>
  <c r="CI26" i="1"/>
  <c r="CI25" i="1"/>
  <c r="CI19" i="1"/>
  <c r="CI18" i="1"/>
  <c r="CI14" i="1"/>
  <c r="CI13" i="1"/>
  <c r="CI12" i="1"/>
  <c r="CI9" i="1"/>
  <c r="CI6" i="1"/>
  <c r="CI4" i="1"/>
  <c r="BS5" i="1" l="1"/>
  <c r="BS6" i="1"/>
  <c r="BS7" i="1"/>
  <c r="CI7" i="1" s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7" i="1"/>
  <c r="BS38" i="1"/>
  <c r="BS39" i="1"/>
  <c r="BS40" i="1"/>
  <c r="BS41" i="1"/>
  <c r="BS42" i="1"/>
  <c r="BS43" i="1"/>
  <c r="BS4" i="1"/>
  <c r="BU5" i="1"/>
  <c r="BT6" i="1"/>
  <c r="BT7" i="1"/>
  <c r="BT9" i="1"/>
  <c r="BT10" i="1"/>
  <c r="BT11" i="1"/>
  <c r="BT12" i="1"/>
  <c r="BT13" i="1"/>
  <c r="BT14" i="1"/>
  <c r="BT15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7" i="1"/>
  <c r="BT38" i="1"/>
  <c r="BT39" i="1"/>
  <c r="BT40" i="1"/>
  <c r="BT41" i="1"/>
  <c r="BT42" i="1"/>
  <c r="BT43" i="1"/>
  <c r="BT4" i="1"/>
  <c r="AV44" i="1"/>
  <c r="AH44" i="1"/>
  <c r="T44" i="1"/>
  <c r="BN5" i="1" l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" i="1"/>
  <c r="BE4" i="1"/>
  <c r="BE6" i="1"/>
  <c r="BE7" i="1"/>
  <c r="BE8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9" i="1"/>
  <c r="CG5" i="1"/>
  <c r="CG6" i="1"/>
  <c r="CG7" i="1"/>
  <c r="CG8" i="1"/>
  <c r="CG9" i="1"/>
  <c r="CG10" i="1"/>
  <c r="CG11" i="1"/>
  <c r="CG12" i="1"/>
  <c r="CG13" i="1"/>
  <c r="CG14" i="1"/>
  <c r="CG15" i="1"/>
  <c r="CI15" i="1" s="1"/>
  <c r="CG16" i="1"/>
  <c r="CG17" i="1"/>
  <c r="CG18" i="1"/>
  <c r="CG19" i="1"/>
  <c r="CG20" i="1"/>
  <c r="CG21" i="1"/>
  <c r="CG22" i="1"/>
  <c r="CG23" i="1"/>
  <c r="CG24" i="1"/>
  <c r="CI24" i="1" s="1"/>
  <c r="CG25" i="1"/>
  <c r="CG26" i="1"/>
  <c r="CG27" i="1"/>
  <c r="CG28" i="1"/>
  <c r="CG29" i="1"/>
  <c r="CG30" i="1"/>
  <c r="CG31" i="1"/>
  <c r="CG32" i="1"/>
  <c r="CG33" i="1"/>
  <c r="CG34" i="1"/>
  <c r="CG35" i="1"/>
  <c r="CG37" i="1"/>
  <c r="CG38" i="1"/>
  <c r="CG39" i="1"/>
  <c r="CG40" i="1"/>
  <c r="CG41" i="1"/>
  <c r="CG42" i="1"/>
  <c r="CG43" i="1"/>
  <c r="CG4" i="1"/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5" i="1"/>
  <c r="AX4" i="1"/>
  <c r="AW4" i="1"/>
  <c r="BC44" i="1"/>
  <c r="AT44" i="1"/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N4" i="1"/>
  <c r="AP4" i="1"/>
  <c r="AM5" i="1"/>
  <c r="AM6" i="1"/>
  <c r="AM7" i="1"/>
  <c r="AM8" i="1"/>
  <c r="BS8" i="1" s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BS36" i="1" s="1"/>
  <c r="AD37" i="1"/>
  <c r="AD38" i="1"/>
  <c r="AD39" i="1"/>
  <c r="AD40" i="1"/>
  <c r="AD41" i="1"/>
  <c r="AD42" i="1"/>
  <c r="AD43" i="1"/>
  <c r="AD4" i="1"/>
  <c r="AL44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5" i="1"/>
  <c r="AE4" i="1"/>
  <c r="AG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5" i="1"/>
  <c r="O43" i="1" l="1"/>
  <c r="M43" i="1"/>
  <c r="R43" i="1" s="1"/>
  <c r="O42" i="1"/>
  <c r="M42" i="1"/>
  <c r="R42" i="1" s="1"/>
  <c r="O41" i="1"/>
  <c r="M41" i="1"/>
  <c r="R41" i="1" s="1"/>
  <c r="O40" i="1"/>
  <c r="M40" i="1"/>
  <c r="R40" i="1" s="1"/>
  <c r="O39" i="1"/>
  <c r="M39" i="1"/>
  <c r="R39" i="1" s="1"/>
  <c r="O38" i="1"/>
  <c r="M38" i="1"/>
  <c r="R38" i="1" s="1"/>
  <c r="O37" i="1"/>
  <c r="M37" i="1"/>
  <c r="R37" i="1" s="1"/>
  <c r="O36" i="1"/>
  <c r="M36" i="1"/>
  <c r="R36" i="1" s="1"/>
  <c r="O35" i="1"/>
  <c r="M35" i="1"/>
  <c r="R35" i="1" s="1"/>
  <c r="O34" i="1"/>
  <c r="M34" i="1"/>
  <c r="O33" i="1"/>
  <c r="M33" i="1"/>
  <c r="R33" i="1" s="1"/>
  <c r="O32" i="1"/>
  <c r="M32" i="1"/>
  <c r="R32" i="1" s="1"/>
  <c r="O31" i="1"/>
  <c r="M31" i="1"/>
  <c r="R31" i="1" s="1"/>
  <c r="O30" i="1"/>
  <c r="M30" i="1"/>
  <c r="R30" i="1" s="1"/>
  <c r="O29" i="1"/>
  <c r="M29" i="1"/>
  <c r="R29" i="1" s="1"/>
  <c r="O28" i="1"/>
  <c r="M28" i="1"/>
  <c r="O27" i="1"/>
  <c r="M27" i="1"/>
  <c r="R27" i="1" s="1"/>
  <c r="O26" i="1"/>
  <c r="M26" i="1"/>
  <c r="R26" i="1" s="1"/>
  <c r="O25" i="1"/>
  <c r="M25" i="1"/>
  <c r="R25" i="1" s="1"/>
  <c r="O24" i="1"/>
  <c r="M24" i="1"/>
  <c r="R24" i="1" s="1"/>
  <c r="O23" i="1"/>
  <c r="M23" i="1"/>
  <c r="R23" i="1" s="1"/>
  <c r="O22" i="1"/>
  <c r="M22" i="1"/>
  <c r="R22" i="1" s="1"/>
  <c r="O21" i="1"/>
  <c r="M21" i="1"/>
  <c r="R21" i="1" s="1"/>
  <c r="O20" i="1"/>
  <c r="M20" i="1"/>
  <c r="R20" i="1" s="1"/>
  <c r="O19" i="1"/>
  <c r="M19" i="1"/>
  <c r="R19" i="1" s="1"/>
  <c r="O18" i="1"/>
  <c r="M18" i="1"/>
  <c r="O17" i="1"/>
  <c r="M17" i="1"/>
  <c r="R17" i="1" s="1"/>
  <c r="O16" i="1"/>
  <c r="M16" i="1"/>
  <c r="R16" i="1" s="1"/>
  <c r="O15" i="1"/>
  <c r="M15" i="1"/>
  <c r="R15" i="1" s="1"/>
  <c r="O14" i="1"/>
  <c r="M14" i="1"/>
  <c r="R14" i="1" s="1"/>
  <c r="O13" i="1"/>
  <c r="M13" i="1"/>
  <c r="R13" i="1" s="1"/>
  <c r="O12" i="1"/>
  <c r="M12" i="1"/>
  <c r="R12" i="1" s="1"/>
  <c r="O11" i="1"/>
  <c r="M11" i="1"/>
  <c r="R11" i="1" s="1"/>
  <c r="O10" i="1"/>
  <c r="M10" i="1"/>
  <c r="R10" i="1" s="1"/>
  <c r="O9" i="1"/>
  <c r="M9" i="1"/>
  <c r="R9" i="1" s="1"/>
  <c r="O8" i="1"/>
  <c r="M8" i="1"/>
  <c r="R8" i="1" s="1"/>
  <c r="O7" i="1"/>
  <c r="M7" i="1"/>
  <c r="R7" i="1" s="1"/>
  <c r="O6" i="1"/>
  <c r="M6" i="1"/>
  <c r="R6" i="1" s="1"/>
  <c r="O5" i="1"/>
  <c r="M5" i="1"/>
  <c r="O4" i="1"/>
  <c r="M4" i="1"/>
  <c r="R4" i="1" s="1"/>
  <c r="E43" i="1"/>
  <c r="I43" i="1" s="1"/>
  <c r="E42" i="1"/>
  <c r="I42" i="1" s="1"/>
  <c r="E41" i="1"/>
  <c r="I41" i="1" s="1"/>
  <c r="E40" i="1"/>
  <c r="I40" i="1" s="1"/>
  <c r="E39" i="1"/>
  <c r="I39" i="1" s="1"/>
  <c r="E38" i="1"/>
  <c r="I38" i="1" s="1"/>
  <c r="E37" i="1"/>
  <c r="I37" i="1" s="1"/>
  <c r="E36" i="1"/>
  <c r="I36" i="1" s="1"/>
  <c r="E35" i="1"/>
  <c r="I35" i="1" s="1"/>
  <c r="E34" i="1"/>
  <c r="I34" i="1" s="1"/>
  <c r="E33" i="1"/>
  <c r="I33" i="1" s="1"/>
  <c r="E32" i="1"/>
  <c r="I32" i="1" s="1"/>
  <c r="E31" i="1"/>
  <c r="I31" i="1" s="1"/>
  <c r="E30" i="1"/>
  <c r="I30" i="1" s="1"/>
  <c r="E29" i="1"/>
  <c r="I29" i="1" s="1"/>
  <c r="E28" i="1"/>
  <c r="I28" i="1" s="1"/>
  <c r="E27" i="1"/>
  <c r="I27" i="1" s="1"/>
  <c r="E26" i="1"/>
  <c r="I26" i="1" s="1"/>
  <c r="E25" i="1"/>
  <c r="I25" i="1" s="1"/>
  <c r="E24" i="1"/>
  <c r="I24" i="1" s="1"/>
  <c r="E23" i="1"/>
  <c r="I23" i="1" s="1"/>
  <c r="E22" i="1"/>
  <c r="I22" i="1" s="1"/>
  <c r="E21" i="1"/>
  <c r="I21" i="1" s="1"/>
  <c r="E20" i="1"/>
  <c r="I20" i="1" s="1"/>
  <c r="E19" i="1"/>
  <c r="I19" i="1" s="1"/>
  <c r="E18" i="1"/>
  <c r="I18" i="1" s="1"/>
  <c r="E17" i="1"/>
  <c r="I17" i="1" s="1"/>
  <c r="E16" i="1"/>
  <c r="I16" i="1" s="1"/>
  <c r="E15" i="1"/>
  <c r="I15" i="1" s="1"/>
  <c r="E14" i="1"/>
  <c r="I14" i="1" s="1"/>
  <c r="E13" i="1"/>
  <c r="I13" i="1" s="1"/>
  <c r="E12" i="1"/>
  <c r="I12" i="1" s="1"/>
  <c r="E11" i="1"/>
  <c r="I11" i="1" s="1"/>
  <c r="E10" i="1"/>
  <c r="I10" i="1" s="1"/>
  <c r="E9" i="1"/>
  <c r="I9" i="1" s="1"/>
  <c r="E8" i="1"/>
  <c r="I8" i="1" s="1"/>
  <c r="E7" i="1"/>
  <c r="I7" i="1" s="1"/>
  <c r="E6" i="1"/>
  <c r="I6" i="1" s="1"/>
  <c r="E5" i="1"/>
  <c r="I5" i="1" s="1"/>
  <c r="E4" i="1"/>
  <c r="I4" i="1" s="1"/>
  <c r="R34" i="1" l="1"/>
  <c r="R18" i="1"/>
  <c r="R5" i="1"/>
  <c r="R28" i="1"/>
  <c r="CD5" i="1" l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" i="1"/>
  <c r="BB29" i="1"/>
  <c r="CE44" i="1" l="1"/>
  <c r="CF44" i="1"/>
  <c r="CG44" i="1"/>
  <c r="BI16" i="1" l="1"/>
  <c r="BK44" i="1" l="1"/>
  <c r="BJ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44" i="1" l="1"/>
  <c r="F44" i="1"/>
  <c r="G44" i="1"/>
  <c r="H44" i="1"/>
  <c r="J44" i="1"/>
  <c r="K44" i="1"/>
  <c r="M44" i="1"/>
  <c r="N44" i="1"/>
  <c r="O44" i="1"/>
  <c r="P44" i="1"/>
  <c r="Q44" i="1"/>
  <c r="S44" i="1"/>
  <c r="V44" i="1"/>
  <c r="W44" i="1"/>
  <c r="X44" i="1"/>
  <c r="Y44" i="1"/>
  <c r="Z44" i="1"/>
  <c r="AB44" i="1"/>
  <c r="AC44" i="1"/>
  <c r="AE44" i="1"/>
  <c r="AF44" i="1"/>
  <c r="AG44" i="1"/>
  <c r="AI44" i="1"/>
  <c r="AK44" i="1"/>
  <c r="AN44" i="1"/>
  <c r="AO44" i="1"/>
  <c r="AP44" i="1"/>
  <c r="AQ44" i="1"/>
  <c r="AR44" i="1"/>
  <c r="AU44" i="1"/>
  <c r="AW44" i="1"/>
  <c r="AX44" i="1"/>
  <c r="AY44" i="1"/>
  <c r="AZ44" i="1"/>
  <c r="BA44" i="1"/>
  <c r="BD44" i="1"/>
  <c r="BE44" i="1"/>
  <c r="BF44" i="1"/>
  <c r="BG44" i="1"/>
  <c r="BH44" i="1"/>
  <c r="BM44" i="1"/>
  <c r="BN44" i="1"/>
  <c r="BO44" i="1"/>
  <c r="BP44" i="1"/>
  <c r="BQ44" i="1"/>
  <c r="E44" i="1"/>
  <c r="BR43" i="1"/>
  <c r="BR42" i="1"/>
  <c r="BR41" i="1"/>
  <c r="BR40" i="1"/>
  <c r="BR39" i="1"/>
  <c r="BR38" i="1"/>
  <c r="BR37" i="1"/>
  <c r="BR36" i="1"/>
  <c r="BU36" i="1" s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U23" i="1" s="1"/>
  <c r="CI23" i="1" s="1"/>
  <c r="BI22" i="1"/>
  <c r="BU22" i="1" s="1"/>
  <c r="CI22" i="1" s="1"/>
  <c r="BI21" i="1"/>
  <c r="BU21" i="1" s="1"/>
  <c r="CI21" i="1" s="1"/>
  <c r="BI20" i="1"/>
  <c r="BU20" i="1" s="1"/>
  <c r="CI20" i="1" s="1"/>
  <c r="BI19" i="1"/>
  <c r="BI18" i="1"/>
  <c r="BI17" i="1"/>
  <c r="BI15" i="1"/>
  <c r="BI14" i="1"/>
  <c r="BI13" i="1"/>
  <c r="BI12" i="1"/>
  <c r="BI11" i="1"/>
  <c r="BU11" i="1" s="1"/>
  <c r="CI11" i="1" s="1"/>
  <c r="BI10" i="1"/>
  <c r="BU10" i="1" s="1"/>
  <c r="CI10" i="1" s="1"/>
  <c r="BI9" i="1"/>
  <c r="BI8" i="1"/>
  <c r="BI7" i="1"/>
  <c r="BI6" i="1"/>
  <c r="BI5" i="1"/>
  <c r="BI4" i="1"/>
  <c r="BB43" i="1"/>
  <c r="BB42" i="1"/>
  <c r="BB41" i="1"/>
  <c r="BB40" i="1"/>
  <c r="BB39" i="1"/>
  <c r="BB38" i="1"/>
  <c r="BB37" i="1"/>
  <c r="BB36" i="1"/>
  <c r="BB35" i="1"/>
  <c r="BT35" i="1" s="1"/>
  <c r="BB34" i="1"/>
  <c r="BT34" i="1" s="1"/>
  <c r="CI34" i="1" s="1"/>
  <c r="BB33" i="1"/>
  <c r="BB32" i="1"/>
  <c r="BB31" i="1"/>
  <c r="BB30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T8" i="1" s="1"/>
  <c r="CI8" i="1" s="1"/>
  <c r="BB7" i="1"/>
  <c r="BB6" i="1"/>
  <c r="BB5" i="1"/>
  <c r="BB4" i="1"/>
  <c r="BR44" i="1" l="1"/>
  <c r="BI44" i="1"/>
  <c r="BB4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BT36" i="1" s="1"/>
  <c r="CI36" i="1" s="1"/>
  <c r="AJ37" i="1"/>
  <c r="AJ38" i="1"/>
  <c r="AJ39" i="1"/>
  <c r="AJ40" i="1"/>
  <c r="AJ41" i="1"/>
  <c r="AJ42" i="1"/>
  <c r="AJ43" i="1"/>
  <c r="AJ4" i="1"/>
  <c r="AJ44" i="1" l="1"/>
  <c r="AA4" i="1"/>
  <c r="AA5" i="1"/>
  <c r="BT5" i="1" s="1"/>
  <c r="AA6" i="1"/>
  <c r="AA7" i="1"/>
  <c r="AA8" i="1"/>
  <c r="AA9" i="1"/>
  <c r="AA10" i="1"/>
  <c r="AA11" i="1"/>
  <c r="AA12" i="1"/>
  <c r="AA13" i="1"/>
  <c r="AA14" i="1"/>
  <c r="AA15" i="1"/>
  <c r="AA16" i="1"/>
  <c r="BT16" i="1" s="1"/>
  <c r="CI16" i="1" s="1"/>
  <c r="AA17" i="1"/>
  <c r="BT17" i="1" s="1"/>
  <c r="CI17" i="1" s="1"/>
  <c r="AA18" i="1"/>
  <c r="AA19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20" i="1"/>
  <c r="AA44" i="1" l="1"/>
  <c r="CH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U44" i="1" l="1"/>
  <c r="AD44" i="1"/>
  <c r="AM44" i="1"/>
  <c r="AS44" i="1"/>
  <c r="I44" i="1"/>
  <c r="L44" i="1"/>
  <c r="R44" i="1"/>
  <c r="CD44" i="1"/>
  <c r="BS44" i="1" l="1"/>
  <c r="BU44" i="1"/>
  <c r="BT44" i="1"/>
  <c r="CI44" i="1" l="1"/>
</calcChain>
</file>

<file path=xl/sharedStrings.xml><?xml version="1.0" encoding="utf-8"?>
<sst xmlns="http://schemas.openxmlformats.org/spreadsheetml/2006/main" count="215" uniqueCount="115">
  <si>
    <t>گروه بندی</t>
  </si>
  <si>
    <t>نام و نام خانوادگی</t>
  </si>
  <si>
    <t>شماره دانشجویی</t>
  </si>
  <si>
    <t>آزمایش 0</t>
  </si>
  <si>
    <t>پیش آزمایش 1</t>
  </si>
  <si>
    <t>آزمایش 1</t>
  </si>
  <si>
    <t>پیش آزمایش 2</t>
  </si>
  <si>
    <t>آزمایش 2</t>
  </si>
  <si>
    <t>پیش آزمایش 3</t>
  </si>
  <si>
    <t>آزمایش 3</t>
  </si>
  <si>
    <t>پیش آزمایش 4</t>
  </si>
  <si>
    <t>آزمایش 4</t>
  </si>
  <si>
    <t>پیش آزمایش 6</t>
  </si>
  <si>
    <t>حضور و غیاب</t>
  </si>
  <si>
    <t>نمره مثبتی</t>
  </si>
  <si>
    <t>نمره نهایی</t>
  </si>
  <si>
    <t>توضیحات</t>
  </si>
  <si>
    <t>کد نویسی</t>
  </si>
  <si>
    <t>شبیه سازی</t>
  </si>
  <si>
    <t>مثبتی</t>
  </si>
  <si>
    <t>بخش</t>
  </si>
  <si>
    <t>کل</t>
  </si>
  <si>
    <t>پیش گزارش</t>
  </si>
  <si>
    <t>کوئیز</t>
  </si>
  <si>
    <t>عملی</t>
  </si>
  <si>
    <t>11/27</t>
  </si>
  <si>
    <t>12/4</t>
  </si>
  <si>
    <t>12/13</t>
  </si>
  <si>
    <t>12/18</t>
  </si>
  <si>
    <t>1/17</t>
  </si>
  <si>
    <t>1/24</t>
  </si>
  <si>
    <t>1/31</t>
  </si>
  <si>
    <t>2/7</t>
  </si>
  <si>
    <t>نمره</t>
  </si>
  <si>
    <t>گروه1</t>
  </si>
  <si>
    <t>_</t>
  </si>
  <si>
    <t>گروه2</t>
  </si>
  <si>
    <t>گروه3</t>
  </si>
  <si>
    <t>گروه4</t>
  </si>
  <si>
    <t>مهدی مهاجری</t>
  </si>
  <si>
    <t>گروه5</t>
  </si>
  <si>
    <t>گروه6</t>
  </si>
  <si>
    <t>گروه7</t>
  </si>
  <si>
    <t>گروه8</t>
  </si>
  <si>
    <t>گروه9</t>
  </si>
  <si>
    <t>گروه10</t>
  </si>
  <si>
    <t>سانس سوم (چهار شنبه 9 الی 12)</t>
  </si>
  <si>
    <t>گروه11</t>
  </si>
  <si>
    <t>گروه12</t>
  </si>
  <si>
    <t>گروه13</t>
  </si>
  <si>
    <t>گروه14</t>
  </si>
  <si>
    <t>گروه15</t>
  </si>
  <si>
    <t>سانس چهارم (چهار شنبه 13 الی 16)</t>
  </si>
  <si>
    <t>گروه16</t>
  </si>
  <si>
    <t>گروه17</t>
  </si>
  <si>
    <t>گروه18</t>
  </si>
  <si>
    <t>گروه19</t>
  </si>
  <si>
    <t>گروه20</t>
  </si>
  <si>
    <t>میانگین</t>
  </si>
  <si>
    <t>تمام نمرات رو به بالا گرد شده اند.</t>
  </si>
  <si>
    <t>پیش آزمایش 5</t>
  </si>
  <si>
    <t>آزمایش 5</t>
  </si>
  <si>
    <t>پیش گزارش آرم</t>
  </si>
  <si>
    <t>شی گرائی</t>
  </si>
  <si>
    <t>آزمایش 6</t>
  </si>
  <si>
    <t>پیش آزمایش 7</t>
  </si>
  <si>
    <t>آزمایش 7</t>
  </si>
  <si>
    <t>نمره کل پیش آزمایشها</t>
  </si>
  <si>
    <t>امتحان پایانی</t>
  </si>
  <si>
    <t>تئوری</t>
  </si>
  <si>
    <r>
      <t xml:space="preserve">نمره کل کلاسی </t>
    </r>
    <r>
      <rPr>
        <b/>
        <sz val="10"/>
        <color theme="1"/>
        <rFont val="B Nazanin"/>
        <charset val="178"/>
      </rPr>
      <t>AVR</t>
    </r>
  </si>
  <si>
    <r>
      <t xml:space="preserve">نمره کل کلاسی </t>
    </r>
    <r>
      <rPr>
        <b/>
        <sz val="10"/>
        <color theme="1"/>
        <rFont val="B Nazanin"/>
        <charset val="178"/>
      </rPr>
      <t>ARM</t>
    </r>
  </si>
  <si>
    <t>محمدصادق دبستانی</t>
  </si>
  <si>
    <t>محمدحسن شعبانی قهرودی</t>
  </si>
  <si>
    <t>آیسا جوادزاده</t>
  </si>
  <si>
    <t>نرگس علوی سامانی</t>
  </si>
  <si>
    <t>اعظم قنبری</t>
  </si>
  <si>
    <t>روزبه قاسمی‌زاده</t>
  </si>
  <si>
    <t>احمدرضا دارابی</t>
  </si>
  <si>
    <t>پویا رضایی جعفری</t>
  </si>
  <si>
    <t>امیرمسعود زارع بیدکی</t>
  </si>
  <si>
    <t>سهند عصری</t>
  </si>
  <si>
    <t>سینا کاشی‌پزها</t>
  </si>
  <si>
    <t>فاطمه آگاه</t>
  </si>
  <si>
    <t>ساسان یساری</t>
  </si>
  <si>
    <t>اردوان بزرگی</t>
  </si>
  <si>
    <t>باهره سادات همراز</t>
  </si>
  <si>
    <t>سید حسن محقق بهشتی</t>
  </si>
  <si>
    <t>ایمان نامداری خلیل آباد</t>
  </si>
  <si>
    <t>مجید عبداللهی</t>
  </si>
  <si>
    <t>سعید کریمی</t>
  </si>
  <si>
    <t>هائد توکلی مقدم</t>
  </si>
  <si>
    <t>عارف حبری</t>
  </si>
  <si>
    <t>حسین جعفری‌پور جلال آبادی</t>
  </si>
  <si>
    <t>احسان کریمی</t>
  </si>
  <si>
    <t>شهریار شلیله</t>
  </si>
  <si>
    <t>امیر پیرهادی</t>
  </si>
  <si>
    <t>مریم صادقی</t>
  </si>
  <si>
    <t>هانیه رحمتی</t>
  </si>
  <si>
    <t>گلرخ حمیدی</t>
  </si>
  <si>
    <t>فائزه قاسمی علی آبادی</t>
  </si>
  <si>
    <t>طاهره اسکندری</t>
  </si>
  <si>
    <t>مریم بختیاری مقدم</t>
  </si>
  <si>
    <t>بیتا آذری جو</t>
  </si>
  <si>
    <t>آسا برزآبادی فراهانی</t>
  </si>
  <si>
    <t>پونه میرزازاده</t>
  </si>
  <si>
    <t>ثمین نیلی احمدآبادی</t>
  </si>
  <si>
    <t>علی عسکری</t>
  </si>
  <si>
    <t>احسان محمدی فروشانی</t>
  </si>
  <si>
    <t>محمدجواد رضایی</t>
  </si>
  <si>
    <t>رضا کرامتی نیا</t>
  </si>
  <si>
    <t>نوبت دوم (سه شنبه 16 الی 19)</t>
  </si>
  <si>
    <t>سانس اول (سه شنبه 13 الی 16)</t>
  </si>
  <si>
    <t>کوییز آزمایش 5</t>
  </si>
  <si>
    <t>عدم حضور در کلاس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</si>
</sst>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double">
        <color auto="1"/>
      </bottom>
      <diagonal/>
    </border>
    <border>
      <left style="medium">
        <color auto="1"/>
      </left>
      <right style="thin">
        <color indexed="64"/>
      </right>
      <top style="double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indexed="64"/>
      </bottom>
      <diagonal/>
    </border>
    <border>
      <left style="medium">
        <color auto="1"/>
      </left>
      <right style="double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2" borderId="15" xfId="0" applyFont="1" applyFill="1" applyBorder="1" applyAlignment="1">
      <alignment horizontal="center" vertical="center" readingOrder="2"/>
    </xf>
    <xf numFmtId="0" fontId="1" fillId="2" borderId="0" xfId="0" applyFont="1" applyFill="1" applyBorder="1" applyAlignment="1">
      <alignment horizontal="center" vertical="center" readingOrder="2"/>
    </xf>
    <xf numFmtId="0" fontId="1" fillId="2" borderId="16" xfId="0" applyFont="1" applyFill="1" applyBorder="1" applyAlignment="1">
      <alignment horizontal="center" vertical="center" readingOrder="2"/>
    </xf>
    <xf numFmtId="0" fontId="2" fillId="2" borderId="17" xfId="0" applyFont="1" applyFill="1" applyBorder="1" applyAlignment="1">
      <alignment horizontal="center" vertical="center" readingOrder="2"/>
    </xf>
    <xf numFmtId="0" fontId="1" fillId="2" borderId="12" xfId="0" applyFont="1" applyFill="1" applyBorder="1" applyAlignment="1">
      <alignment horizontal="center" vertical="center" readingOrder="2"/>
    </xf>
    <xf numFmtId="0" fontId="2" fillId="2" borderId="18" xfId="0" applyFont="1" applyFill="1" applyBorder="1" applyAlignment="1">
      <alignment horizontal="center" vertical="center" readingOrder="2"/>
    </xf>
    <xf numFmtId="0" fontId="1" fillId="2" borderId="19" xfId="0" applyFont="1" applyFill="1" applyBorder="1" applyAlignment="1">
      <alignment horizontal="center" vertical="center" readingOrder="2"/>
    </xf>
    <xf numFmtId="0" fontId="2" fillId="2" borderId="20" xfId="0" applyFont="1" applyFill="1" applyBorder="1" applyAlignment="1">
      <alignment horizontal="center" vertical="center" readingOrder="2"/>
    </xf>
    <xf numFmtId="0" fontId="2" fillId="2" borderId="21" xfId="0" applyFont="1" applyFill="1" applyBorder="1" applyAlignment="1">
      <alignment horizontal="center" vertical="center" readingOrder="2"/>
    </xf>
    <xf numFmtId="49" fontId="1" fillId="2" borderId="15" xfId="0" applyNumberFormat="1" applyFont="1" applyFill="1" applyBorder="1" applyAlignment="1">
      <alignment horizontal="center" vertical="center" readingOrder="2"/>
    </xf>
    <xf numFmtId="49" fontId="1" fillId="2" borderId="0" xfId="0" applyNumberFormat="1" applyFont="1" applyFill="1" applyBorder="1" applyAlignment="1">
      <alignment horizontal="center" vertical="center" readingOrder="2"/>
    </xf>
    <xf numFmtId="49" fontId="2" fillId="2" borderId="21" xfId="0" applyNumberFormat="1" applyFont="1" applyFill="1" applyBorder="1" applyAlignment="1">
      <alignment horizontal="center" vertical="center" readingOrder="2"/>
    </xf>
    <xf numFmtId="49" fontId="1" fillId="2" borderId="32" xfId="0" applyNumberFormat="1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1" fontId="1" fillId="3" borderId="5" xfId="0" applyNumberFormat="1" applyFont="1" applyFill="1" applyBorder="1" applyAlignment="1">
      <alignment horizontal="center" vertical="center" readingOrder="2"/>
    </xf>
    <xf numFmtId="1" fontId="1" fillId="3" borderId="6" xfId="0" applyNumberFormat="1" applyFont="1" applyFill="1" applyBorder="1" applyAlignment="1">
      <alignment horizontal="center" vertical="center" readingOrder="2"/>
    </xf>
    <xf numFmtId="1" fontId="1" fillId="3" borderId="0" xfId="0" applyNumberFormat="1" applyFont="1" applyFill="1" applyBorder="1" applyAlignment="1">
      <alignment horizontal="center" vertical="center" readingOrder="2"/>
    </xf>
    <xf numFmtId="1" fontId="1" fillId="3" borderId="4" xfId="0" applyNumberFormat="1" applyFont="1" applyFill="1" applyBorder="1" applyAlignment="1">
      <alignment horizontal="center" vertical="center" readingOrder="2"/>
    </xf>
    <xf numFmtId="1" fontId="1" fillId="3" borderId="2" xfId="0" applyNumberFormat="1" applyFont="1" applyFill="1" applyBorder="1" applyAlignment="1">
      <alignment horizontal="center" vertical="center" readingOrder="2"/>
    </xf>
    <xf numFmtId="1" fontId="1" fillId="3" borderId="26" xfId="0" applyNumberFormat="1" applyFont="1" applyFill="1" applyBorder="1" applyAlignment="1">
      <alignment horizontal="center" vertical="center" readingOrder="2"/>
    </xf>
    <xf numFmtId="1" fontId="1" fillId="3" borderId="8" xfId="0" applyNumberFormat="1" applyFont="1" applyFill="1" applyBorder="1" applyAlignment="1">
      <alignment horizontal="center" vertical="center" readingOrder="2"/>
    </xf>
    <xf numFmtId="2" fontId="1" fillId="3" borderId="8" xfId="0" applyNumberFormat="1" applyFont="1" applyFill="1" applyBorder="1" applyAlignment="1">
      <alignment horizontal="center" vertical="center" readingOrder="2"/>
    </xf>
    <xf numFmtId="0" fontId="1" fillId="3" borderId="5" xfId="0" applyFont="1" applyFill="1" applyBorder="1" applyAlignment="1">
      <alignment horizontal="center" vertical="center" readingOrder="2"/>
    </xf>
    <xf numFmtId="2" fontId="1" fillId="3" borderId="4" xfId="0" applyNumberFormat="1" applyFont="1" applyFill="1" applyBorder="1" applyAlignment="1">
      <alignment horizontal="center" vertical="center" readingOrder="2"/>
    </xf>
    <xf numFmtId="2" fontId="1" fillId="3" borderId="5" xfId="0" applyNumberFormat="1" applyFont="1" applyFill="1" applyBorder="1" applyAlignment="1">
      <alignment horizontal="center" vertical="center" readingOrder="2"/>
    </xf>
    <xf numFmtId="2" fontId="1" fillId="3" borderId="2" xfId="0" applyNumberFormat="1" applyFont="1" applyFill="1" applyBorder="1" applyAlignment="1">
      <alignment horizontal="center" vertical="center" readingOrder="2"/>
    </xf>
    <xf numFmtId="2" fontId="1" fillId="3" borderId="7" xfId="0" applyNumberFormat="1" applyFont="1" applyFill="1" applyBorder="1" applyAlignment="1">
      <alignment horizontal="center" vertical="center" readingOrder="2"/>
    </xf>
    <xf numFmtId="2" fontId="1" fillId="3" borderId="27" xfId="0" applyNumberFormat="1" applyFont="1" applyFill="1" applyBorder="1" applyAlignment="1">
      <alignment horizontal="center" vertical="center" readingOrder="2"/>
    </xf>
    <xf numFmtId="164" fontId="2" fillId="3" borderId="28" xfId="0" applyNumberFormat="1" applyFont="1" applyFill="1" applyBorder="1" applyAlignment="1">
      <alignment horizontal="center" vertical="center" readingOrder="2"/>
    </xf>
    <xf numFmtId="2" fontId="1" fillId="3" borderId="10" xfId="0" applyNumberFormat="1" applyFont="1" applyFill="1" applyBorder="1" applyAlignment="1">
      <alignment horizontal="center" vertical="center" readingOrder="2"/>
    </xf>
    <xf numFmtId="0" fontId="1" fillId="3" borderId="36" xfId="0" applyFont="1" applyFill="1" applyBorder="1" applyAlignment="1">
      <alignment horizontal="center" vertical="center" readingOrder="2"/>
    </xf>
    <xf numFmtId="0" fontId="1" fillId="3" borderId="21" xfId="0" applyFont="1" applyFill="1" applyBorder="1" applyAlignment="1">
      <alignment horizontal="center" vertical="center" readingOrder="2"/>
    </xf>
    <xf numFmtId="1" fontId="1" fillId="3" borderId="37" xfId="0" applyNumberFormat="1" applyFont="1" applyFill="1" applyBorder="1" applyAlignment="1">
      <alignment horizontal="center" vertical="center" readingOrder="2"/>
    </xf>
    <xf numFmtId="1" fontId="1" fillId="3" borderId="36" xfId="0" applyNumberFormat="1" applyFont="1" applyFill="1" applyBorder="1" applyAlignment="1">
      <alignment horizontal="center" vertical="center" readingOrder="2"/>
    </xf>
    <xf numFmtId="1" fontId="1" fillId="3" borderId="21" xfId="0" applyNumberFormat="1" applyFont="1" applyFill="1" applyBorder="1" applyAlignment="1">
      <alignment horizontal="center" vertical="center" readingOrder="2"/>
    </xf>
    <xf numFmtId="1" fontId="1" fillId="3" borderId="38" xfId="0" applyNumberFormat="1" applyFont="1" applyFill="1" applyBorder="1" applyAlignment="1">
      <alignment horizontal="center" vertical="center" readingOrder="2"/>
    </xf>
    <xf numFmtId="1" fontId="1" fillId="3" borderId="20" xfId="0" applyNumberFormat="1" applyFont="1" applyFill="1" applyBorder="1" applyAlignment="1">
      <alignment horizontal="center" vertical="center" readingOrder="2"/>
    </xf>
    <xf numFmtId="1" fontId="1" fillId="3" borderId="39" xfId="0" applyNumberFormat="1" applyFont="1" applyFill="1" applyBorder="1" applyAlignment="1">
      <alignment horizontal="center" vertical="center" readingOrder="2"/>
    </xf>
    <xf numFmtId="2" fontId="1" fillId="3" borderId="39" xfId="0" applyNumberFormat="1" applyFont="1" applyFill="1" applyBorder="1" applyAlignment="1">
      <alignment horizontal="center" vertical="center" readingOrder="2"/>
    </xf>
    <xf numFmtId="0" fontId="1" fillId="3" borderId="37" xfId="0" applyFont="1" applyFill="1" applyBorder="1" applyAlignment="1">
      <alignment horizontal="center" vertical="center" readingOrder="2"/>
    </xf>
    <xf numFmtId="2" fontId="1" fillId="3" borderId="21" xfId="0" applyNumberFormat="1" applyFont="1" applyFill="1" applyBorder="1" applyAlignment="1">
      <alignment horizontal="center" vertical="center" readingOrder="2"/>
    </xf>
    <xf numFmtId="2" fontId="1" fillId="3" borderId="37" xfId="0" applyNumberFormat="1" applyFont="1" applyFill="1" applyBorder="1" applyAlignment="1">
      <alignment horizontal="center" vertical="center" readingOrder="2"/>
    </xf>
    <xf numFmtId="2" fontId="1" fillId="3" borderId="38" xfId="0" applyNumberFormat="1" applyFont="1" applyFill="1" applyBorder="1" applyAlignment="1">
      <alignment horizontal="center" vertical="center" readingOrder="2"/>
    </xf>
    <xf numFmtId="0" fontId="1" fillId="3" borderId="40" xfId="0" applyFont="1" applyFill="1" applyBorder="1" applyAlignment="1">
      <alignment horizontal="center" vertical="center" readingOrder="2"/>
    </xf>
    <xf numFmtId="0" fontId="1" fillId="3" borderId="0" xfId="0" applyFont="1" applyFill="1" applyBorder="1" applyAlignment="1">
      <alignment horizontal="center" vertical="center" readingOrder="2"/>
    </xf>
    <xf numFmtId="0" fontId="1" fillId="3" borderId="31" xfId="0" applyFont="1" applyFill="1" applyBorder="1" applyAlignment="1">
      <alignment horizontal="center" vertical="center" readingOrder="2"/>
    </xf>
    <xf numFmtId="1" fontId="1" fillId="3" borderId="32" xfId="0" applyNumberFormat="1" applyFont="1" applyFill="1" applyBorder="1" applyAlignment="1">
      <alignment horizontal="center" vertical="center" readingOrder="2"/>
    </xf>
    <xf numFmtId="1" fontId="1" fillId="3" borderId="31" xfId="0" applyNumberFormat="1" applyFont="1" applyFill="1" applyBorder="1" applyAlignment="1">
      <alignment horizontal="center" vertical="center" readingOrder="2"/>
    </xf>
    <xf numFmtId="1" fontId="1" fillId="3" borderId="33" xfId="0" applyNumberFormat="1" applyFont="1" applyFill="1" applyBorder="1" applyAlignment="1">
      <alignment horizontal="center" vertical="center" readingOrder="2"/>
    </xf>
    <xf numFmtId="1" fontId="1" fillId="3" borderId="15" xfId="0" applyNumberFormat="1" applyFont="1" applyFill="1" applyBorder="1" applyAlignment="1">
      <alignment horizontal="center" vertical="center" readingOrder="2"/>
    </xf>
    <xf numFmtId="1" fontId="1" fillId="3" borderId="27" xfId="0" applyNumberFormat="1" applyFont="1" applyFill="1" applyBorder="1" applyAlignment="1">
      <alignment horizontal="center" vertical="center" readingOrder="2"/>
    </xf>
    <xf numFmtId="0" fontId="1" fillId="3" borderId="15" xfId="0" applyFont="1" applyFill="1" applyBorder="1" applyAlignment="1">
      <alignment horizontal="center" vertical="center" readingOrder="2"/>
    </xf>
    <xf numFmtId="2" fontId="1" fillId="3" borderId="31" xfId="0" applyNumberFormat="1" applyFont="1" applyFill="1" applyBorder="1" applyAlignment="1">
      <alignment horizontal="center" vertical="center" readingOrder="2"/>
    </xf>
    <xf numFmtId="2" fontId="1" fillId="3" borderId="15" xfId="0" applyNumberFormat="1" applyFont="1" applyFill="1" applyBorder="1" applyAlignment="1">
      <alignment horizontal="center" vertical="center" readingOrder="2"/>
    </xf>
    <xf numFmtId="2" fontId="1" fillId="3" borderId="32" xfId="0" applyNumberFormat="1" applyFont="1" applyFill="1" applyBorder="1" applyAlignment="1">
      <alignment horizontal="center" vertical="center" readingOrder="2"/>
    </xf>
    <xf numFmtId="0" fontId="1" fillId="3" borderId="34" xfId="0" applyFont="1" applyFill="1" applyBorder="1" applyAlignment="1">
      <alignment horizontal="center" vertical="center" readingOrder="2"/>
    </xf>
    <xf numFmtId="0" fontId="1" fillId="3" borderId="10" xfId="0" applyFont="1" applyFill="1" applyBorder="1" applyAlignment="1">
      <alignment horizontal="center" vertical="center" readingOrder="2"/>
    </xf>
    <xf numFmtId="0" fontId="1" fillId="3" borderId="26" xfId="0" applyFont="1" applyFill="1" applyBorder="1" applyAlignment="1">
      <alignment horizontal="center" vertical="center" readingOrder="2"/>
    </xf>
    <xf numFmtId="0" fontId="1" fillId="3" borderId="20" xfId="0" applyFont="1" applyFill="1" applyBorder="1" applyAlignment="1">
      <alignment horizontal="center" vertical="center" readingOrder="2"/>
    </xf>
    <xf numFmtId="2" fontId="1" fillId="4" borderId="56" xfId="0" applyNumberFormat="1" applyFont="1" applyFill="1" applyBorder="1" applyAlignment="1">
      <alignment horizontal="center" vertical="center" readingOrder="2"/>
    </xf>
    <xf numFmtId="2" fontId="1" fillId="4" borderId="54" xfId="0" applyNumberFormat="1" applyFont="1" applyFill="1" applyBorder="1" applyAlignment="1">
      <alignment horizontal="center" vertical="center" readingOrder="2"/>
    </xf>
    <xf numFmtId="2" fontId="1" fillId="4" borderId="55" xfId="0" applyNumberFormat="1" applyFont="1" applyFill="1" applyBorder="1" applyAlignment="1">
      <alignment horizontal="center" vertical="center" readingOrder="2"/>
    </xf>
    <xf numFmtId="0" fontId="1" fillId="4" borderId="54" xfId="0" applyFont="1" applyFill="1" applyBorder="1" applyAlignment="1">
      <alignment horizontal="center" vertical="center" readingOrder="2"/>
    </xf>
    <xf numFmtId="0" fontId="1" fillId="4" borderId="53" xfId="0" applyFont="1" applyFill="1" applyBorder="1" applyAlignment="1">
      <alignment horizontal="center" vertical="center" readingOrder="2"/>
    </xf>
    <xf numFmtId="2" fontId="1" fillId="4" borderId="57" xfId="0" applyNumberFormat="1" applyFont="1" applyFill="1" applyBorder="1" applyAlignment="1">
      <alignment horizontal="center" vertical="center" readingOrder="2"/>
    </xf>
    <xf numFmtId="2" fontId="1" fillId="4" borderId="53" xfId="0" applyNumberFormat="1" applyFont="1" applyFill="1" applyBorder="1" applyAlignment="1">
      <alignment horizontal="center" vertical="center" readingOrder="2"/>
    </xf>
    <xf numFmtId="2" fontId="1" fillId="4" borderId="59" xfId="0" applyNumberFormat="1" applyFont="1" applyFill="1" applyBorder="1" applyAlignment="1">
      <alignment horizontal="center" vertical="center" readingOrder="2"/>
    </xf>
    <xf numFmtId="2" fontId="1" fillId="4" borderId="58" xfId="0" applyNumberFormat="1" applyFont="1" applyFill="1" applyBorder="1" applyAlignment="1">
      <alignment horizontal="center" vertical="center" readingOrder="2"/>
    </xf>
    <xf numFmtId="2" fontId="2" fillId="4" borderId="58" xfId="0" applyNumberFormat="1" applyFont="1" applyFill="1" applyBorder="1" applyAlignment="1">
      <alignment horizontal="center" vertical="center" readingOrder="2"/>
    </xf>
    <xf numFmtId="2" fontId="2" fillId="4" borderId="55" xfId="0" applyNumberFormat="1" applyFont="1" applyFill="1" applyBorder="1" applyAlignment="1">
      <alignment horizontal="center" vertical="center" readingOrder="2"/>
    </xf>
    <xf numFmtId="2" fontId="2" fillId="4" borderId="56" xfId="0" applyNumberFormat="1" applyFont="1" applyFill="1" applyBorder="1" applyAlignment="1">
      <alignment horizontal="center" vertical="center" readingOrder="2"/>
    </xf>
    <xf numFmtId="2" fontId="2" fillId="4" borderId="53" xfId="0" applyNumberFormat="1" applyFont="1" applyFill="1" applyBorder="1" applyAlignment="1">
      <alignment horizontal="center" vertical="center" readingOrder="2"/>
    </xf>
    <xf numFmtId="2" fontId="2" fillId="4" borderId="59" xfId="0" applyNumberFormat="1" applyFont="1" applyFill="1" applyBorder="1" applyAlignment="1">
      <alignment horizontal="center" vertical="center" readingOrder="2"/>
    </xf>
    <xf numFmtId="2" fontId="2" fillId="4" borderId="60" xfId="0" applyNumberFormat="1" applyFont="1" applyFill="1" applyBorder="1" applyAlignment="1">
      <alignment horizontal="center" vertical="center" readingOrder="2"/>
    </xf>
    <xf numFmtId="0" fontId="1" fillId="4" borderId="24" xfId="0" applyFont="1" applyFill="1" applyBorder="1" applyAlignment="1">
      <alignment horizontal="center" vertical="center" readingOrder="2"/>
    </xf>
    <xf numFmtId="165" fontId="1" fillId="3" borderId="21" xfId="0" applyNumberFormat="1" applyFont="1" applyFill="1" applyBorder="1" applyAlignment="1">
      <alignment horizontal="center" vertical="center" readingOrder="2"/>
    </xf>
    <xf numFmtId="165" fontId="1" fillId="3" borderId="4" xfId="0" applyNumberFormat="1" applyFont="1" applyFill="1" applyBorder="1" applyAlignment="1">
      <alignment horizontal="center" vertical="center" readingOrder="2"/>
    </xf>
    <xf numFmtId="165" fontId="1" fillId="3" borderId="31" xfId="0" applyNumberFormat="1" applyFont="1" applyFill="1" applyBorder="1" applyAlignment="1">
      <alignment horizontal="center" vertical="center" readingOrder="2"/>
    </xf>
    <xf numFmtId="0" fontId="1" fillId="2" borderId="12" xfId="0" applyFont="1" applyFill="1" applyBorder="1" applyAlignment="1">
      <alignment horizontal="center" vertical="center" readingOrder="2"/>
    </xf>
    <xf numFmtId="2" fontId="1" fillId="3" borderId="36" xfId="0" applyNumberFormat="1" applyFont="1" applyFill="1" applyBorder="1" applyAlignment="1">
      <alignment horizontal="center" vertical="center" readingOrder="2"/>
    </xf>
    <xf numFmtId="1" fontId="1" fillId="3" borderId="62" xfId="0" applyNumberFormat="1" applyFont="1" applyFill="1" applyBorder="1" applyAlignment="1">
      <alignment horizontal="center" vertical="center" readingOrder="2"/>
    </xf>
    <xf numFmtId="1" fontId="1" fillId="3" borderId="65" xfId="0" applyNumberFormat="1" applyFont="1" applyFill="1" applyBorder="1" applyAlignment="1">
      <alignment horizontal="center" vertical="center" readingOrder="2"/>
    </xf>
    <xf numFmtId="0" fontId="1" fillId="2" borderId="64" xfId="0" applyFont="1" applyFill="1" applyBorder="1" applyAlignment="1">
      <alignment horizontal="center" vertical="center" readingOrder="2"/>
    </xf>
    <xf numFmtId="0" fontId="2" fillId="2" borderId="66" xfId="0" applyFont="1" applyFill="1" applyBorder="1" applyAlignment="1">
      <alignment horizontal="center" vertical="center" readingOrder="2"/>
    </xf>
    <xf numFmtId="0" fontId="1" fillId="5" borderId="0" xfId="0" applyFont="1" applyFill="1" applyBorder="1" applyAlignment="1">
      <alignment horizontal="center" vertical="center" readingOrder="2"/>
    </xf>
    <xf numFmtId="0" fontId="1" fillId="5" borderId="31" xfId="0" applyFont="1" applyFill="1" applyBorder="1" applyAlignment="1">
      <alignment horizontal="center" vertical="center" readingOrder="2"/>
    </xf>
    <xf numFmtId="1" fontId="1" fillId="5" borderId="44" xfId="0" applyNumberFormat="1" applyFont="1" applyFill="1" applyBorder="1" applyAlignment="1">
      <alignment horizontal="center" vertical="center" readingOrder="2"/>
    </xf>
    <xf numFmtId="1" fontId="1" fillId="5" borderId="0" xfId="0" applyNumberFormat="1" applyFont="1" applyFill="1" applyBorder="1" applyAlignment="1">
      <alignment horizontal="center" vertical="center" readingOrder="2"/>
    </xf>
    <xf numFmtId="1" fontId="1" fillId="5" borderId="31" xfId="0" applyNumberFormat="1" applyFont="1" applyFill="1" applyBorder="1" applyAlignment="1">
      <alignment horizontal="center" vertical="center" readingOrder="2"/>
    </xf>
    <xf numFmtId="1" fontId="1" fillId="5" borderId="32" xfId="0" applyNumberFormat="1" applyFont="1" applyFill="1" applyBorder="1" applyAlignment="1">
      <alignment horizontal="center" vertical="center" readingOrder="2"/>
    </xf>
    <xf numFmtId="1" fontId="1" fillId="5" borderId="21" xfId="0" applyNumberFormat="1" applyFont="1" applyFill="1" applyBorder="1" applyAlignment="1">
      <alignment horizontal="center" vertical="center" readingOrder="2"/>
    </xf>
    <xf numFmtId="1" fontId="1" fillId="5" borderId="42" xfId="0" applyNumberFormat="1" applyFont="1" applyFill="1" applyBorder="1" applyAlignment="1">
      <alignment horizontal="center" vertical="center" readingOrder="2"/>
    </xf>
    <xf numFmtId="1" fontId="1" fillId="5" borderId="33" xfId="0" applyNumberFormat="1" applyFont="1" applyFill="1" applyBorder="1" applyAlignment="1">
      <alignment horizontal="center" vertical="center" readingOrder="2"/>
    </xf>
    <xf numFmtId="1" fontId="1" fillId="5" borderId="15" xfId="0" applyNumberFormat="1" applyFont="1" applyFill="1" applyBorder="1" applyAlignment="1">
      <alignment horizontal="center" vertical="center" readingOrder="2"/>
    </xf>
    <xf numFmtId="1" fontId="1" fillId="5" borderId="43" xfId="0" applyNumberFormat="1" applyFont="1" applyFill="1" applyBorder="1" applyAlignment="1">
      <alignment horizontal="center" vertical="center" readingOrder="2"/>
    </xf>
    <xf numFmtId="1" fontId="1" fillId="5" borderId="27" xfId="0" applyNumberFormat="1" applyFont="1" applyFill="1" applyBorder="1" applyAlignment="1">
      <alignment horizontal="center" vertical="center" readingOrder="2"/>
    </xf>
    <xf numFmtId="1" fontId="1" fillId="5" borderId="63" xfId="0" applyNumberFormat="1" applyFont="1" applyFill="1" applyBorder="1" applyAlignment="1">
      <alignment horizontal="center" vertical="center" readingOrder="2"/>
    </xf>
    <xf numFmtId="2" fontId="1" fillId="5" borderId="47" xfId="0" applyNumberFormat="1" applyFont="1" applyFill="1" applyBorder="1" applyAlignment="1">
      <alignment horizontal="center" vertical="center" readingOrder="2"/>
    </xf>
    <xf numFmtId="0" fontId="1" fillId="5" borderId="15" xfId="0" applyFont="1" applyFill="1" applyBorder="1" applyAlignment="1">
      <alignment horizontal="center" vertical="center" readingOrder="2"/>
    </xf>
    <xf numFmtId="2" fontId="1" fillId="5" borderId="31" xfId="0" applyNumberFormat="1" applyFont="1" applyFill="1" applyBorder="1" applyAlignment="1">
      <alignment horizontal="center" vertical="center" readingOrder="2"/>
    </xf>
    <xf numFmtId="2" fontId="1" fillId="5" borderId="15" xfId="0" applyNumberFormat="1" applyFont="1" applyFill="1" applyBorder="1" applyAlignment="1">
      <alignment horizontal="center" vertical="center" readingOrder="2"/>
    </xf>
    <xf numFmtId="2" fontId="1" fillId="5" borderId="32" xfId="0" applyNumberFormat="1" applyFont="1" applyFill="1" applyBorder="1" applyAlignment="1">
      <alignment horizontal="center" vertical="center" readingOrder="2"/>
    </xf>
    <xf numFmtId="2" fontId="1" fillId="5" borderId="43" xfId="0" applyNumberFormat="1" applyFont="1" applyFill="1" applyBorder="1" applyAlignment="1">
      <alignment horizontal="center" vertical="center" readingOrder="2"/>
    </xf>
    <xf numFmtId="2" fontId="1" fillId="5" borderId="27" xfId="0" applyNumberFormat="1" applyFont="1" applyFill="1" applyBorder="1" applyAlignment="1">
      <alignment horizontal="center" vertical="center" readingOrder="2"/>
    </xf>
    <xf numFmtId="164" fontId="2" fillId="5" borderId="67" xfId="0" applyNumberFormat="1" applyFont="1" applyFill="1" applyBorder="1" applyAlignment="1">
      <alignment horizontal="center" vertical="center" readingOrder="2"/>
    </xf>
    <xf numFmtId="2" fontId="1" fillId="5" borderId="34" xfId="0" applyNumberFormat="1" applyFont="1" applyFill="1" applyBorder="1" applyAlignment="1">
      <alignment horizontal="center" vertical="center" readingOrder="2"/>
    </xf>
    <xf numFmtId="0" fontId="0" fillId="5" borderId="0" xfId="0" applyFill="1"/>
    <xf numFmtId="0" fontId="1" fillId="5" borderId="42" xfId="0" applyFont="1" applyFill="1" applyBorder="1" applyAlignment="1">
      <alignment horizontal="center" vertical="center" readingOrder="2"/>
    </xf>
    <xf numFmtId="165" fontId="1" fillId="5" borderId="43" xfId="0" applyNumberFormat="1" applyFont="1" applyFill="1" applyBorder="1" applyAlignment="1">
      <alignment horizontal="center" vertical="center" readingOrder="2"/>
    </xf>
    <xf numFmtId="1" fontId="1" fillId="5" borderId="45" xfId="0" applyNumberFormat="1" applyFont="1" applyFill="1" applyBorder="1" applyAlignment="1">
      <alignment horizontal="center" vertical="center" readingOrder="2"/>
    </xf>
    <xf numFmtId="1" fontId="1" fillId="5" borderId="46" xfId="0" applyNumberFormat="1" applyFont="1" applyFill="1" applyBorder="1" applyAlignment="1">
      <alignment horizontal="center" vertical="center" readingOrder="2"/>
    </xf>
    <xf numFmtId="1" fontId="1" fillId="5" borderId="47" xfId="0" applyNumberFormat="1" applyFont="1" applyFill="1" applyBorder="1" applyAlignment="1">
      <alignment horizontal="center" vertical="center" readingOrder="2"/>
    </xf>
    <xf numFmtId="0" fontId="1" fillId="5" borderId="44" xfId="0" applyFont="1" applyFill="1" applyBorder="1" applyAlignment="1">
      <alignment horizontal="center" vertical="center" readingOrder="2"/>
    </xf>
    <xf numFmtId="2" fontId="1" fillId="5" borderId="44" xfId="0" applyNumberFormat="1" applyFont="1" applyFill="1" applyBorder="1" applyAlignment="1">
      <alignment horizontal="center" vertical="center" readingOrder="2"/>
    </xf>
    <xf numFmtId="2" fontId="1" fillId="5" borderId="45" xfId="0" applyNumberFormat="1" applyFont="1" applyFill="1" applyBorder="1" applyAlignment="1">
      <alignment horizontal="center" vertical="center" readingOrder="2"/>
    </xf>
    <xf numFmtId="0" fontId="1" fillId="5" borderId="48" xfId="0" applyFont="1" applyFill="1" applyBorder="1" applyAlignment="1">
      <alignment horizontal="center" vertical="center" readingOrder="2"/>
    </xf>
    <xf numFmtId="0" fontId="1" fillId="5" borderId="41" xfId="0" applyFont="1" applyFill="1" applyBorder="1" applyAlignment="1">
      <alignment horizontal="center" vertical="center" readingOrder="2"/>
    </xf>
    <xf numFmtId="0" fontId="1" fillId="5" borderId="34" xfId="0" applyFont="1" applyFill="1" applyBorder="1" applyAlignment="1">
      <alignment horizontal="center" vertical="center" readingOrder="2"/>
    </xf>
    <xf numFmtId="0" fontId="1" fillId="5" borderId="43" xfId="0" applyFont="1" applyFill="1" applyBorder="1" applyAlignment="1">
      <alignment horizontal="center" vertical="center" readingOrder="2"/>
    </xf>
    <xf numFmtId="1" fontId="1" fillId="5" borderId="19" xfId="0" applyNumberFormat="1" applyFont="1" applyFill="1" applyBorder="1" applyAlignment="1">
      <alignment horizontal="center" vertical="center" readingOrder="2"/>
    </xf>
    <xf numFmtId="1" fontId="1" fillId="5" borderId="16" xfId="0" applyNumberFormat="1" applyFont="1" applyFill="1" applyBorder="1" applyAlignment="1">
      <alignment horizontal="center" vertical="center" readingOrder="2"/>
    </xf>
    <xf numFmtId="1" fontId="1" fillId="5" borderId="14" xfId="0" applyNumberFormat="1" applyFont="1" applyFill="1" applyBorder="1" applyAlignment="1">
      <alignment horizontal="center" vertical="center" readingOrder="2"/>
    </xf>
    <xf numFmtId="1" fontId="1" fillId="5" borderId="12" xfId="0" applyNumberFormat="1" applyFont="1" applyFill="1" applyBorder="1" applyAlignment="1">
      <alignment horizontal="center" vertical="center" readingOrder="2"/>
    </xf>
    <xf numFmtId="1" fontId="1" fillId="5" borderId="50" xfId="0" applyNumberFormat="1" applyFont="1" applyFill="1" applyBorder="1" applyAlignment="1">
      <alignment horizontal="center" vertical="center" readingOrder="2"/>
    </xf>
    <xf numFmtId="1" fontId="1" fillId="5" borderId="22" xfId="0" applyNumberFormat="1" applyFont="1" applyFill="1" applyBorder="1" applyAlignment="1">
      <alignment horizontal="center" vertical="center" readingOrder="2"/>
    </xf>
    <xf numFmtId="1" fontId="1" fillId="5" borderId="64" xfId="0" applyNumberFormat="1" applyFont="1" applyFill="1" applyBorder="1" applyAlignment="1">
      <alignment horizontal="center" vertical="center" readingOrder="2"/>
    </xf>
    <xf numFmtId="2" fontId="1" fillId="5" borderId="22" xfId="0" applyNumberFormat="1" applyFont="1" applyFill="1" applyBorder="1" applyAlignment="1">
      <alignment horizontal="center" vertical="center" readingOrder="2"/>
    </xf>
    <xf numFmtId="2" fontId="1" fillId="5" borderId="14" xfId="0" applyNumberFormat="1" applyFont="1" applyFill="1" applyBorder="1" applyAlignment="1">
      <alignment horizontal="center" vertical="center" readingOrder="2"/>
    </xf>
    <xf numFmtId="164" fontId="2" fillId="5" borderId="68" xfId="0" applyNumberFormat="1" applyFont="1" applyFill="1" applyBorder="1" applyAlignment="1">
      <alignment horizontal="center" vertical="center" readingOrder="2"/>
    </xf>
    <xf numFmtId="0" fontId="1" fillId="5" borderId="24" xfId="0" applyFont="1" applyFill="1" applyBorder="1" applyAlignment="1">
      <alignment horizontal="center" vertical="center" readingOrder="2"/>
    </xf>
    <xf numFmtId="165" fontId="1" fillId="5" borderId="31" xfId="0" applyNumberFormat="1" applyFont="1" applyFill="1" applyBorder="1" applyAlignment="1">
      <alignment horizontal="center" vertical="center" readingOrder="2"/>
    </xf>
    <xf numFmtId="0" fontId="1" fillId="5" borderId="19" xfId="0" applyFont="1" applyFill="1" applyBorder="1" applyAlignment="1">
      <alignment horizontal="center" vertical="center" readingOrder="2"/>
    </xf>
    <xf numFmtId="0" fontId="1" fillId="5" borderId="16" xfId="0" applyFont="1" applyFill="1" applyBorder="1" applyAlignment="1">
      <alignment horizontal="center" vertical="center" readingOrder="2"/>
    </xf>
    <xf numFmtId="2" fontId="1" fillId="5" borderId="19" xfId="0" applyNumberFormat="1" applyFont="1" applyFill="1" applyBorder="1" applyAlignment="1">
      <alignment horizontal="center" vertical="center" readingOrder="2"/>
    </xf>
    <xf numFmtId="2" fontId="1" fillId="5" borderId="12" xfId="0" applyNumberFormat="1" applyFont="1" applyFill="1" applyBorder="1" applyAlignment="1">
      <alignment horizontal="center" vertical="center" readingOrder="2"/>
    </xf>
    <xf numFmtId="2" fontId="1" fillId="5" borderId="61" xfId="0" applyNumberFormat="1" applyFont="1" applyFill="1" applyBorder="1" applyAlignment="1">
      <alignment horizontal="center" vertical="center" readingOrder="2"/>
    </xf>
    <xf numFmtId="0" fontId="1" fillId="5" borderId="46" xfId="0" applyFont="1" applyFill="1" applyBorder="1" applyAlignment="1">
      <alignment horizontal="center" vertical="center" readingOrder="2"/>
    </xf>
    <xf numFmtId="165" fontId="1" fillId="5" borderId="14" xfId="0" applyNumberFormat="1" applyFont="1" applyFill="1" applyBorder="1" applyAlignment="1">
      <alignment horizontal="center" vertical="center" readingOrder="2"/>
    </xf>
    <xf numFmtId="164" fontId="2" fillId="5" borderId="28" xfId="0" applyNumberFormat="1" applyFont="1" applyFill="1" applyBorder="1" applyAlignment="1">
      <alignment horizontal="center" vertical="center" readingOrder="2"/>
    </xf>
    <xf numFmtId="0" fontId="0" fillId="3" borderId="0" xfId="0" applyFill="1"/>
    <xf numFmtId="0" fontId="1" fillId="2" borderId="8" xfId="0" applyFont="1" applyFill="1" applyBorder="1" applyAlignment="1">
      <alignment horizontal="center" vertical="center" readingOrder="2"/>
    </xf>
    <xf numFmtId="0" fontId="1" fillId="2" borderId="22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6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2" fillId="4" borderId="52" xfId="0" applyFont="1" applyFill="1" applyBorder="1" applyAlignment="1">
      <alignment horizontal="center" vertical="center" readingOrder="2"/>
    </xf>
    <xf numFmtId="0" fontId="2" fillId="4" borderId="54" xfId="0" applyFont="1" applyFill="1" applyBorder="1" applyAlignment="1">
      <alignment horizontal="center" vertical="center" readingOrder="2"/>
    </xf>
    <xf numFmtId="0" fontId="2" fillId="4" borderId="59" xfId="0" applyFont="1" applyFill="1" applyBorder="1" applyAlignment="1">
      <alignment horizontal="center" vertical="center" readingOrder="2"/>
    </xf>
    <xf numFmtId="0" fontId="1" fillId="0" borderId="51" xfId="0" applyFont="1" applyFill="1" applyBorder="1" applyAlignment="1">
      <alignment horizontal="center" vertical="center" textRotation="180" readingOrder="2"/>
    </xf>
    <xf numFmtId="0" fontId="1" fillId="0" borderId="11" xfId="0" applyFont="1" applyFill="1" applyBorder="1" applyAlignment="1">
      <alignment horizontal="center" vertical="center" textRotation="180" readingOrder="2"/>
    </xf>
    <xf numFmtId="0" fontId="1" fillId="0" borderId="3" xfId="0" applyFont="1" applyFill="1" applyBorder="1" applyAlignment="1">
      <alignment horizontal="center" vertical="center" readingOrder="2"/>
    </xf>
    <xf numFmtId="0" fontId="1" fillId="0" borderId="41" xfId="0" applyFont="1" applyFill="1" applyBorder="1" applyAlignment="1">
      <alignment horizontal="center" vertical="center" readingOrder="2"/>
    </xf>
    <xf numFmtId="0" fontId="1" fillId="0" borderId="35" xfId="0" applyFont="1" applyFill="1" applyBorder="1" applyAlignment="1">
      <alignment horizontal="center" vertical="center" readingOrder="2"/>
    </xf>
    <xf numFmtId="0" fontId="1" fillId="3" borderId="35" xfId="0" applyFont="1" applyFill="1" applyBorder="1" applyAlignment="1">
      <alignment horizontal="center" vertical="center" readingOrder="2"/>
    </xf>
    <xf numFmtId="0" fontId="1" fillId="3" borderId="13" xfId="0" applyFont="1" applyFill="1" applyBorder="1" applyAlignment="1">
      <alignment horizontal="center" vertical="center" readingOrder="2"/>
    </xf>
    <xf numFmtId="0" fontId="1" fillId="0" borderId="25" xfId="0" applyFont="1" applyFill="1" applyBorder="1" applyAlignment="1">
      <alignment horizontal="center" vertical="center" textRotation="180" readingOrder="2"/>
    </xf>
    <xf numFmtId="0" fontId="1" fillId="0" borderId="29" xfId="0" applyFont="1" applyFill="1" applyBorder="1" applyAlignment="1">
      <alignment horizontal="center" vertical="center" textRotation="180" readingOrder="2"/>
    </xf>
    <xf numFmtId="0" fontId="1" fillId="0" borderId="49" xfId="0" applyFont="1" applyFill="1" applyBorder="1" applyAlignment="1">
      <alignment horizontal="center" vertical="center" textRotation="180" readingOrder="2"/>
    </xf>
    <xf numFmtId="0" fontId="1" fillId="0" borderId="30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2" fillId="2" borderId="10" xfId="0" applyFont="1" applyFill="1" applyBorder="1" applyAlignment="1">
      <alignment horizontal="center" vertical="center" readingOrder="2"/>
    </xf>
    <xf numFmtId="0" fontId="2" fillId="2" borderId="24" xfId="0" applyFont="1" applyFill="1" applyBorder="1" applyAlignment="1">
      <alignment horizontal="center" vertical="center" readingOrder="2"/>
    </xf>
    <xf numFmtId="0" fontId="2" fillId="2" borderId="8" xfId="0" applyFont="1" applyFill="1" applyBorder="1" applyAlignment="1">
      <alignment horizontal="center" vertical="center" readingOrder="2"/>
    </xf>
    <xf numFmtId="0" fontId="2" fillId="2" borderId="22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0" fontId="2" fillId="2" borderId="6" xfId="0" applyFont="1" applyFill="1" applyBorder="1" applyAlignment="1">
      <alignment horizontal="center" vertical="center" readingOrder="2"/>
    </xf>
    <xf numFmtId="0" fontId="2" fillId="2" borderId="7" xfId="0" applyFont="1" applyFill="1" applyBorder="1" applyAlignment="1">
      <alignment horizontal="center" vertical="center" readingOrder="2"/>
    </xf>
    <xf numFmtId="0" fontId="2" fillId="2" borderId="9" xfId="0" applyFont="1" applyFill="1" applyBorder="1" applyAlignment="1">
      <alignment horizontal="center" vertical="center" readingOrder="2"/>
    </xf>
    <xf numFmtId="0" fontId="2" fillId="2" borderId="23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2" borderId="11" xfId="0" applyFont="1" applyFill="1" applyBorder="1" applyAlignment="1">
      <alignment horizontal="center" vertical="center" readingOrder="2"/>
    </xf>
    <xf numFmtId="0" fontId="1" fillId="2" borderId="12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13" xfId="0" applyFont="1" applyFill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 readingOrder="2"/>
    </xf>
    <xf numFmtId="0" fontId="1" fillId="2" borderId="14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5"/>
  <sheetViews>
    <sheetView rightToLeft="1" tabSelected="1" zoomScaleNormal="100" workbookViewId="0">
      <pane xSplit="4" ySplit="3" topLeftCell="BR4" activePane="bottomRight" state="frozen"/>
      <selection pane="topRight" activeCell="E1" sqref="E1"/>
      <selection pane="bottomLeft" activeCell="A4" sqref="A4"/>
      <selection pane="bottomRight" activeCell="CH16" sqref="CH16"/>
    </sheetView>
  </sheetViews>
  <sheetFormatPr defaultRowHeight="15" x14ac:dyDescent="0.25"/>
  <cols>
    <col min="3" max="3" width="19.7109375" bestFit="1" customWidth="1"/>
    <col min="4" max="4" width="12.140625" bestFit="1" customWidth="1"/>
    <col min="46" max="46" width="12" bestFit="1" customWidth="1"/>
    <col min="47" max="47" width="11.28515625" bestFit="1" customWidth="1"/>
    <col min="48" max="51" width="11.28515625" customWidth="1"/>
    <col min="55" max="55" width="11.28515625" bestFit="1" customWidth="1"/>
    <col min="56" max="56" width="0" hidden="1" customWidth="1"/>
    <col min="62" max="62" width="16.28515625" customWidth="1"/>
    <col min="63" max="63" width="0" hidden="1" customWidth="1"/>
    <col min="64" max="64" width="11.28515625" hidden="1" customWidth="1"/>
    <col min="65" max="65" width="0" hidden="1" customWidth="1"/>
    <col min="71" max="71" width="18.85546875" customWidth="1"/>
    <col min="72" max="72" width="17.85546875" customWidth="1"/>
    <col min="73" max="73" width="18" customWidth="1"/>
    <col min="74" max="82" width="0" hidden="1" customWidth="1"/>
    <col min="86" max="86" width="11" customWidth="1"/>
    <col min="87" max="87" width="11.140625" customWidth="1"/>
    <col min="88" max="88" width="28.5703125" bestFit="1" customWidth="1"/>
  </cols>
  <sheetData>
    <row r="1" spans="1:88" ht="15.75" thickBot="1" x14ac:dyDescent="0.3"/>
    <row r="2" spans="1:88" ht="20.25" thickTop="1" x14ac:dyDescent="0.25">
      <c r="A2" s="172" t="s">
        <v>0</v>
      </c>
      <c r="B2" s="147"/>
      <c r="C2" s="175" t="s">
        <v>1</v>
      </c>
      <c r="D2" s="177" t="s">
        <v>2</v>
      </c>
      <c r="E2" s="144" t="s">
        <v>3</v>
      </c>
      <c r="F2" s="145"/>
      <c r="G2" s="145"/>
      <c r="H2" s="145"/>
      <c r="I2" s="146"/>
      <c r="J2" s="145" t="s">
        <v>4</v>
      </c>
      <c r="K2" s="145"/>
      <c r="L2" s="146"/>
      <c r="M2" s="145" t="s">
        <v>5</v>
      </c>
      <c r="N2" s="145"/>
      <c r="O2" s="145"/>
      <c r="P2" s="145"/>
      <c r="Q2" s="145"/>
      <c r="R2" s="145"/>
      <c r="S2" s="144" t="s">
        <v>6</v>
      </c>
      <c r="T2" s="145"/>
      <c r="U2" s="146"/>
      <c r="V2" s="145" t="s">
        <v>7</v>
      </c>
      <c r="W2" s="145"/>
      <c r="X2" s="145"/>
      <c r="Y2" s="145"/>
      <c r="Z2" s="145"/>
      <c r="AA2" s="145"/>
      <c r="AB2" s="144" t="s">
        <v>8</v>
      </c>
      <c r="AC2" s="145"/>
      <c r="AD2" s="146"/>
      <c r="AE2" s="145" t="s">
        <v>9</v>
      </c>
      <c r="AF2" s="145"/>
      <c r="AG2" s="145"/>
      <c r="AH2" s="145"/>
      <c r="AI2" s="145"/>
      <c r="AJ2" s="145"/>
      <c r="AK2" s="144" t="s">
        <v>10</v>
      </c>
      <c r="AL2" s="145"/>
      <c r="AM2" s="146"/>
      <c r="AN2" s="144" t="s">
        <v>11</v>
      </c>
      <c r="AO2" s="145"/>
      <c r="AP2" s="145"/>
      <c r="AQ2" s="145"/>
      <c r="AR2" s="145"/>
      <c r="AS2" s="146"/>
      <c r="AT2" s="142" t="s">
        <v>62</v>
      </c>
      <c r="AU2" s="142" t="s">
        <v>60</v>
      </c>
      <c r="AV2" s="142" t="s">
        <v>113</v>
      </c>
      <c r="AW2" s="144" t="s">
        <v>61</v>
      </c>
      <c r="AX2" s="145"/>
      <c r="AY2" s="145"/>
      <c r="AZ2" s="145"/>
      <c r="BA2" s="145"/>
      <c r="BB2" s="146"/>
      <c r="BC2" s="142" t="s">
        <v>12</v>
      </c>
      <c r="BD2" s="144" t="s">
        <v>64</v>
      </c>
      <c r="BE2" s="145"/>
      <c r="BF2" s="145"/>
      <c r="BG2" s="145"/>
      <c r="BH2" s="145"/>
      <c r="BI2" s="146"/>
      <c r="BJ2" s="144" t="s">
        <v>65</v>
      </c>
      <c r="BK2" s="145"/>
      <c r="BL2" s="147"/>
      <c r="BM2" s="145" t="s">
        <v>66</v>
      </c>
      <c r="BN2" s="145"/>
      <c r="BO2" s="145"/>
      <c r="BP2" s="145"/>
      <c r="BQ2" s="145"/>
      <c r="BR2" s="146"/>
      <c r="BS2" s="165" t="s">
        <v>67</v>
      </c>
      <c r="BT2" s="165" t="s">
        <v>70</v>
      </c>
      <c r="BU2" s="165" t="s">
        <v>71</v>
      </c>
      <c r="BV2" s="167" t="s">
        <v>13</v>
      </c>
      <c r="BW2" s="168"/>
      <c r="BX2" s="168"/>
      <c r="BY2" s="168"/>
      <c r="BZ2" s="168"/>
      <c r="CA2" s="168"/>
      <c r="CB2" s="168"/>
      <c r="CC2" s="168"/>
      <c r="CD2" s="169"/>
      <c r="CE2" s="167" t="s">
        <v>68</v>
      </c>
      <c r="CF2" s="168"/>
      <c r="CG2" s="169"/>
      <c r="CH2" s="165" t="s">
        <v>14</v>
      </c>
      <c r="CI2" s="170" t="s">
        <v>15</v>
      </c>
      <c r="CJ2" s="163" t="s">
        <v>16</v>
      </c>
    </row>
    <row r="3" spans="1:88" ht="20.25" thickBot="1" x14ac:dyDescent="0.3">
      <c r="A3" s="173"/>
      <c r="B3" s="174"/>
      <c r="C3" s="176"/>
      <c r="D3" s="178"/>
      <c r="E3" s="1" t="s">
        <v>17</v>
      </c>
      <c r="F3" s="2" t="s">
        <v>18</v>
      </c>
      <c r="G3" s="3" t="s">
        <v>19</v>
      </c>
      <c r="H3" s="3" t="s">
        <v>20</v>
      </c>
      <c r="I3" s="4" t="s">
        <v>21</v>
      </c>
      <c r="J3" s="3" t="s">
        <v>22</v>
      </c>
      <c r="K3" s="5" t="s">
        <v>23</v>
      </c>
      <c r="L3" s="4" t="s">
        <v>21</v>
      </c>
      <c r="M3" s="7" t="s">
        <v>17</v>
      </c>
      <c r="N3" s="2" t="s">
        <v>18</v>
      </c>
      <c r="O3" s="3" t="s">
        <v>24</v>
      </c>
      <c r="P3" s="3" t="s">
        <v>19</v>
      </c>
      <c r="Q3" s="3" t="s">
        <v>20</v>
      </c>
      <c r="R3" s="6" t="s">
        <v>21</v>
      </c>
      <c r="S3" s="7" t="s">
        <v>22</v>
      </c>
      <c r="T3" s="5" t="s">
        <v>23</v>
      </c>
      <c r="U3" s="4" t="s">
        <v>21</v>
      </c>
      <c r="V3" s="2" t="s">
        <v>17</v>
      </c>
      <c r="W3" s="2" t="s">
        <v>18</v>
      </c>
      <c r="X3" s="2" t="s">
        <v>24</v>
      </c>
      <c r="Y3" s="2" t="s">
        <v>19</v>
      </c>
      <c r="Z3" s="2" t="s">
        <v>20</v>
      </c>
      <c r="AA3" s="8" t="s">
        <v>21</v>
      </c>
      <c r="AB3" s="7" t="s">
        <v>22</v>
      </c>
      <c r="AC3" s="5" t="s">
        <v>23</v>
      </c>
      <c r="AD3" s="4" t="s">
        <v>21</v>
      </c>
      <c r="AE3" s="2" t="s">
        <v>17</v>
      </c>
      <c r="AF3" s="2" t="s">
        <v>18</v>
      </c>
      <c r="AG3" s="2" t="s">
        <v>24</v>
      </c>
      <c r="AH3" s="2" t="s">
        <v>19</v>
      </c>
      <c r="AI3" s="2" t="s">
        <v>20</v>
      </c>
      <c r="AJ3" s="8" t="s">
        <v>21</v>
      </c>
      <c r="AK3" s="7" t="s">
        <v>22</v>
      </c>
      <c r="AL3" s="5" t="s">
        <v>23</v>
      </c>
      <c r="AM3" s="4" t="s">
        <v>21</v>
      </c>
      <c r="AN3" s="1" t="s">
        <v>17</v>
      </c>
      <c r="AO3" s="2" t="s">
        <v>18</v>
      </c>
      <c r="AP3" s="2" t="s">
        <v>24</v>
      </c>
      <c r="AQ3" s="2" t="s">
        <v>19</v>
      </c>
      <c r="AR3" s="2" t="s">
        <v>20</v>
      </c>
      <c r="AS3" s="9" t="s">
        <v>21</v>
      </c>
      <c r="AT3" s="143"/>
      <c r="AU3" s="143"/>
      <c r="AV3" s="143"/>
      <c r="AW3" s="1" t="s">
        <v>17</v>
      </c>
      <c r="AX3" s="2" t="s">
        <v>24</v>
      </c>
      <c r="AY3" s="2" t="s">
        <v>19</v>
      </c>
      <c r="AZ3" s="2" t="s">
        <v>63</v>
      </c>
      <c r="BA3" s="2" t="s">
        <v>20</v>
      </c>
      <c r="BB3" s="9" t="s">
        <v>21</v>
      </c>
      <c r="BC3" s="143"/>
      <c r="BD3" s="1" t="s">
        <v>17</v>
      </c>
      <c r="BE3" s="3" t="s">
        <v>24</v>
      </c>
      <c r="BF3" s="2" t="s">
        <v>19</v>
      </c>
      <c r="BG3" s="2" t="s">
        <v>63</v>
      </c>
      <c r="BH3" s="2" t="s">
        <v>20</v>
      </c>
      <c r="BI3" s="9" t="s">
        <v>21</v>
      </c>
      <c r="BJ3" s="84"/>
      <c r="BK3" s="80" t="s">
        <v>23</v>
      </c>
      <c r="BL3" s="85" t="s">
        <v>21</v>
      </c>
      <c r="BM3" s="2" t="s">
        <v>17</v>
      </c>
      <c r="BN3" s="2" t="s">
        <v>24</v>
      </c>
      <c r="BO3" s="2" t="s">
        <v>19</v>
      </c>
      <c r="BP3" s="2" t="s">
        <v>63</v>
      </c>
      <c r="BQ3" s="2" t="s">
        <v>20</v>
      </c>
      <c r="BR3" s="9" t="s">
        <v>21</v>
      </c>
      <c r="BS3" s="166"/>
      <c r="BT3" s="166"/>
      <c r="BU3" s="166"/>
      <c r="BV3" s="10" t="s">
        <v>25</v>
      </c>
      <c r="BW3" s="11" t="s">
        <v>26</v>
      </c>
      <c r="BX3" s="11" t="s">
        <v>27</v>
      </c>
      <c r="BY3" s="11" t="s">
        <v>28</v>
      </c>
      <c r="BZ3" s="11" t="s">
        <v>29</v>
      </c>
      <c r="CA3" s="11" t="s">
        <v>30</v>
      </c>
      <c r="CB3" s="11" t="s">
        <v>31</v>
      </c>
      <c r="CC3" s="11" t="s">
        <v>32</v>
      </c>
      <c r="CD3" s="12" t="s">
        <v>33</v>
      </c>
      <c r="CE3" s="10" t="s">
        <v>69</v>
      </c>
      <c r="CF3" s="13" t="s">
        <v>24</v>
      </c>
      <c r="CG3" s="12" t="s">
        <v>21</v>
      </c>
      <c r="CH3" s="166"/>
      <c r="CI3" s="171"/>
      <c r="CJ3" s="164"/>
    </row>
    <row r="4" spans="1:88" s="141" customFormat="1" ht="20.25" thickTop="1" x14ac:dyDescent="0.25">
      <c r="A4" s="158" t="s">
        <v>112</v>
      </c>
      <c r="B4" s="153" t="s">
        <v>34</v>
      </c>
      <c r="C4" s="14" t="s">
        <v>72</v>
      </c>
      <c r="D4" s="15">
        <v>810192367</v>
      </c>
      <c r="E4" s="16">
        <f>IF(H4=0,0,IF(H4=1,10,IF(H4=2,25,IF(H4=3,45,IF(H4=4,75,IF(H4=5,90,IF(H4=6,100,"ERR")))))))</f>
        <v>100</v>
      </c>
      <c r="F4" s="17">
        <v>0</v>
      </c>
      <c r="G4" s="18">
        <v>5</v>
      </c>
      <c r="H4" s="18">
        <v>6</v>
      </c>
      <c r="I4" s="19">
        <f t="shared" ref="I4:I43" si="0">SUM(E4:G4)</f>
        <v>105</v>
      </c>
      <c r="J4" s="17">
        <v>100</v>
      </c>
      <c r="K4" s="20">
        <v>37</v>
      </c>
      <c r="L4" s="36">
        <f>IF(K4&gt;=85,K4*0.75+25,IF(K4&lt;=25,K4*0.75,(K4*0.75+J4*0.25)))</f>
        <v>52.75</v>
      </c>
      <c r="M4" s="51">
        <f t="shared" ref="M4:M43" si="1">IF(Q4=0,0,IF(Q4=1,0,IF(Q4=2,0,IF(Q4=3,15,IF(Q4=4,20,IF(Q4=5,20,IF(Q4=6,35,IF(Q4=7,60,"ERR"))))))))</f>
        <v>60</v>
      </c>
      <c r="N4" s="17">
        <v>0</v>
      </c>
      <c r="O4" s="18">
        <f t="shared" ref="O4:O43" si="2">IF(Q4=0,0,IF(Q4=1,5,IF(Q4=2,15,IF(Q4=3,15,IF(Q4=4,20,IF(Q4=5,30,IF(Q4=6,35,IF(Q4=7,40,"ERR"))))))))</f>
        <v>40</v>
      </c>
      <c r="P4" s="18">
        <v>0</v>
      </c>
      <c r="Q4" s="18">
        <v>7</v>
      </c>
      <c r="R4" s="21">
        <f>SUM(M4:P4)</f>
        <v>100</v>
      </c>
      <c r="S4" s="16">
        <v>70</v>
      </c>
      <c r="T4" s="20">
        <v>70</v>
      </c>
      <c r="U4" s="19">
        <f>IF(T4&gt;=85,T4*0.75+25,IF(T4&lt;=25,T4*0.75,(T4*0.75+S4*0.25)))</f>
        <v>70</v>
      </c>
      <c r="V4" s="17">
        <f>IF(Z4=0,0,IF(Z4=1,10,IF(Z4=2,15,IF(Z4=3,50,IF(Z4=4,60,"ERR")))))</f>
        <v>15</v>
      </c>
      <c r="W4" s="17">
        <v>0</v>
      </c>
      <c r="X4" s="17">
        <f>IF(Z4=0,0,IF(Z4=1,5,IF(Z4=2,15,IF(Z4=3,30,IF(Z4=4,40,"ERR")))))</f>
        <v>15</v>
      </c>
      <c r="Y4" s="17">
        <v>0</v>
      </c>
      <c r="Z4" s="17">
        <v>2</v>
      </c>
      <c r="AA4" s="21">
        <f t="shared" ref="AA4:AA19" si="3">SUM(V4:Y4)</f>
        <v>30</v>
      </c>
      <c r="AB4" s="16">
        <v>80</v>
      </c>
      <c r="AC4" s="20">
        <v>24</v>
      </c>
      <c r="AD4" s="19">
        <f>IF(AC4&gt;=85,AC4*0.75+25,IF(AC4&lt;=25,0.75*AC4,(AC4*0.75+AB4*0.25)))</f>
        <v>18</v>
      </c>
      <c r="AE4" s="16">
        <f>IF(AI4=0,0,IF(AI4=1,0,IF(AI4=2,5,IF(AI4=3,10,IF(AI4=4,20,IF(AI4=5,35,(IF(AI4=6,60,"ERR"))))))))</f>
        <v>5</v>
      </c>
      <c r="AF4" s="17">
        <v>10</v>
      </c>
      <c r="AG4" s="17">
        <f>IF(AI4=0,0,IF(AI4=1,10,IF(AI4=2,20,IF(AI4=3,30,IF(AI4=4,30,IF(AI4=5,40,(IF(AI4=6,40,"ERR"))))))))</f>
        <v>20</v>
      </c>
      <c r="AH4" s="17">
        <v>0</v>
      </c>
      <c r="AI4" s="17">
        <v>2</v>
      </c>
      <c r="AJ4" s="21">
        <f>SUM(AE4:AH4)</f>
        <v>35</v>
      </c>
      <c r="AK4" s="16">
        <v>90</v>
      </c>
      <c r="AL4" s="20">
        <v>80</v>
      </c>
      <c r="AM4" s="19">
        <f>IF(AL4&gt;=85,AL4*0.75+25,IF(AL4&lt;=25,0.75*AL4,(AL4*0.75+AK4*0.25)))</f>
        <v>82.5</v>
      </c>
      <c r="AN4" s="16">
        <f>IF(AR4=0,0,IF(AR4=1,5,IF(AR4=2,10,IF(AR4=3,30,IF(AR4=4,40,IF(AR4=5,60,"ERR"))))))</f>
        <v>40</v>
      </c>
      <c r="AO4" s="17">
        <v>0</v>
      </c>
      <c r="AP4" s="17">
        <f>IF(AR4=0,0,IF(AR4=1,5,IF(AR4=2,20,IF(AR4=3,30,IF(AR4=4,40,IF(AR4=5,40,"ERR"))))))</f>
        <v>40</v>
      </c>
      <c r="AQ4" s="17">
        <v>0</v>
      </c>
      <c r="AR4" s="17">
        <v>4</v>
      </c>
      <c r="AS4" s="19">
        <f>SUM(AN4:AQ4)</f>
        <v>80</v>
      </c>
      <c r="AT4" s="17">
        <v>0</v>
      </c>
      <c r="AU4" s="22">
        <v>80</v>
      </c>
      <c r="AV4" s="16">
        <v>70</v>
      </c>
      <c r="AW4" s="16">
        <f>IF(BA4=0,0,IF(BA4=1,0,IF(BA4=2,0,IF(BA4=3,0,IF(BA4=4,0,IF(BA4=5,10,IF(BA4=6,40,IF(BA4=7,45,IF(BA4=8,60,"ERR")))))))))</f>
        <v>0</v>
      </c>
      <c r="AX4" s="17">
        <f>IF(BA4=0,0,IF(BA4=1,5,IF(BA4=2,15,IF(BA4=3,25,IF(BA4=4,30,IF(BA4=5,30,IF(BA4=6,30,IF(BA4=7,40,IF(BA4=8,40,"ERR")))))))))</f>
        <v>30</v>
      </c>
      <c r="AY4" s="17">
        <v>0</v>
      </c>
      <c r="AZ4" s="17">
        <v>0</v>
      </c>
      <c r="BA4" s="17">
        <v>4</v>
      </c>
      <c r="BB4" s="19">
        <f>SUM(AW4:AZ4)</f>
        <v>30</v>
      </c>
      <c r="BC4" s="83">
        <v>60</v>
      </c>
      <c r="BD4" s="17"/>
      <c r="BE4" s="18">
        <f t="shared" ref="BE4:BE8" si="4">IF(BH4=6,100,IF(BH4=3,30))</f>
        <v>100</v>
      </c>
      <c r="BF4" s="17">
        <v>0</v>
      </c>
      <c r="BG4" s="17">
        <v>0</v>
      </c>
      <c r="BH4" s="17">
        <v>6</v>
      </c>
      <c r="BI4" s="19">
        <f>SUM(BD4:BG4)</f>
        <v>100</v>
      </c>
      <c r="BJ4" s="83">
        <v>50</v>
      </c>
      <c r="BK4" s="20"/>
      <c r="BL4" s="19">
        <f>IF(BK4&gt;80,BK4+5,IF(BK4&lt;30,BK4,(BK4*2+BJ4)/3))</f>
        <v>0</v>
      </c>
      <c r="BM4" s="16"/>
      <c r="BN4" s="17">
        <f>IF(BQ4=0,0,IF(BQ4=1,15,IF(BQ4=2,30,IF(BQ4=3,55,IF(BQ4=4,75,IF(BQ4=5,100,ERR))))))</f>
        <v>55</v>
      </c>
      <c r="BO4" s="17">
        <v>0</v>
      </c>
      <c r="BP4" s="17">
        <v>0</v>
      </c>
      <c r="BQ4" s="17">
        <v>3</v>
      </c>
      <c r="BR4" s="19">
        <f>SUM(BM4:BP4)</f>
        <v>55</v>
      </c>
      <c r="BS4" s="23">
        <f>(SUM(L4*0.5,AM4*1.25,AD4*0.75,U4*0.5,AU4*0.5,BC4*0.5,BJ4*0.75,AV4*0.5,AT4*0.25)/100)</f>
        <v>3.2050000000000001</v>
      </c>
      <c r="BT4" s="23">
        <f>SUM(I4*0.25,R4*0.75,AA4*1,AJ4*1.5,AS4*2,BB4*2.5)/100</f>
        <v>4.1875</v>
      </c>
      <c r="BU4" s="23">
        <f>SUM(BI4*1,BR4*2)/100</f>
        <v>2.1</v>
      </c>
      <c r="BV4" s="24"/>
      <c r="BW4" s="14"/>
      <c r="BX4" s="14"/>
      <c r="BY4" s="14"/>
      <c r="BZ4" s="14"/>
      <c r="CA4" s="14"/>
      <c r="CB4" s="14"/>
      <c r="CC4" s="14"/>
      <c r="CD4" s="25" t="e">
        <f>AVERAGE(BV4:CC4)</f>
        <v>#DIV/0!</v>
      </c>
      <c r="CE4" s="26">
        <v>0</v>
      </c>
      <c r="CF4" s="27">
        <v>0</v>
      </c>
      <c r="CG4" s="28">
        <f xml:space="preserve"> (CF4+CE4)/25</f>
        <v>0</v>
      </c>
      <c r="CH4" s="29">
        <v>1</v>
      </c>
      <c r="CI4" s="30">
        <f>IF((ROUNDUP(((BS4+BT4+BU4+CG4+CH4+3)*2),0)/2)&gt;20,20,ROUNDUP(((BS4+BT4+BU4+CG4+CH4+3)*2),0)/2)</f>
        <v>13.5</v>
      </c>
      <c r="CJ4" s="31" t="s">
        <v>35</v>
      </c>
    </row>
    <row r="5" spans="1:88" s="108" customFormat="1" ht="19.5" x14ac:dyDescent="0.25">
      <c r="A5" s="159"/>
      <c r="B5" s="161"/>
      <c r="C5" s="86" t="s">
        <v>39</v>
      </c>
      <c r="D5" s="87">
        <v>810191381</v>
      </c>
      <c r="E5" s="88">
        <f t="shared" ref="E5:E43" si="5">IF(H5=0,0,IF(H5=1,10,IF(H5=2,25,IF(H5=3,45,IF(H5=4,75,IF(H5=5,90,IF(H5=6,100,"ERR")))))))</f>
        <v>0</v>
      </c>
      <c r="F5" s="89">
        <v>0</v>
      </c>
      <c r="G5" s="89">
        <v>0</v>
      </c>
      <c r="H5" s="89">
        <v>0</v>
      </c>
      <c r="I5" s="90">
        <f t="shared" si="0"/>
        <v>0</v>
      </c>
      <c r="J5" s="89">
        <v>0</v>
      </c>
      <c r="K5" s="91">
        <v>0</v>
      </c>
      <c r="L5" s="92">
        <f t="shared" ref="L5:L43" si="6">IF(K5&gt;=85,K5*0.75+25,IF(K5&lt;=25,K5*0.75,(K5*0.75+J5*0.25)))</f>
        <v>0</v>
      </c>
      <c r="M5" s="88">
        <f t="shared" si="1"/>
        <v>0</v>
      </c>
      <c r="N5" s="89">
        <v>0</v>
      </c>
      <c r="O5" s="93">
        <f t="shared" si="2"/>
        <v>0</v>
      </c>
      <c r="P5" s="89">
        <v>0</v>
      </c>
      <c r="Q5" s="89">
        <v>0</v>
      </c>
      <c r="R5" s="94">
        <f t="shared" ref="R5:R43" si="7">SUM(M5:P5)</f>
        <v>0</v>
      </c>
      <c r="S5" s="95">
        <v>0</v>
      </c>
      <c r="T5" s="91">
        <v>0</v>
      </c>
      <c r="U5" s="96">
        <f t="shared" ref="U5:U43" si="8">IF(T5&gt;=85,T5*0.75+25,IF(T5&lt;=25,T5*0.75,(T5*0.75+S5*0.25)))</f>
        <v>0</v>
      </c>
      <c r="V5" s="88">
        <f t="shared" ref="V5:V43" si="9">IF(Z5=0,0,IF(Z5=1,10,IF(Z5=2,15,IF(Z5=3,50,IF(Z5=4,60,"ERR")))))</f>
        <v>0</v>
      </c>
      <c r="W5" s="89">
        <v>0</v>
      </c>
      <c r="X5" s="93">
        <f t="shared" ref="X5:X43" si="10">IF(Z5=0,0,IF(Z5=1,5,IF(Z5=2,15,IF(Z5=3,30,IF(Z5=4,40,"ERR")))))</f>
        <v>0</v>
      </c>
      <c r="Y5" s="89">
        <v>0</v>
      </c>
      <c r="Z5" s="89">
        <v>0</v>
      </c>
      <c r="AA5" s="94">
        <f t="shared" si="3"/>
        <v>0</v>
      </c>
      <c r="AB5" s="95">
        <v>0</v>
      </c>
      <c r="AC5" s="91">
        <v>0</v>
      </c>
      <c r="AD5" s="96">
        <f t="shared" ref="AD5:AD43" si="11">IF(AC5&gt;=85,AC5*0.75+25,IF(AC5&lt;=25,0.75*AC5,(AC5*0.75+AB5*0.25)))</f>
        <v>0</v>
      </c>
      <c r="AE5" s="88">
        <f>IF(AI5=0,0,IF(AI5=1,0,IF(AI5=2,5,IF(AI5=3,10,IF(AI5=4,20,IF(AI5=5,35,(IF(AI5=6,60,"ERR"))))))))</f>
        <v>0</v>
      </c>
      <c r="AF5" s="89">
        <v>0</v>
      </c>
      <c r="AG5" s="93">
        <f>IF(AI5=0,0,IF(AI5=1,10,IF(AI5=2,20,IF(AI5=3,30,IF(AI5=4,30,IF(AI5=5,40,(IF(AI5=6,40,"ERR"))))))))</f>
        <v>0</v>
      </c>
      <c r="AH5" s="89">
        <v>0</v>
      </c>
      <c r="AI5" s="89">
        <v>0</v>
      </c>
      <c r="AJ5" s="94">
        <f t="shared" ref="AJ5:AJ43" si="12">SUM(AE5:AH5)</f>
        <v>0</v>
      </c>
      <c r="AK5" s="95">
        <v>0</v>
      </c>
      <c r="AL5" s="91">
        <v>0</v>
      </c>
      <c r="AM5" s="96">
        <f t="shared" ref="AM5:AM43" si="13">IF(AL5&gt;=85,AL5*0.75+25,IF(AL5&lt;=25,0.75*AL5,(AL5*0.75+AK5*0.25)))</f>
        <v>0</v>
      </c>
      <c r="AN5" s="88">
        <f t="shared" ref="AN5:AN43" si="14">IF(AR5=0,0,IF(AR5=1,5,IF(AR5=2,10,IF(AR5=3,30,IF(AR5=4,40,IF(AR5=5,60,"ERR"))))))</f>
        <v>0</v>
      </c>
      <c r="AO5" s="89">
        <v>0</v>
      </c>
      <c r="AP5" s="93">
        <f t="shared" ref="AP5:AP43" si="15">IF(AR5=0,0,IF(AR5=1,5,IF(AR5=2,20,IF(AR5=3,30,IF(AR5=4,40,IF(AR5=5,40,"ERR"))))))</f>
        <v>0</v>
      </c>
      <c r="AQ5" s="89">
        <v>0</v>
      </c>
      <c r="AR5" s="89">
        <v>0</v>
      </c>
      <c r="AS5" s="90">
        <f t="shared" ref="AS5:AS43" si="16">SUM(AN5:AQ5)</f>
        <v>0</v>
      </c>
      <c r="AT5" s="89">
        <v>0</v>
      </c>
      <c r="AU5" s="97">
        <v>0</v>
      </c>
      <c r="AV5" s="95">
        <v>0</v>
      </c>
      <c r="AW5" s="88">
        <f t="shared" ref="AW5:AW43" si="17">IF(BA5=0,0,IF(BA5=1,0,IF(BA5=2,0,IF(BA5=3,0,IF(BA5=4,0,IF(BA5=5,10,IF(BA5=6,40,IF(BA5=7,45,IF(BA5=8,60,"ERR")))))))))</f>
        <v>0</v>
      </c>
      <c r="AX5" s="93">
        <f>IF(BA5=0,0,IF(BA5=1,5,IF(BA5=2,15,IF(BA5=3,25,IF(BA5=4,30,IF(BA5=5,30,IF(BA5=6,30,IF(BA5=7,40,IF(BA5=8,40,"ERR")))))))))</f>
        <v>0</v>
      </c>
      <c r="AY5" s="89">
        <v>0</v>
      </c>
      <c r="AZ5" s="89">
        <v>0</v>
      </c>
      <c r="BA5" s="89"/>
      <c r="BB5" s="90">
        <f t="shared" ref="BB5:BB19" si="18">SUM(AW5:AZ5)</f>
        <v>0</v>
      </c>
      <c r="BC5" s="98">
        <v>0</v>
      </c>
      <c r="BD5" s="89"/>
      <c r="BE5" s="93">
        <v>0</v>
      </c>
      <c r="BF5" s="89">
        <v>0</v>
      </c>
      <c r="BG5" s="89">
        <v>0</v>
      </c>
      <c r="BH5" s="89">
        <v>0</v>
      </c>
      <c r="BI5" s="90">
        <f t="shared" ref="BI5:BI19" si="19">SUM(BD5:BG5)</f>
        <v>0</v>
      </c>
      <c r="BJ5" s="98">
        <v>0</v>
      </c>
      <c r="BK5" s="91"/>
      <c r="BL5" s="90">
        <f t="shared" ref="BL5:BL43" si="20">IF(BK5&gt;80,BK5+5,IF(BK5&lt;30,BK5,(BK5*2+BJ5)/3))</f>
        <v>0</v>
      </c>
      <c r="BM5" s="95"/>
      <c r="BN5" s="93">
        <f>IF(BQ5=0,0,IF(BQ5=1,15,IF(BQ5=2,30,IF(BQ5=3,55,IF(BQ5=4,75,IF(BQ5=5,100,ERR))))))</f>
        <v>0</v>
      </c>
      <c r="BO5" s="89">
        <v>0</v>
      </c>
      <c r="BP5" s="89">
        <v>0</v>
      </c>
      <c r="BQ5" s="89">
        <v>0</v>
      </c>
      <c r="BR5" s="90">
        <f t="shared" ref="BR5:BR19" si="21">SUM(BM5:BP5)</f>
        <v>0</v>
      </c>
      <c r="BS5" s="99">
        <f t="shared" ref="BS5:BS43" si="22">(SUM(L5*0.5,AM5*1.25,AD5*0.75,U5*0.5,AU5*0.5,BC5*0.5,BJ5*0.75,AV5*0.5,AT5*0.25)/100)</f>
        <v>0</v>
      </c>
      <c r="BT5" s="99">
        <f t="shared" ref="BT5:BT43" si="23">SUM(I5*0.25,R5*0.75,AA5*1,AJ5*1.5,AS5*2,BB5*2.5)/100</f>
        <v>0</v>
      </c>
      <c r="BU5" s="99">
        <f t="shared" ref="BU5" si="24">SUM(BI5*1,BR5*3)/100</f>
        <v>0</v>
      </c>
      <c r="BV5" s="100"/>
      <c r="BW5" s="86"/>
      <c r="BX5" s="86"/>
      <c r="BY5" s="86"/>
      <c r="BZ5" s="86"/>
      <c r="CA5" s="86"/>
      <c r="CB5" s="86"/>
      <c r="CC5" s="86"/>
      <c r="CD5" s="101" t="e">
        <f t="shared" ref="CD5:CD43" si="25">AVERAGE(BV5:CC5)</f>
        <v>#DIV/0!</v>
      </c>
      <c r="CE5" s="102">
        <v>0</v>
      </c>
      <c r="CF5" s="103">
        <v>0</v>
      </c>
      <c r="CG5" s="104">
        <f t="shared" ref="CG5:CG43" si="26" xml:space="preserve"> (CF5+CE5)/25</f>
        <v>0</v>
      </c>
      <c r="CH5" s="105">
        <v>0</v>
      </c>
      <c r="CI5" s="106">
        <v>0</v>
      </c>
      <c r="CJ5" s="107" t="s">
        <v>114</v>
      </c>
    </row>
    <row r="6" spans="1:88" s="141" customFormat="1" ht="19.5" x14ac:dyDescent="0.25">
      <c r="A6" s="159"/>
      <c r="B6" s="155" t="s">
        <v>36</v>
      </c>
      <c r="C6" s="32" t="s">
        <v>73</v>
      </c>
      <c r="D6" s="77">
        <v>810192405</v>
      </c>
      <c r="E6" s="34">
        <f t="shared" si="5"/>
        <v>100</v>
      </c>
      <c r="F6" s="35">
        <v>0</v>
      </c>
      <c r="G6" s="35">
        <v>5</v>
      </c>
      <c r="H6" s="35">
        <v>6</v>
      </c>
      <c r="I6" s="36">
        <f t="shared" si="0"/>
        <v>105</v>
      </c>
      <c r="J6" s="35">
        <v>0</v>
      </c>
      <c r="K6" s="37">
        <v>55</v>
      </c>
      <c r="L6" s="36">
        <f t="shared" si="6"/>
        <v>41.25</v>
      </c>
      <c r="M6" s="34">
        <f t="shared" si="1"/>
        <v>60</v>
      </c>
      <c r="N6" s="35">
        <v>0</v>
      </c>
      <c r="O6" s="18">
        <f t="shared" si="2"/>
        <v>40</v>
      </c>
      <c r="P6" s="35">
        <v>5</v>
      </c>
      <c r="Q6" s="35">
        <v>7</v>
      </c>
      <c r="R6" s="38">
        <f t="shared" si="7"/>
        <v>105</v>
      </c>
      <c r="S6" s="34">
        <v>0</v>
      </c>
      <c r="T6" s="37">
        <v>0</v>
      </c>
      <c r="U6" s="49">
        <f t="shared" si="8"/>
        <v>0</v>
      </c>
      <c r="V6" s="51">
        <f t="shared" si="9"/>
        <v>60</v>
      </c>
      <c r="W6" s="35">
        <v>0</v>
      </c>
      <c r="X6" s="18">
        <f t="shared" si="10"/>
        <v>40</v>
      </c>
      <c r="Y6" s="35">
        <v>20</v>
      </c>
      <c r="Z6" s="35">
        <v>4</v>
      </c>
      <c r="AA6" s="38">
        <f t="shared" si="3"/>
        <v>120</v>
      </c>
      <c r="AB6" s="34">
        <v>0</v>
      </c>
      <c r="AC6" s="37">
        <v>80</v>
      </c>
      <c r="AD6" s="49">
        <f t="shared" si="11"/>
        <v>60</v>
      </c>
      <c r="AE6" s="51">
        <f t="shared" ref="AE6:AE43" si="27">IF(AI6=0,0,IF(AI6=1,0,IF(AI6=2,5,IF(AI6=3,10,IF(AI6=4,20,IF(AI6=5,35,(IF(AI6=6,60,"ERR"))))))))</f>
        <v>35</v>
      </c>
      <c r="AF6" s="35">
        <v>0</v>
      </c>
      <c r="AG6" s="18">
        <f t="shared" ref="AG6:AG43" si="28">IF(AI6=0,0,IF(AI6=1,10,IF(AI6=2,20,IF(AI6=3,30,IF(AI6=4,30,IF(AI6=5,40,(IF(AI6=6,40,"ERR"))))))))</f>
        <v>40</v>
      </c>
      <c r="AH6" s="35">
        <v>0</v>
      </c>
      <c r="AI6" s="35">
        <v>5</v>
      </c>
      <c r="AJ6" s="38">
        <f t="shared" si="12"/>
        <v>75</v>
      </c>
      <c r="AK6" s="34">
        <v>0</v>
      </c>
      <c r="AL6" s="37">
        <v>10</v>
      </c>
      <c r="AM6" s="49">
        <f t="shared" si="13"/>
        <v>7.5</v>
      </c>
      <c r="AN6" s="51">
        <f t="shared" si="14"/>
        <v>40</v>
      </c>
      <c r="AO6" s="35">
        <v>0</v>
      </c>
      <c r="AP6" s="18">
        <f t="shared" si="15"/>
        <v>40</v>
      </c>
      <c r="AQ6" s="35">
        <v>0</v>
      </c>
      <c r="AR6" s="35">
        <v>4</v>
      </c>
      <c r="AS6" s="36">
        <f t="shared" si="16"/>
        <v>80</v>
      </c>
      <c r="AT6" s="35">
        <v>0</v>
      </c>
      <c r="AU6" s="39">
        <v>0</v>
      </c>
      <c r="AV6" s="34">
        <v>45</v>
      </c>
      <c r="AW6" s="34">
        <f t="shared" si="17"/>
        <v>45</v>
      </c>
      <c r="AX6" s="18">
        <f t="shared" ref="AX6:AX43" si="29">IF(BA6=0,0,IF(BA6=1,5,IF(BA6=2,15,IF(BA6=3,25,IF(BA6=4,30,IF(BA6=5,30,IF(BA6=6,30,IF(BA6=7,40,IF(BA6=8,40,"ERR")))))))))</f>
        <v>40</v>
      </c>
      <c r="AY6" s="35">
        <v>20</v>
      </c>
      <c r="AZ6" s="35">
        <v>0</v>
      </c>
      <c r="BA6" s="35">
        <v>7</v>
      </c>
      <c r="BB6" s="36">
        <f t="shared" si="18"/>
        <v>105</v>
      </c>
      <c r="BC6" s="82">
        <v>0</v>
      </c>
      <c r="BD6" s="35"/>
      <c r="BE6" s="18">
        <f t="shared" si="4"/>
        <v>100</v>
      </c>
      <c r="BF6" s="35">
        <v>0</v>
      </c>
      <c r="BG6" s="35">
        <v>0</v>
      </c>
      <c r="BH6" s="35">
        <v>6</v>
      </c>
      <c r="BI6" s="36">
        <f t="shared" si="19"/>
        <v>100</v>
      </c>
      <c r="BJ6" s="82">
        <v>0</v>
      </c>
      <c r="BK6" s="37"/>
      <c r="BL6" s="36">
        <f t="shared" si="20"/>
        <v>0</v>
      </c>
      <c r="BM6" s="34"/>
      <c r="BN6" s="18">
        <f>IF(BQ6=0,0,IF(BQ6=1,15,IF(BQ6=2,30,IF(BQ6=3,55,IF(BQ6=4,75,IF(BQ6=5,100,ERR))))))</f>
        <v>0</v>
      </c>
      <c r="BO6" s="35">
        <v>0</v>
      </c>
      <c r="BP6" s="35">
        <v>0</v>
      </c>
      <c r="BQ6" s="35">
        <v>0</v>
      </c>
      <c r="BR6" s="36">
        <f t="shared" si="21"/>
        <v>0</v>
      </c>
      <c r="BS6" s="29">
        <f t="shared" si="22"/>
        <v>0.97499999999999998</v>
      </c>
      <c r="BT6" s="29">
        <f t="shared" si="23"/>
        <v>7.6</v>
      </c>
      <c r="BU6" s="29">
        <f t="shared" ref="BU6:BU43" si="30">SUM(BI6*1,BR6*2)/100</f>
        <v>1</v>
      </c>
      <c r="BV6" s="41"/>
      <c r="BW6" s="32"/>
      <c r="BX6" s="32"/>
      <c r="BY6" s="32"/>
      <c r="BZ6" s="32"/>
      <c r="CA6" s="32"/>
      <c r="CB6" s="32"/>
      <c r="CC6" s="32"/>
      <c r="CD6" s="42" t="e">
        <f t="shared" si="25"/>
        <v>#DIV/0!</v>
      </c>
      <c r="CE6" s="43">
        <v>0</v>
      </c>
      <c r="CF6" s="44">
        <v>60</v>
      </c>
      <c r="CG6" s="54">
        <f t="shared" si="26"/>
        <v>2.4</v>
      </c>
      <c r="CH6" s="40">
        <v>0</v>
      </c>
      <c r="CI6" s="30">
        <f t="shared" ref="CI6:CI43" si="31">IF((ROUNDUP(((BS6+BT6+BU6+CG6+CH6+3)*2),0)/2)&gt;20,20,ROUNDUP(((BS6+BT6+BU6+CG6+CH6+3)*2),0)/2)</f>
        <v>15</v>
      </c>
      <c r="CJ6" s="45" t="s">
        <v>35</v>
      </c>
    </row>
    <row r="7" spans="1:88" s="108" customFormat="1" ht="19.5" x14ac:dyDescent="0.25">
      <c r="A7" s="159"/>
      <c r="B7" s="154"/>
      <c r="C7" s="109" t="s">
        <v>74</v>
      </c>
      <c r="D7" s="110">
        <v>220792144</v>
      </c>
      <c r="E7" s="88">
        <f t="shared" si="5"/>
        <v>100</v>
      </c>
      <c r="F7" s="93">
        <v>0</v>
      </c>
      <c r="G7" s="93">
        <v>5</v>
      </c>
      <c r="H7" s="93">
        <v>6</v>
      </c>
      <c r="I7" s="96">
        <f t="shared" si="0"/>
        <v>105</v>
      </c>
      <c r="J7" s="93">
        <v>90</v>
      </c>
      <c r="K7" s="111">
        <v>65</v>
      </c>
      <c r="L7" s="92">
        <f t="shared" si="6"/>
        <v>71.25</v>
      </c>
      <c r="M7" s="88">
        <f t="shared" si="1"/>
        <v>60</v>
      </c>
      <c r="N7" s="93">
        <v>0</v>
      </c>
      <c r="O7" s="93">
        <f t="shared" si="2"/>
        <v>40</v>
      </c>
      <c r="P7" s="93">
        <v>5</v>
      </c>
      <c r="Q7" s="93">
        <v>7</v>
      </c>
      <c r="R7" s="112">
        <f t="shared" si="7"/>
        <v>105</v>
      </c>
      <c r="S7" s="88">
        <v>90</v>
      </c>
      <c r="T7" s="111">
        <v>55</v>
      </c>
      <c r="U7" s="96">
        <f t="shared" si="8"/>
        <v>63.75</v>
      </c>
      <c r="V7" s="88">
        <f t="shared" si="9"/>
        <v>60</v>
      </c>
      <c r="W7" s="93">
        <v>0</v>
      </c>
      <c r="X7" s="93">
        <f t="shared" si="10"/>
        <v>40</v>
      </c>
      <c r="Y7" s="93">
        <v>20</v>
      </c>
      <c r="Z7" s="93">
        <v>4</v>
      </c>
      <c r="AA7" s="112">
        <f t="shared" si="3"/>
        <v>120</v>
      </c>
      <c r="AB7" s="88">
        <v>90</v>
      </c>
      <c r="AC7" s="111">
        <v>30</v>
      </c>
      <c r="AD7" s="96">
        <f t="shared" si="11"/>
        <v>45</v>
      </c>
      <c r="AE7" s="88">
        <f t="shared" si="27"/>
        <v>35</v>
      </c>
      <c r="AF7" s="93">
        <v>0</v>
      </c>
      <c r="AG7" s="93">
        <f t="shared" si="28"/>
        <v>40</v>
      </c>
      <c r="AH7" s="93">
        <v>0</v>
      </c>
      <c r="AI7" s="93">
        <v>5</v>
      </c>
      <c r="AJ7" s="112">
        <f t="shared" si="12"/>
        <v>75</v>
      </c>
      <c r="AK7" s="88">
        <v>40</v>
      </c>
      <c r="AL7" s="111">
        <v>20</v>
      </c>
      <c r="AM7" s="96">
        <f t="shared" si="13"/>
        <v>15</v>
      </c>
      <c r="AN7" s="88">
        <f t="shared" si="14"/>
        <v>40</v>
      </c>
      <c r="AO7" s="93">
        <v>0</v>
      </c>
      <c r="AP7" s="93">
        <f t="shared" si="15"/>
        <v>40</v>
      </c>
      <c r="AQ7" s="93">
        <v>0</v>
      </c>
      <c r="AR7" s="93">
        <v>4</v>
      </c>
      <c r="AS7" s="96">
        <f t="shared" si="16"/>
        <v>80</v>
      </c>
      <c r="AT7" s="93">
        <v>85</v>
      </c>
      <c r="AU7" s="113">
        <v>80</v>
      </c>
      <c r="AV7" s="88">
        <v>35</v>
      </c>
      <c r="AW7" s="88">
        <f t="shared" si="17"/>
        <v>45</v>
      </c>
      <c r="AX7" s="93">
        <f t="shared" si="29"/>
        <v>40</v>
      </c>
      <c r="AY7" s="93">
        <v>20</v>
      </c>
      <c r="AZ7" s="93">
        <v>0</v>
      </c>
      <c r="BA7" s="93">
        <v>7</v>
      </c>
      <c r="BB7" s="96">
        <f t="shared" si="18"/>
        <v>105</v>
      </c>
      <c r="BC7" s="98">
        <v>55</v>
      </c>
      <c r="BD7" s="93"/>
      <c r="BE7" s="93">
        <f t="shared" si="4"/>
        <v>100</v>
      </c>
      <c r="BF7" s="93">
        <v>0</v>
      </c>
      <c r="BG7" s="93">
        <v>0</v>
      </c>
      <c r="BH7" s="93">
        <v>6</v>
      </c>
      <c r="BI7" s="96">
        <f t="shared" si="19"/>
        <v>100</v>
      </c>
      <c r="BJ7" s="98">
        <v>70</v>
      </c>
      <c r="BK7" s="111"/>
      <c r="BL7" s="96">
        <f t="shared" si="20"/>
        <v>0</v>
      </c>
      <c r="BM7" s="88"/>
      <c r="BN7" s="93">
        <f>IF(BQ7=0,0,IF(BQ7=1,15,IF(BQ7=2,30,IF(BQ7=3,55,IF(BQ7=4,75,IF(BQ7=5,100,ERR))))))</f>
        <v>30</v>
      </c>
      <c r="BO7" s="93">
        <v>0</v>
      </c>
      <c r="BP7" s="93">
        <v>0</v>
      </c>
      <c r="BQ7" s="93">
        <v>2</v>
      </c>
      <c r="BR7" s="96">
        <f t="shared" si="21"/>
        <v>30</v>
      </c>
      <c r="BS7" s="99">
        <f t="shared" si="22"/>
        <v>2.7875000000000001</v>
      </c>
      <c r="BT7" s="99">
        <f t="shared" si="23"/>
        <v>7.6</v>
      </c>
      <c r="BU7" s="99">
        <f t="shared" si="30"/>
        <v>1.6</v>
      </c>
      <c r="BV7" s="114"/>
      <c r="BW7" s="109"/>
      <c r="BX7" s="109"/>
      <c r="BY7" s="109"/>
      <c r="BZ7" s="109"/>
      <c r="CA7" s="109"/>
      <c r="CB7" s="109"/>
      <c r="CC7" s="109"/>
      <c r="CD7" s="104" t="e">
        <f t="shared" si="25"/>
        <v>#DIV/0!</v>
      </c>
      <c r="CE7" s="115">
        <v>40</v>
      </c>
      <c r="CF7" s="116">
        <v>0</v>
      </c>
      <c r="CG7" s="104">
        <f t="shared" si="26"/>
        <v>1.6</v>
      </c>
      <c r="CH7" s="99">
        <v>1</v>
      </c>
      <c r="CI7" s="106">
        <f t="shared" si="31"/>
        <v>18</v>
      </c>
      <c r="CJ7" s="117" t="s">
        <v>35</v>
      </c>
    </row>
    <row r="8" spans="1:88" s="141" customFormat="1" ht="19.5" x14ac:dyDescent="0.25">
      <c r="A8" s="159"/>
      <c r="B8" s="161" t="s">
        <v>37</v>
      </c>
      <c r="C8" s="46" t="s">
        <v>75</v>
      </c>
      <c r="D8" s="47">
        <v>810192422</v>
      </c>
      <c r="E8" s="34">
        <f t="shared" si="5"/>
        <v>100</v>
      </c>
      <c r="F8" s="18">
        <v>0</v>
      </c>
      <c r="G8" s="18">
        <v>5</v>
      </c>
      <c r="H8" s="35">
        <v>6</v>
      </c>
      <c r="I8" s="36">
        <f t="shared" si="0"/>
        <v>105</v>
      </c>
      <c r="J8" s="18">
        <v>90</v>
      </c>
      <c r="K8" s="48">
        <v>70</v>
      </c>
      <c r="L8" s="36">
        <f t="shared" si="6"/>
        <v>75</v>
      </c>
      <c r="M8" s="34">
        <f t="shared" si="1"/>
        <v>20</v>
      </c>
      <c r="N8" s="18">
        <v>0</v>
      </c>
      <c r="O8" s="18">
        <f t="shared" si="2"/>
        <v>30</v>
      </c>
      <c r="P8" s="18">
        <v>0</v>
      </c>
      <c r="Q8" s="18">
        <v>5</v>
      </c>
      <c r="R8" s="50">
        <f t="shared" si="7"/>
        <v>50</v>
      </c>
      <c r="S8" s="51">
        <v>0</v>
      </c>
      <c r="T8" s="48">
        <v>55</v>
      </c>
      <c r="U8" s="49">
        <f t="shared" si="8"/>
        <v>41.25</v>
      </c>
      <c r="V8" s="51">
        <f t="shared" si="9"/>
        <v>50</v>
      </c>
      <c r="W8" s="18">
        <v>0</v>
      </c>
      <c r="X8" s="18">
        <f t="shared" si="10"/>
        <v>30</v>
      </c>
      <c r="Y8" s="18">
        <v>0</v>
      </c>
      <c r="Z8" s="18">
        <v>3</v>
      </c>
      <c r="AA8" s="50">
        <f t="shared" si="3"/>
        <v>80</v>
      </c>
      <c r="AB8" s="51">
        <v>60</v>
      </c>
      <c r="AC8" s="48">
        <v>54</v>
      </c>
      <c r="AD8" s="49">
        <f t="shared" si="11"/>
        <v>55.5</v>
      </c>
      <c r="AE8" s="51">
        <f t="shared" si="27"/>
        <v>35</v>
      </c>
      <c r="AF8" s="18">
        <v>0</v>
      </c>
      <c r="AG8" s="18">
        <f t="shared" si="28"/>
        <v>40</v>
      </c>
      <c r="AH8" s="18">
        <v>0</v>
      </c>
      <c r="AI8" s="18">
        <v>5</v>
      </c>
      <c r="AJ8" s="50">
        <f t="shared" si="12"/>
        <v>75</v>
      </c>
      <c r="AK8" s="51">
        <v>50</v>
      </c>
      <c r="AL8" s="48">
        <v>20</v>
      </c>
      <c r="AM8" s="49">
        <f t="shared" si="13"/>
        <v>15</v>
      </c>
      <c r="AN8" s="51">
        <f t="shared" si="14"/>
        <v>10</v>
      </c>
      <c r="AO8" s="18">
        <v>0</v>
      </c>
      <c r="AP8" s="18">
        <f t="shared" si="15"/>
        <v>20</v>
      </c>
      <c r="AQ8" s="18">
        <v>0</v>
      </c>
      <c r="AR8" s="18">
        <v>2</v>
      </c>
      <c r="AS8" s="49">
        <f t="shared" si="16"/>
        <v>30</v>
      </c>
      <c r="AT8" s="18">
        <v>0</v>
      </c>
      <c r="AU8" s="52">
        <v>0</v>
      </c>
      <c r="AV8" s="51">
        <v>50</v>
      </c>
      <c r="AW8" s="34">
        <f t="shared" si="17"/>
        <v>10</v>
      </c>
      <c r="AX8" s="35">
        <f t="shared" si="29"/>
        <v>30</v>
      </c>
      <c r="AY8" s="18">
        <v>0</v>
      </c>
      <c r="AZ8" s="18">
        <v>0</v>
      </c>
      <c r="BA8" s="18">
        <v>5</v>
      </c>
      <c r="BB8" s="49">
        <f t="shared" si="18"/>
        <v>40</v>
      </c>
      <c r="BC8" s="82">
        <v>0</v>
      </c>
      <c r="BD8" s="18"/>
      <c r="BE8" s="18">
        <f t="shared" si="4"/>
        <v>100</v>
      </c>
      <c r="BF8" s="18">
        <v>0</v>
      </c>
      <c r="BG8" s="18">
        <v>0</v>
      </c>
      <c r="BH8" s="18">
        <v>6</v>
      </c>
      <c r="BI8" s="49">
        <f t="shared" si="19"/>
        <v>100</v>
      </c>
      <c r="BJ8" s="82">
        <v>0</v>
      </c>
      <c r="BK8" s="48"/>
      <c r="BL8" s="49">
        <f t="shared" si="20"/>
        <v>0</v>
      </c>
      <c r="BM8" s="51"/>
      <c r="BN8" s="18">
        <f>IF(BQ8=0,0,IF(BQ8=1,15,IF(BQ8=2,30,IF(BQ8=3,55,IF(BQ8=4,75,IF(BQ8=5,100,ERR))))))</f>
        <v>0</v>
      </c>
      <c r="BO8" s="18">
        <v>0</v>
      </c>
      <c r="BP8" s="18">
        <v>0</v>
      </c>
      <c r="BQ8" s="18">
        <v>0</v>
      </c>
      <c r="BR8" s="49">
        <f t="shared" si="21"/>
        <v>0</v>
      </c>
      <c r="BS8" s="29">
        <f t="shared" si="22"/>
        <v>1.4350000000000001</v>
      </c>
      <c r="BT8" s="29">
        <f t="shared" si="23"/>
        <v>4.1624999999999996</v>
      </c>
      <c r="BU8" s="29">
        <f t="shared" si="30"/>
        <v>1</v>
      </c>
      <c r="BV8" s="53"/>
      <c r="BW8" s="46"/>
      <c r="BX8" s="46"/>
      <c r="BY8" s="46"/>
      <c r="BZ8" s="46"/>
      <c r="CA8" s="46"/>
      <c r="CB8" s="46"/>
      <c r="CC8" s="46"/>
      <c r="CD8" s="54" t="e">
        <f t="shared" si="25"/>
        <v>#DIV/0!</v>
      </c>
      <c r="CE8" s="55">
        <v>20</v>
      </c>
      <c r="CF8" s="56">
        <v>60</v>
      </c>
      <c r="CG8" s="54">
        <f t="shared" si="26"/>
        <v>3.2</v>
      </c>
      <c r="CH8" s="29">
        <v>1</v>
      </c>
      <c r="CI8" s="30">
        <f t="shared" si="31"/>
        <v>14</v>
      </c>
      <c r="CJ8" s="57" t="s">
        <v>35</v>
      </c>
    </row>
    <row r="9" spans="1:88" s="108" customFormat="1" ht="19.5" x14ac:dyDescent="0.25">
      <c r="A9" s="159"/>
      <c r="B9" s="161"/>
      <c r="C9" s="118" t="s">
        <v>76</v>
      </c>
      <c r="D9" s="110">
        <v>810192445</v>
      </c>
      <c r="E9" s="88">
        <f t="shared" si="5"/>
        <v>100</v>
      </c>
      <c r="F9" s="93">
        <v>0</v>
      </c>
      <c r="G9" s="93">
        <v>5</v>
      </c>
      <c r="H9" s="93">
        <v>6</v>
      </c>
      <c r="I9" s="96">
        <f t="shared" si="0"/>
        <v>105</v>
      </c>
      <c r="J9" s="89">
        <v>95</v>
      </c>
      <c r="K9" s="91">
        <v>50</v>
      </c>
      <c r="L9" s="92">
        <f t="shared" si="6"/>
        <v>61.25</v>
      </c>
      <c r="M9" s="88">
        <f t="shared" si="1"/>
        <v>20</v>
      </c>
      <c r="N9" s="89">
        <v>0</v>
      </c>
      <c r="O9" s="93">
        <f t="shared" si="2"/>
        <v>30</v>
      </c>
      <c r="P9" s="89">
        <v>0</v>
      </c>
      <c r="Q9" s="89">
        <v>5</v>
      </c>
      <c r="R9" s="94">
        <f t="shared" si="7"/>
        <v>50</v>
      </c>
      <c r="S9" s="95">
        <v>0</v>
      </c>
      <c r="T9" s="91">
        <v>40</v>
      </c>
      <c r="U9" s="96">
        <f t="shared" si="8"/>
        <v>30</v>
      </c>
      <c r="V9" s="88">
        <f t="shared" si="9"/>
        <v>60</v>
      </c>
      <c r="W9" s="89">
        <v>0</v>
      </c>
      <c r="X9" s="93">
        <f t="shared" si="10"/>
        <v>40</v>
      </c>
      <c r="Y9" s="89">
        <v>0</v>
      </c>
      <c r="Z9" s="89">
        <v>4</v>
      </c>
      <c r="AA9" s="94">
        <f t="shared" si="3"/>
        <v>100</v>
      </c>
      <c r="AB9" s="95">
        <v>0</v>
      </c>
      <c r="AC9" s="91">
        <v>0</v>
      </c>
      <c r="AD9" s="96">
        <f t="shared" si="11"/>
        <v>0</v>
      </c>
      <c r="AE9" s="88">
        <f t="shared" si="27"/>
        <v>35</v>
      </c>
      <c r="AF9" s="89">
        <v>0</v>
      </c>
      <c r="AG9" s="93">
        <f t="shared" si="28"/>
        <v>40</v>
      </c>
      <c r="AH9" s="89">
        <v>0</v>
      </c>
      <c r="AI9" s="89">
        <v>5</v>
      </c>
      <c r="AJ9" s="94">
        <f t="shared" si="12"/>
        <v>75</v>
      </c>
      <c r="AK9" s="95">
        <v>0</v>
      </c>
      <c r="AL9" s="91">
        <v>0</v>
      </c>
      <c r="AM9" s="96">
        <f t="shared" si="13"/>
        <v>0</v>
      </c>
      <c r="AN9" s="88">
        <f t="shared" si="14"/>
        <v>10</v>
      </c>
      <c r="AO9" s="89">
        <v>0</v>
      </c>
      <c r="AP9" s="93">
        <f t="shared" si="15"/>
        <v>20</v>
      </c>
      <c r="AQ9" s="89">
        <v>0</v>
      </c>
      <c r="AR9" s="89">
        <v>2</v>
      </c>
      <c r="AS9" s="90">
        <f t="shared" si="16"/>
        <v>30</v>
      </c>
      <c r="AT9" s="89">
        <v>0</v>
      </c>
      <c r="AU9" s="97">
        <v>0</v>
      </c>
      <c r="AV9" s="95">
        <v>20</v>
      </c>
      <c r="AW9" s="88">
        <f t="shared" si="17"/>
        <v>10</v>
      </c>
      <c r="AX9" s="93">
        <f t="shared" si="29"/>
        <v>30</v>
      </c>
      <c r="AY9" s="89">
        <v>0</v>
      </c>
      <c r="AZ9" s="89">
        <v>0</v>
      </c>
      <c r="BA9" s="89">
        <v>5</v>
      </c>
      <c r="BB9" s="90">
        <f t="shared" si="18"/>
        <v>40</v>
      </c>
      <c r="BC9" s="98">
        <v>0</v>
      </c>
      <c r="BD9" s="89"/>
      <c r="BE9" s="93">
        <f>IF(BH9=6,100,IF(BH9=3,30))</f>
        <v>100</v>
      </c>
      <c r="BF9" s="89">
        <v>0</v>
      </c>
      <c r="BG9" s="89">
        <v>0</v>
      </c>
      <c r="BH9" s="89">
        <v>6</v>
      </c>
      <c r="BI9" s="90">
        <f t="shared" si="19"/>
        <v>100</v>
      </c>
      <c r="BJ9" s="98">
        <v>0</v>
      </c>
      <c r="BK9" s="91"/>
      <c r="BL9" s="90">
        <f t="shared" si="20"/>
        <v>0</v>
      </c>
      <c r="BM9" s="95"/>
      <c r="BN9" s="93">
        <f>IF(BQ9=0,0,IF(BQ9=1,15,IF(BQ9=2,30,IF(BQ9=3,55,IF(BQ9=4,75,IF(BQ9=5,100,ERR))))))</f>
        <v>0</v>
      </c>
      <c r="BO9" s="89">
        <v>0</v>
      </c>
      <c r="BP9" s="89">
        <v>0</v>
      </c>
      <c r="BQ9" s="89">
        <v>0</v>
      </c>
      <c r="BR9" s="90">
        <f t="shared" si="21"/>
        <v>0</v>
      </c>
      <c r="BS9" s="99">
        <f t="shared" si="22"/>
        <v>0.55625000000000002</v>
      </c>
      <c r="BT9" s="99">
        <f t="shared" si="23"/>
        <v>4.3624999999999998</v>
      </c>
      <c r="BU9" s="99">
        <f t="shared" si="30"/>
        <v>1</v>
      </c>
      <c r="BV9" s="100"/>
      <c r="BW9" s="86"/>
      <c r="BX9" s="86"/>
      <c r="BY9" s="86"/>
      <c r="BZ9" s="86"/>
      <c r="CA9" s="86"/>
      <c r="CB9" s="86"/>
      <c r="CC9" s="86"/>
      <c r="CD9" s="101" t="e">
        <f t="shared" si="25"/>
        <v>#DIV/0!</v>
      </c>
      <c r="CE9" s="102">
        <v>30</v>
      </c>
      <c r="CF9" s="103">
        <v>60</v>
      </c>
      <c r="CG9" s="104">
        <f t="shared" si="26"/>
        <v>3.6</v>
      </c>
      <c r="CH9" s="105">
        <v>0</v>
      </c>
      <c r="CI9" s="106">
        <f t="shared" si="31"/>
        <v>13</v>
      </c>
      <c r="CJ9" s="119" t="s">
        <v>35</v>
      </c>
    </row>
    <row r="10" spans="1:88" s="141" customFormat="1" ht="19.5" x14ac:dyDescent="0.25">
      <c r="A10" s="159"/>
      <c r="B10" s="155" t="s">
        <v>38</v>
      </c>
      <c r="C10" s="46" t="s">
        <v>79</v>
      </c>
      <c r="D10" s="47">
        <v>81192380</v>
      </c>
      <c r="E10" s="34">
        <f t="shared" si="5"/>
        <v>100</v>
      </c>
      <c r="F10" s="35">
        <v>0</v>
      </c>
      <c r="G10" s="35">
        <v>5</v>
      </c>
      <c r="H10" s="35">
        <v>6</v>
      </c>
      <c r="I10" s="36">
        <f t="shared" si="0"/>
        <v>105</v>
      </c>
      <c r="J10" s="35">
        <v>0</v>
      </c>
      <c r="K10" s="37">
        <v>100</v>
      </c>
      <c r="L10" s="36">
        <f t="shared" si="6"/>
        <v>100</v>
      </c>
      <c r="M10" s="34">
        <f t="shared" si="1"/>
        <v>60</v>
      </c>
      <c r="N10" s="35">
        <v>0</v>
      </c>
      <c r="O10" s="18">
        <f t="shared" si="2"/>
        <v>40</v>
      </c>
      <c r="P10" s="35">
        <v>0</v>
      </c>
      <c r="Q10" s="35">
        <v>7</v>
      </c>
      <c r="R10" s="38">
        <f t="shared" si="7"/>
        <v>100</v>
      </c>
      <c r="S10" s="34">
        <v>0</v>
      </c>
      <c r="T10" s="37">
        <v>85</v>
      </c>
      <c r="U10" s="49">
        <f t="shared" si="8"/>
        <v>88.75</v>
      </c>
      <c r="V10" s="51">
        <f t="shared" si="9"/>
        <v>60</v>
      </c>
      <c r="W10" s="35">
        <v>0</v>
      </c>
      <c r="X10" s="18">
        <f t="shared" si="10"/>
        <v>40</v>
      </c>
      <c r="Y10" s="35">
        <v>15</v>
      </c>
      <c r="Z10" s="35">
        <v>4</v>
      </c>
      <c r="AA10" s="38">
        <f t="shared" si="3"/>
        <v>115</v>
      </c>
      <c r="AB10" s="34">
        <v>0</v>
      </c>
      <c r="AC10" s="37">
        <v>86</v>
      </c>
      <c r="AD10" s="49">
        <f t="shared" si="11"/>
        <v>89.5</v>
      </c>
      <c r="AE10" s="51">
        <f t="shared" si="27"/>
        <v>20</v>
      </c>
      <c r="AF10" s="35">
        <v>0</v>
      </c>
      <c r="AG10" s="18">
        <f t="shared" si="28"/>
        <v>30</v>
      </c>
      <c r="AH10" s="35">
        <v>0</v>
      </c>
      <c r="AI10" s="35">
        <v>4</v>
      </c>
      <c r="AJ10" s="38">
        <f t="shared" si="12"/>
        <v>50</v>
      </c>
      <c r="AK10" s="34">
        <v>0</v>
      </c>
      <c r="AL10" s="37">
        <v>55</v>
      </c>
      <c r="AM10" s="49">
        <f t="shared" si="13"/>
        <v>41.25</v>
      </c>
      <c r="AN10" s="51">
        <f t="shared" si="14"/>
        <v>30</v>
      </c>
      <c r="AO10" s="35">
        <v>0</v>
      </c>
      <c r="AP10" s="18">
        <f t="shared" si="15"/>
        <v>30</v>
      </c>
      <c r="AQ10" s="35">
        <v>0</v>
      </c>
      <c r="AR10" s="35">
        <v>3</v>
      </c>
      <c r="AS10" s="36">
        <f t="shared" si="16"/>
        <v>60</v>
      </c>
      <c r="AT10" s="35">
        <v>0</v>
      </c>
      <c r="AU10" s="39">
        <v>0</v>
      </c>
      <c r="AV10" s="34">
        <v>90</v>
      </c>
      <c r="AW10" s="34">
        <f t="shared" si="17"/>
        <v>40</v>
      </c>
      <c r="AX10" s="18">
        <f t="shared" si="29"/>
        <v>30</v>
      </c>
      <c r="AY10" s="35">
        <v>20</v>
      </c>
      <c r="AZ10" s="35">
        <v>0</v>
      </c>
      <c r="BA10" s="35">
        <v>6</v>
      </c>
      <c r="BB10" s="36">
        <f t="shared" si="18"/>
        <v>90</v>
      </c>
      <c r="BC10" s="82">
        <v>0</v>
      </c>
      <c r="BD10" s="35"/>
      <c r="BE10" s="18">
        <f t="shared" ref="BE10:BE43" si="32">IF(BH10=6,100,IF(BH10=3,30))</f>
        <v>100</v>
      </c>
      <c r="BF10" s="35">
        <v>5</v>
      </c>
      <c r="BG10" s="35">
        <v>0</v>
      </c>
      <c r="BH10" s="35">
        <v>6</v>
      </c>
      <c r="BI10" s="36">
        <f t="shared" si="19"/>
        <v>105</v>
      </c>
      <c r="BJ10" s="82">
        <v>0</v>
      </c>
      <c r="BK10" s="37"/>
      <c r="BL10" s="36">
        <f t="shared" si="20"/>
        <v>0</v>
      </c>
      <c r="BM10" s="34"/>
      <c r="BN10" s="18">
        <f>IF(BQ10=0,0,IF(BQ10=1,15,IF(BQ10=2,30,IF(BQ10=3,55,IF(BQ10=4,75,IF(BQ10=5,100,ERR))))))</f>
        <v>100</v>
      </c>
      <c r="BO10" s="35">
        <v>0</v>
      </c>
      <c r="BP10" s="35">
        <v>0</v>
      </c>
      <c r="BQ10" s="35">
        <v>5</v>
      </c>
      <c r="BR10" s="36">
        <f t="shared" si="21"/>
        <v>100</v>
      </c>
      <c r="BS10" s="29">
        <f t="shared" si="22"/>
        <v>2.5806249999999999</v>
      </c>
      <c r="BT10" s="29">
        <f t="shared" si="23"/>
        <v>6.3624999999999998</v>
      </c>
      <c r="BU10" s="29">
        <f t="shared" si="30"/>
        <v>3.05</v>
      </c>
      <c r="BV10" s="41"/>
      <c r="BW10" s="32"/>
      <c r="BX10" s="32"/>
      <c r="BY10" s="32"/>
      <c r="BZ10" s="32"/>
      <c r="CA10" s="32"/>
      <c r="CB10" s="32"/>
      <c r="CC10" s="32"/>
      <c r="CD10" s="42" t="e">
        <f t="shared" si="25"/>
        <v>#DIV/0!</v>
      </c>
      <c r="CE10" s="43">
        <v>40</v>
      </c>
      <c r="CF10" s="44">
        <v>10</v>
      </c>
      <c r="CG10" s="54">
        <f t="shared" si="26"/>
        <v>2</v>
      </c>
      <c r="CH10" s="40">
        <v>0</v>
      </c>
      <c r="CI10" s="30">
        <f t="shared" si="31"/>
        <v>17</v>
      </c>
      <c r="CJ10" s="45" t="s">
        <v>35</v>
      </c>
    </row>
    <row r="11" spans="1:88" s="108" customFormat="1" ht="19.5" x14ac:dyDescent="0.25">
      <c r="A11" s="159"/>
      <c r="B11" s="154"/>
      <c r="C11" s="86" t="s">
        <v>80</v>
      </c>
      <c r="D11" s="87">
        <v>810192385</v>
      </c>
      <c r="E11" s="88">
        <f t="shared" si="5"/>
        <v>100</v>
      </c>
      <c r="F11" s="93">
        <v>0</v>
      </c>
      <c r="G11" s="93">
        <v>5</v>
      </c>
      <c r="H11" s="93">
        <v>6</v>
      </c>
      <c r="I11" s="96">
        <f t="shared" si="0"/>
        <v>105</v>
      </c>
      <c r="J11" s="93">
        <v>0</v>
      </c>
      <c r="K11" s="111">
        <v>100</v>
      </c>
      <c r="L11" s="92">
        <f t="shared" si="6"/>
        <v>100</v>
      </c>
      <c r="M11" s="88">
        <f t="shared" si="1"/>
        <v>60</v>
      </c>
      <c r="N11" s="93">
        <v>0</v>
      </c>
      <c r="O11" s="93">
        <f t="shared" si="2"/>
        <v>40</v>
      </c>
      <c r="P11" s="93">
        <v>0</v>
      </c>
      <c r="Q11" s="93">
        <v>7</v>
      </c>
      <c r="R11" s="112">
        <f t="shared" si="7"/>
        <v>100</v>
      </c>
      <c r="S11" s="88">
        <v>0</v>
      </c>
      <c r="T11" s="111">
        <v>0</v>
      </c>
      <c r="U11" s="96">
        <f t="shared" si="8"/>
        <v>0</v>
      </c>
      <c r="V11" s="88">
        <f t="shared" si="9"/>
        <v>60</v>
      </c>
      <c r="W11" s="93">
        <v>0</v>
      </c>
      <c r="X11" s="93">
        <f t="shared" si="10"/>
        <v>40</v>
      </c>
      <c r="Y11" s="93">
        <v>15</v>
      </c>
      <c r="Z11" s="93">
        <v>4</v>
      </c>
      <c r="AA11" s="112">
        <f t="shared" si="3"/>
        <v>115</v>
      </c>
      <c r="AB11" s="88">
        <v>0</v>
      </c>
      <c r="AC11" s="111">
        <v>89</v>
      </c>
      <c r="AD11" s="96">
        <f t="shared" si="11"/>
        <v>91.75</v>
      </c>
      <c r="AE11" s="88">
        <f t="shared" si="27"/>
        <v>20</v>
      </c>
      <c r="AF11" s="93">
        <v>0</v>
      </c>
      <c r="AG11" s="93">
        <f t="shared" si="28"/>
        <v>30</v>
      </c>
      <c r="AH11" s="93">
        <v>0</v>
      </c>
      <c r="AI11" s="93">
        <v>4</v>
      </c>
      <c r="AJ11" s="112">
        <f t="shared" si="12"/>
        <v>50</v>
      </c>
      <c r="AK11" s="88">
        <v>0</v>
      </c>
      <c r="AL11" s="111">
        <v>40</v>
      </c>
      <c r="AM11" s="96">
        <f t="shared" si="13"/>
        <v>30</v>
      </c>
      <c r="AN11" s="88">
        <f t="shared" si="14"/>
        <v>30</v>
      </c>
      <c r="AO11" s="93">
        <v>0</v>
      </c>
      <c r="AP11" s="93">
        <f t="shared" si="15"/>
        <v>30</v>
      </c>
      <c r="AQ11" s="93">
        <v>0</v>
      </c>
      <c r="AR11" s="93">
        <v>3</v>
      </c>
      <c r="AS11" s="96">
        <f t="shared" si="16"/>
        <v>60</v>
      </c>
      <c r="AT11" s="93">
        <v>0</v>
      </c>
      <c r="AU11" s="113">
        <v>0</v>
      </c>
      <c r="AV11" s="88">
        <v>0</v>
      </c>
      <c r="AW11" s="88">
        <f t="shared" si="17"/>
        <v>40</v>
      </c>
      <c r="AX11" s="93">
        <f t="shared" si="29"/>
        <v>30</v>
      </c>
      <c r="AY11" s="93">
        <v>20</v>
      </c>
      <c r="AZ11" s="93">
        <v>0</v>
      </c>
      <c r="BA11" s="93">
        <v>6</v>
      </c>
      <c r="BB11" s="96">
        <f t="shared" si="18"/>
        <v>90</v>
      </c>
      <c r="BC11" s="98">
        <v>0</v>
      </c>
      <c r="BD11" s="93"/>
      <c r="BE11" s="93">
        <f t="shared" si="32"/>
        <v>100</v>
      </c>
      <c r="BF11" s="93">
        <v>5</v>
      </c>
      <c r="BG11" s="93">
        <v>0</v>
      </c>
      <c r="BH11" s="93">
        <v>6</v>
      </c>
      <c r="BI11" s="96">
        <f t="shared" si="19"/>
        <v>105</v>
      </c>
      <c r="BJ11" s="98">
        <v>0</v>
      </c>
      <c r="BK11" s="111"/>
      <c r="BL11" s="96">
        <f t="shared" si="20"/>
        <v>0</v>
      </c>
      <c r="BM11" s="88"/>
      <c r="BN11" s="93">
        <f>IF(BQ11=0,0,IF(BQ11=1,15,IF(BQ11=2,30,IF(BQ11=3,55,IF(BQ11=4,75,IF(BQ11=5,100,ERR))))))</f>
        <v>100</v>
      </c>
      <c r="BO11" s="93">
        <v>0</v>
      </c>
      <c r="BP11" s="93">
        <v>0</v>
      </c>
      <c r="BQ11" s="93">
        <v>5</v>
      </c>
      <c r="BR11" s="96">
        <f t="shared" si="21"/>
        <v>100</v>
      </c>
      <c r="BS11" s="99">
        <f t="shared" si="22"/>
        <v>1.5631250000000001</v>
      </c>
      <c r="BT11" s="99">
        <f t="shared" si="23"/>
        <v>6.3624999999999998</v>
      </c>
      <c r="BU11" s="99">
        <f t="shared" si="30"/>
        <v>3.05</v>
      </c>
      <c r="BV11" s="114"/>
      <c r="BW11" s="109"/>
      <c r="BX11" s="109"/>
      <c r="BY11" s="109"/>
      <c r="BZ11" s="109"/>
      <c r="CA11" s="109"/>
      <c r="CB11" s="109"/>
      <c r="CC11" s="109"/>
      <c r="CD11" s="104" t="e">
        <f t="shared" si="25"/>
        <v>#DIV/0!</v>
      </c>
      <c r="CE11" s="115">
        <v>25</v>
      </c>
      <c r="CF11" s="116">
        <v>60</v>
      </c>
      <c r="CG11" s="104">
        <f t="shared" si="26"/>
        <v>3.4</v>
      </c>
      <c r="CH11" s="99">
        <v>1</v>
      </c>
      <c r="CI11" s="106">
        <f t="shared" si="31"/>
        <v>18.5</v>
      </c>
      <c r="CJ11" s="117" t="s">
        <v>35</v>
      </c>
    </row>
    <row r="12" spans="1:88" s="141" customFormat="1" ht="19.5" x14ac:dyDescent="0.25">
      <c r="A12" s="159"/>
      <c r="B12" s="161" t="s">
        <v>40</v>
      </c>
      <c r="C12" s="32" t="s">
        <v>77</v>
      </c>
      <c r="D12" s="33">
        <v>810192436</v>
      </c>
      <c r="E12" s="34">
        <f t="shared" si="5"/>
        <v>90</v>
      </c>
      <c r="F12" s="18">
        <v>0</v>
      </c>
      <c r="G12" s="18"/>
      <c r="H12" s="18">
        <v>5</v>
      </c>
      <c r="I12" s="49">
        <f t="shared" si="0"/>
        <v>90</v>
      </c>
      <c r="J12" s="18">
        <v>0</v>
      </c>
      <c r="K12" s="48">
        <v>70</v>
      </c>
      <c r="L12" s="36">
        <f t="shared" si="6"/>
        <v>52.5</v>
      </c>
      <c r="M12" s="34">
        <f t="shared" si="1"/>
        <v>20</v>
      </c>
      <c r="N12" s="18">
        <v>0</v>
      </c>
      <c r="O12" s="18">
        <f t="shared" si="2"/>
        <v>30</v>
      </c>
      <c r="P12" s="18">
        <v>0</v>
      </c>
      <c r="Q12" s="18">
        <v>5</v>
      </c>
      <c r="R12" s="50">
        <f t="shared" si="7"/>
        <v>50</v>
      </c>
      <c r="S12" s="51">
        <v>85</v>
      </c>
      <c r="T12" s="48">
        <v>45</v>
      </c>
      <c r="U12" s="49">
        <f t="shared" si="8"/>
        <v>55</v>
      </c>
      <c r="V12" s="51">
        <f t="shared" si="9"/>
        <v>50</v>
      </c>
      <c r="W12" s="18">
        <v>10</v>
      </c>
      <c r="X12" s="18">
        <f t="shared" si="10"/>
        <v>30</v>
      </c>
      <c r="Y12" s="18">
        <v>0</v>
      </c>
      <c r="Z12" s="18">
        <v>3</v>
      </c>
      <c r="AA12" s="50">
        <f t="shared" si="3"/>
        <v>90</v>
      </c>
      <c r="AB12" s="51">
        <v>0</v>
      </c>
      <c r="AC12" s="48">
        <v>66</v>
      </c>
      <c r="AD12" s="49">
        <f t="shared" si="11"/>
        <v>49.5</v>
      </c>
      <c r="AE12" s="51">
        <f t="shared" si="27"/>
        <v>20</v>
      </c>
      <c r="AF12" s="18">
        <v>0</v>
      </c>
      <c r="AG12" s="18">
        <f t="shared" si="28"/>
        <v>30</v>
      </c>
      <c r="AH12" s="18">
        <v>0</v>
      </c>
      <c r="AI12" s="18">
        <v>4</v>
      </c>
      <c r="AJ12" s="50">
        <f t="shared" si="12"/>
        <v>50</v>
      </c>
      <c r="AK12" s="51">
        <v>0</v>
      </c>
      <c r="AL12" s="48">
        <v>70</v>
      </c>
      <c r="AM12" s="49">
        <f t="shared" si="13"/>
        <v>52.5</v>
      </c>
      <c r="AN12" s="51">
        <f t="shared" si="14"/>
        <v>60</v>
      </c>
      <c r="AO12" s="18">
        <v>0</v>
      </c>
      <c r="AP12" s="18">
        <f t="shared" si="15"/>
        <v>40</v>
      </c>
      <c r="AQ12" s="18">
        <v>0</v>
      </c>
      <c r="AR12" s="18">
        <v>5</v>
      </c>
      <c r="AS12" s="49">
        <f t="shared" si="16"/>
        <v>100</v>
      </c>
      <c r="AT12" s="18">
        <v>0</v>
      </c>
      <c r="AU12" s="52">
        <v>100</v>
      </c>
      <c r="AV12" s="51">
        <v>90</v>
      </c>
      <c r="AW12" s="34">
        <f t="shared" si="17"/>
        <v>45</v>
      </c>
      <c r="AX12" s="35">
        <f t="shared" si="29"/>
        <v>40</v>
      </c>
      <c r="AY12" s="18">
        <v>10</v>
      </c>
      <c r="AZ12" s="18">
        <v>0</v>
      </c>
      <c r="BA12" s="18">
        <v>7</v>
      </c>
      <c r="BB12" s="49">
        <f t="shared" si="18"/>
        <v>95</v>
      </c>
      <c r="BC12" s="82">
        <v>100</v>
      </c>
      <c r="BD12" s="18"/>
      <c r="BE12" s="18">
        <f t="shared" si="32"/>
        <v>100</v>
      </c>
      <c r="BF12" s="18">
        <v>0</v>
      </c>
      <c r="BG12" s="18">
        <v>0</v>
      </c>
      <c r="BH12" s="18">
        <v>6</v>
      </c>
      <c r="BI12" s="49">
        <f t="shared" si="19"/>
        <v>100</v>
      </c>
      <c r="BJ12" s="82">
        <v>80</v>
      </c>
      <c r="BK12" s="48"/>
      <c r="BL12" s="49">
        <f t="shared" si="20"/>
        <v>0</v>
      </c>
      <c r="BM12" s="51"/>
      <c r="BN12" s="18">
        <f>IF(BQ12=0,0,IF(BQ12=1,15,IF(BQ12=2,30,IF(BQ12=3,55,IF(BQ12=4,75,IF(BQ12=5,100,ERR))))))</f>
        <v>55</v>
      </c>
      <c r="BO12" s="18">
        <v>0</v>
      </c>
      <c r="BP12" s="18">
        <v>0</v>
      </c>
      <c r="BQ12" s="18">
        <v>3</v>
      </c>
      <c r="BR12" s="49">
        <f t="shared" si="21"/>
        <v>55</v>
      </c>
      <c r="BS12" s="29">
        <f t="shared" si="22"/>
        <v>3.6150000000000002</v>
      </c>
      <c r="BT12" s="29">
        <f t="shared" si="23"/>
        <v>6.625</v>
      </c>
      <c r="BU12" s="29">
        <f t="shared" si="30"/>
        <v>2.1</v>
      </c>
      <c r="BV12" s="53"/>
      <c r="BW12" s="46"/>
      <c r="BX12" s="46"/>
      <c r="BY12" s="46"/>
      <c r="BZ12" s="46"/>
      <c r="CA12" s="46"/>
      <c r="CB12" s="46"/>
      <c r="CC12" s="46"/>
      <c r="CD12" s="54" t="e">
        <f t="shared" si="25"/>
        <v>#DIV/0!</v>
      </c>
      <c r="CE12" s="55">
        <v>40</v>
      </c>
      <c r="CF12" s="56">
        <v>60</v>
      </c>
      <c r="CG12" s="54">
        <f t="shared" si="26"/>
        <v>4</v>
      </c>
      <c r="CH12" s="29">
        <v>2</v>
      </c>
      <c r="CI12" s="30">
        <f t="shared" si="31"/>
        <v>20</v>
      </c>
      <c r="CJ12" s="57" t="s">
        <v>35</v>
      </c>
    </row>
    <row r="13" spans="1:88" s="108" customFormat="1" ht="20.25" thickBot="1" x14ac:dyDescent="0.3">
      <c r="A13" s="160"/>
      <c r="B13" s="162"/>
      <c r="C13" s="109" t="s">
        <v>78</v>
      </c>
      <c r="D13" s="120">
        <v>810192367</v>
      </c>
      <c r="E13" s="121">
        <f t="shared" si="5"/>
        <v>90</v>
      </c>
      <c r="F13" s="89">
        <v>0</v>
      </c>
      <c r="G13" s="122"/>
      <c r="H13" s="122">
        <v>5</v>
      </c>
      <c r="I13" s="123">
        <f t="shared" si="0"/>
        <v>90</v>
      </c>
      <c r="J13" s="89">
        <v>0</v>
      </c>
      <c r="K13" s="91">
        <v>45</v>
      </c>
      <c r="L13" s="92">
        <f t="shared" si="6"/>
        <v>33.75</v>
      </c>
      <c r="M13" s="121">
        <f t="shared" si="1"/>
        <v>20</v>
      </c>
      <c r="N13" s="89">
        <v>0</v>
      </c>
      <c r="O13" s="122">
        <f t="shared" si="2"/>
        <v>30</v>
      </c>
      <c r="P13" s="122">
        <v>0</v>
      </c>
      <c r="Q13" s="124">
        <v>5</v>
      </c>
      <c r="R13" s="125">
        <f t="shared" si="7"/>
        <v>50</v>
      </c>
      <c r="S13" s="95">
        <v>80</v>
      </c>
      <c r="T13" s="91">
        <v>55</v>
      </c>
      <c r="U13" s="123">
        <f t="shared" si="8"/>
        <v>61.25</v>
      </c>
      <c r="V13" s="121">
        <f t="shared" si="9"/>
        <v>50</v>
      </c>
      <c r="W13" s="89">
        <v>10</v>
      </c>
      <c r="X13" s="122">
        <f t="shared" si="10"/>
        <v>30</v>
      </c>
      <c r="Y13" s="89">
        <v>0</v>
      </c>
      <c r="Z13" s="89">
        <v>3</v>
      </c>
      <c r="AA13" s="94">
        <f t="shared" si="3"/>
        <v>90</v>
      </c>
      <c r="AB13" s="95">
        <v>95</v>
      </c>
      <c r="AC13" s="91">
        <v>76</v>
      </c>
      <c r="AD13" s="90">
        <f t="shared" si="11"/>
        <v>80.75</v>
      </c>
      <c r="AE13" s="121">
        <f t="shared" si="27"/>
        <v>20</v>
      </c>
      <c r="AF13" s="89">
        <v>0</v>
      </c>
      <c r="AG13" s="122">
        <f t="shared" si="28"/>
        <v>30</v>
      </c>
      <c r="AH13" s="89">
        <v>0</v>
      </c>
      <c r="AI13" s="89">
        <v>4</v>
      </c>
      <c r="AJ13" s="94">
        <f t="shared" si="12"/>
        <v>50</v>
      </c>
      <c r="AK13" s="95">
        <v>60</v>
      </c>
      <c r="AL13" s="91">
        <v>100</v>
      </c>
      <c r="AM13" s="123">
        <f t="shared" si="13"/>
        <v>100</v>
      </c>
      <c r="AN13" s="95">
        <f t="shared" si="14"/>
        <v>30</v>
      </c>
      <c r="AO13" s="89">
        <v>0</v>
      </c>
      <c r="AP13" s="89">
        <f t="shared" si="15"/>
        <v>30</v>
      </c>
      <c r="AQ13" s="89">
        <v>0</v>
      </c>
      <c r="AR13" s="89">
        <v>3</v>
      </c>
      <c r="AS13" s="90">
        <f t="shared" si="16"/>
        <v>60</v>
      </c>
      <c r="AT13" s="126">
        <v>0</v>
      </c>
      <c r="AU13" s="126">
        <v>40</v>
      </c>
      <c r="AV13" s="126">
        <v>30</v>
      </c>
      <c r="AW13" s="95">
        <f t="shared" si="17"/>
        <v>45</v>
      </c>
      <c r="AX13" s="89">
        <f t="shared" si="29"/>
        <v>40</v>
      </c>
      <c r="AY13" s="89">
        <v>10</v>
      </c>
      <c r="AZ13" s="89">
        <v>0</v>
      </c>
      <c r="BA13" s="89">
        <v>7</v>
      </c>
      <c r="BB13" s="90">
        <f t="shared" si="18"/>
        <v>95</v>
      </c>
      <c r="BC13" s="127">
        <v>100</v>
      </c>
      <c r="BD13" s="89"/>
      <c r="BE13" s="122">
        <f t="shared" si="32"/>
        <v>100</v>
      </c>
      <c r="BF13" s="89">
        <v>0</v>
      </c>
      <c r="BG13" s="89">
        <v>0</v>
      </c>
      <c r="BH13" s="89">
        <v>6</v>
      </c>
      <c r="BI13" s="90">
        <f t="shared" si="19"/>
        <v>100</v>
      </c>
      <c r="BJ13" s="127">
        <v>0</v>
      </c>
      <c r="BK13" s="91"/>
      <c r="BL13" s="90">
        <f t="shared" si="20"/>
        <v>0</v>
      </c>
      <c r="BM13" s="95"/>
      <c r="BN13" s="89">
        <f>IF(BQ13=0,0,IF(BQ13=1,15,IF(BQ13=2,30,IF(BQ13=3,55,IF(BQ13=4,75,IF(BQ13=5,100,ERR))))))</f>
        <v>55</v>
      </c>
      <c r="BO13" s="89">
        <v>0</v>
      </c>
      <c r="BP13" s="89">
        <v>0</v>
      </c>
      <c r="BQ13" s="89">
        <v>3</v>
      </c>
      <c r="BR13" s="90">
        <f t="shared" si="21"/>
        <v>55</v>
      </c>
      <c r="BS13" s="105">
        <f t="shared" si="22"/>
        <v>3.180625</v>
      </c>
      <c r="BT13" s="105">
        <f t="shared" si="23"/>
        <v>5.8250000000000002</v>
      </c>
      <c r="BU13" s="128">
        <f t="shared" si="30"/>
        <v>2.1</v>
      </c>
      <c r="BV13" s="100"/>
      <c r="BW13" s="86"/>
      <c r="BX13" s="86"/>
      <c r="BY13" s="86"/>
      <c r="BZ13" s="86"/>
      <c r="CA13" s="86"/>
      <c r="CB13" s="86"/>
      <c r="CC13" s="86"/>
      <c r="CD13" s="101" t="e">
        <f t="shared" si="25"/>
        <v>#DIV/0!</v>
      </c>
      <c r="CE13" s="102">
        <v>20</v>
      </c>
      <c r="CF13" s="103">
        <v>60</v>
      </c>
      <c r="CG13" s="129">
        <f t="shared" si="26"/>
        <v>3.2</v>
      </c>
      <c r="CH13" s="105">
        <v>1</v>
      </c>
      <c r="CI13" s="130">
        <f t="shared" si="31"/>
        <v>18.5</v>
      </c>
      <c r="CJ13" s="131" t="s">
        <v>35</v>
      </c>
    </row>
    <row r="14" spans="1:88" s="141" customFormat="1" ht="20.25" thickTop="1" x14ac:dyDescent="0.25">
      <c r="A14" s="158" t="s">
        <v>111</v>
      </c>
      <c r="B14" s="153" t="s">
        <v>41</v>
      </c>
      <c r="C14" s="14" t="s">
        <v>81</v>
      </c>
      <c r="D14" s="78">
        <v>810192574</v>
      </c>
      <c r="E14" s="16">
        <f t="shared" si="5"/>
        <v>100</v>
      </c>
      <c r="F14" s="17">
        <v>0</v>
      </c>
      <c r="G14" s="17">
        <v>5</v>
      </c>
      <c r="H14" s="17">
        <v>6</v>
      </c>
      <c r="I14" s="19">
        <f t="shared" si="0"/>
        <v>105</v>
      </c>
      <c r="J14" s="17">
        <v>90</v>
      </c>
      <c r="K14" s="20">
        <v>75</v>
      </c>
      <c r="L14" s="36">
        <f t="shared" si="6"/>
        <v>78.75</v>
      </c>
      <c r="M14" s="16">
        <f t="shared" si="1"/>
        <v>60</v>
      </c>
      <c r="N14" s="17">
        <v>0</v>
      </c>
      <c r="O14" s="18">
        <f t="shared" si="2"/>
        <v>40</v>
      </c>
      <c r="P14" s="17">
        <v>-5</v>
      </c>
      <c r="Q14" s="17">
        <v>7</v>
      </c>
      <c r="R14" s="21">
        <f t="shared" si="7"/>
        <v>95</v>
      </c>
      <c r="S14" s="16">
        <v>80</v>
      </c>
      <c r="T14" s="20">
        <v>70</v>
      </c>
      <c r="U14" s="19">
        <f t="shared" si="8"/>
        <v>72.5</v>
      </c>
      <c r="V14" s="17">
        <f t="shared" si="9"/>
        <v>0</v>
      </c>
      <c r="W14" s="17">
        <v>0</v>
      </c>
      <c r="X14" s="17">
        <f t="shared" si="10"/>
        <v>0</v>
      </c>
      <c r="Y14" s="17">
        <v>0</v>
      </c>
      <c r="Z14" s="17"/>
      <c r="AA14" s="21">
        <f t="shared" si="3"/>
        <v>0</v>
      </c>
      <c r="AB14" s="16">
        <v>60</v>
      </c>
      <c r="AC14" s="20">
        <v>55</v>
      </c>
      <c r="AD14" s="19">
        <f t="shared" si="11"/>
        <v>56.25</v>
      </c>
      <c r="AE14" s="51">
        <f t="shared" si="27"/>
        <v>5</v>
      </c>
      <c r="AF14" s="17">
        <v>0</v>
      </c>
      <c r="AG14" s="18">
        <f t="shared" si="28"/>
        <v>20</v>
      </c>
      <c r="AH14" s="17">
        <v>-2</v>
      </c>
      <c r="AI14" s="17">
        <v>2</v>
      </c>
      <c r="AJ14" s="21">
        <f t="shared" si="12"/>
        <v>23</v>
      </c>
      <c r="AK14" s="16">
        <v>90</v>
      </c>
      <c r="AL14" s="20">
        <v>30</v>
      </c>
      <c r="AM14" s="19">
        <f t="shared" si="13"/>
        <v>45</v>
      </c>
      <c r="AN14" s="16">
        <f t="shared" si="14"/>
        <v>10</v>
      </c>
      <c r="AO14" s="17">
        <v>0</v>
      </c>
      <c r="AP14" s="17">
        <f t="shared" si="15"/>
        <v>20</v>
      </c>
      <c r="AQ14" s="17">
        <v>0</v>
      </c>
      <c r="AR14" s="17">
        <v>2</v>
      </c>
      <c r="AS14" s="19">
        <f t="shared" si="16"/>
        <v>30</v>
      </c>
      <c r="AT14" s="18">
        <v>85</v>
      </c>
      <c r="AU14" s="52">
        <v>85</v>
      </c>
      <c r="AV14" s="51">
        <v>0</v>
      </c>
      <c r="AW14" s="16">
        <f t="shared" si="17"/>
        <v>10</v>
      </c>
      <c r="AX14" s="17">
        <f t="shared" si="29"/>
        <v>30</v>
      </c>
      <c r="AY14" s="17">
        <v>0</v>
      </c>
      <c r="AZ14" s="17">
        <v>0</v>
      </c>
      <c r="BA14" s="17">
        <v>5</v>
      </c>
      <c r="BB14" s="19">
        <f t="shared" si="18"/>
        <v>40</v>
      </c>
      <c r="BC14" s="83">
        <v>70</v>
      </c>
      <c r="BD14" s="17"/>
      <c r="BE14" s="18">
        <f t="shared" si="32"/>
        <v>100</v>
      </c>
      <c r="BF14" s="17">
        <v>0</v>
      </c>
      <c r="BG14" s="17">
        <v>0</v>
      </c>
      <c r="BH14" s="17">
        <v>6</v>
      </c>
      <c r="BI14" s="19">
        <f t="shared" si="19"/>
        <v>100</v>
      </c>
      <c r="BJ14" s="83">
        <v>0</v>
      </c>
      <c r="BK14" s="20"/>
      <c r="BL14" s="19">
        <f t="shared" si="20"/>
        <v>0</v>
      </c>
      <c r="BM14" s="16"/>
      <c r="BN14" s="17">
        <f>IF(BQ14=0,0,IF(BQ14=1,15,IF(BQ14=2,30,IF(BQ14=3,55,IF(BQ14=4,75,IF(BQ14=5,100,ERR))))))</f>
        <v>30</v>
      </c>
      <c r="BO14" s="17">
        <v>0</v>
      </c>
      <c r="BP14" s="17">
        <v>0</v>
      </c>
      <c r="BQ14" s="17">
        <v>2</v>
      </c>
      <c r="BR14" s="19">
        <f t="shared" si="21"/>
        <v>30</v>
      </c>
      <c r="BS14" s="23">
        <f t="shared" si="22"/>
        <v>2.7281249999999999</v>
      </c>
      <c r="BT14" s="23">
        <f t="shared" si="23"/>
        <v>2.92</v>
      </c>
      <c r="BU14" s="23">
        <f t="shared" si="30"/>
        <v>1.6</v>
      </c>
      <c r="BV14" s="24"/>
      <c r="BW14" s="14"/>
      <c r="BX14" s="14"/>
      <c r="BY14" s="14"/>
      <c r="BZ14" s="14"/>
      <c r="CA14" s="14"/>
      <c r="CB14" s="14"/>
      <c r="CC14" s="14"/>
      <c r="CD14" s="25" t="e">
        <f t="shared" si="25"/>
        <v>#DIV/0!</v>
      </c>
      <c r="CE14" s="26">
        <v>18</v>
      </c>
      <c r="CF14" s="27">
        <v>0</v>
      </c>
      <c r="CG14" s="28">
        <f t="shared" si="26"/>
        <v>0.72</v>
      </c>
      <c r="CH14" s="23">
        <v>1.5</v>
      </c>
      <c r="CI14" s="30">
        <f t="shared" si="31"/>
        <v>12.5</v>
      </c>
      <c r="CJ14" s="58" t="s">
        <v>35</v>
      </c>
    </row>
    <row r="15" spans="1:88" s="108" customFormat="1" ht="19.5" x14ac:dyDescent="0.25">
      <c r="A15" s="159"/>
      <c r="B15" s="154"/>
      <c r="C15" s="109" t="s">
        <v>82</v>
      </c>
      <c r="D15" s="110">
        <v>810191355</v>
      </c>
      <c r="E15" s="88">
        <f t="shared" si="5"/>
        <v>100</v>
      </c>
      <c r="F15" s="93">
        <v>0</v>
      </c>
      <c r="G15" s="93">
        <v>5</v>
      </c>
      <c r="H15" s="93">
        <v>6</v>
      </c>
      <c r="I15" s="96">
        <f t="shared" si="0"/>
        <v>105</v>
      </c>
      <c r="J15" s="93">
        <v>0</v>
      </c>
      <c r="K15" s="111">
        <v>60</v>
      </c>
      <c r="L15" s="92">
        <f t="shared" si="6"/>
        <v>45</v>
      </c>
      <c r="M15" s="88">
        <f t="shared" si="1"/>
        <v>60</v>
      </c>
      <c r="N15" s="93">
        <v>0</v>
      </c>
      <c r="O15" s="93">
        <f t="shared" si="2"/>
        <v>40</v>
      </c>
      <c r="P15" s="93">
        <v>-5</v>
      </c>
      <c r="Q15" s="93">
        <v>7</v>
      </c>
      <c r="R15" s="112">
        <f t="shared" si="7"/>
        <v>95</v>
      </c>
      <c r="S15" s="88">
        <v>0</v>
      </c>
      <c r="T15" s="111">
        <v>60</v>
      </c>
      <c r="U15" s="96">
        <f t="shared" si="8"/>
        <v>45</v>
      </c>
      <c r="V15" s="88">
        <f t="shared" si="9"/>
        <v>0</v>
      </c>
      <c r="W15" s="93">
        <v>0</v>
      </c>
      <c r="X15" s="93">
        <f t="shared" si="10"/>
        <v>0</v>
      </c>
      <c r="Y15" s="93">
        <v>0</v>
      </c>
      <c r="Z15" s="93"/>
      <c r="AA15" s="112">
        <f t="shared" si="3"/>
        <v>0</v>
      </c>
      <c r="AB15" s="88">
        <v>0</v>
      </c>
      <c r="AC15" s="111">
        <v>36</v>
      </c>
      <c r="AD15" s="96">
        <f t="shared" si="11"/>
        <v>27</v>
      </c>
      <c r="AE15" s="88">
        <f t="shared" si="27"/>
        <v>5</v>
      </c>
      <c r="AF15" s="93">
        <v>0</v>
      </c>
      <c r="AG15" s="93">
        <f t="shared" si="28"/>
        <v>20</v>
      </c>
      <c r="AH15" s="93">
        <v>-2</v>
      </c>
      <c r="AI15" s="93">
        <v>2</v>
      </c>
      <c r="AJ15" s="112">
        <f t="shared" si="12"/>
        <v>23</v>
      </c>
      <c r="AK15" s="88">
        <v>85</v>
      </c>
      <c r="AL15" s="111">
        <v>30</v>
      </c>
      <c r="AM15" s="96">
        <f t="shared" si="13"/>
        <v>43.75</v>
      </c>
      <c r="AN15" s="88">
        <f t="shared" si="14"/>
        <v>10</v>
      </c>
      <c r="AO15" s="93">
        <v>0</v>
      </c>
      <c r="AP15" s="93">
        <f t="shared" si="15"/>
        <v>20</v>
      </c>
      <c r="AQ15" s="93">
        <v>0</v>
      </c>
      <c r="AR15" s="93">
        <v>2</v>
      </c>
      <c r="AS15" s="96">
        <f t="shared" si="16"/>
        <v>30</v>
      </c>
      <c r="AT15" s="93">
        <v>0</v>
      </c>
      <c r="AU15" s="113">
        <v>70</v>
      </c>
      <c r="AV15" s="88">
        <v>0</v>
      </c>
      <c r="AW15" s="88">
        <f t="shared" si="17"/>
        <v>10</v>
      </c>
      <c r="AX15" s="93">
        <f t="shared" si="29"/>
        <v>30</v>
      </c>
      <c r="AY15" s="93">
        <v>0</v>
      </c>
      <c r="AZ15" s="93">
        <v>0</v>
      </c>
      <c r="BA15" s="93">
        <v>5</v>
      </c>
      <c r="BB15" s="96">
        <f t="shared" si="18"/>
        <v>40</v>
      </c>
      <c r="BC15" s="98">
        <v>0</v>
      </c>
      <c r="BD15" s="93"/>
      <c r="BE15" s="93">
        <f t="shared" si="32"/>
        <v>100</v>
      </c>
      <c r="BF15" s="93">
        <v>0</v>
      </c>
      <c r="BG15" s="93">
        <v>0</v>
      </c>
      <c r="BH15" s="93">
        <v>6</v>
      </c>
      <c r="BI15" s="96">
        <f t="shared" si="19"/>
        <v>100</v>
      </c>
      <c r="BJ15" s="98">
        <v>0</v>
      </c>
      <c r="BK15" s="111"/>
      <c r="BL15" s="96">
        <f t="shared" si="20"/>
        <v>0</v>
      </c>
      <c r="BM15" s="88"/>
      <c r="BN15" s="93">
        <f>IF(BQ15=0,0,IF(BQ15=1,15,IF(BQ15=2,30,IF(BQ15=3,55,IF(BQ15=4,75,IF(BQ15=5,100,ERR))))))</f>
        <v>30</v>
      </c>
      <c r="BO15" s="93">
        <v>0</v>
      </c>
      <c r="BP15" s="93">
        <v>0</v>
      </c>
      <c r="BQ15" s="93">
        <v>2</v>
      </c>
      <c r="BR15" s="96">
        <f t="shared" si="21"/>
        <v>30</v>
      </c>
      <c r="BS15" s="99">
        <f t="shared" si="22"/>
        <v>1.5493749999999999</v>
      </c>
      <c r="BT15" s="99">
        <f t="shared" si="23"/>
        <v>2.92</v>
      </c>
      <c r="BU15" s="99">
        <f t="shared" si="30"/>
        <v>1.6</v>
      </c>
      <c r="BV15" s="114"/>
      <c r="BW15" s="109"/>
      <c r="BX15" s="109"/>
      <c r="BY15" s="109"/>
      <c r="BZ15" s="109"/>
      <c r="CA15" s="109"/>
      <c r="CB15" s="109"/>
      <c r="CC15" s="109"/>
      <c r="CD15" s="104" t="e">
        <f t="shared" si="25"/>
        <v>#DIV/0!</v>
      </c>
      <c r="CE15" s="115">
        <v>40</v>
      </c>
      <c r="CF15" s="116">
        <v>60</v>
      </c>
      <c r="CG15" s="104">
        <f t="shared" si="26"/>
        <v>4</v>
      </c>
      <c r="CH15" s="99">
        <v>3.5</v>
      </c>
      <c r="CI15" s="106">
        <f t="shared" si="31"/>
        <v>17</v>
      </c>
      <c r="CJ15" s="117" t="s">
        <v>35</v>
      </c>
    </row>
    <row r="16" spans="1:88" s="141" customFormat="1" ht="19.5" x14ac:dyDescent="0.25">
      <c r="A16" s="159"/>
      <c r="B16" s="155" t="s">
        <v>42</v>
      </c>
      <c r="C16" s="32" t="s">
        <v>83</v>
      </c>
      <c r="D16" s="33">
        <v>810192312</v>
      </c>
      <c r="E16" s="34">
        <f t="shared" si="5"/>
        <v>100</v>
      </c>
      <c r="F16" s="18">
        <v>0</v>
      </c>
      <c r="G16" s="18">
        <v>5</v>
      </c>
      <c r="H16" s="35">
        <v>6</v>
      </c>
      <c r="I16" s="36">
        <f t="shared" si="0"/>
        <v>105</v>
      </c>
      <c r="J16" s="35">
        <v>90</v>
      </c>
      <c r="K16" s="37">
        <v>80</v>
      </c>
      <c r="L16" s="36">
        <f t="shared" si="6"/>
        <v>82.5</v>
      </c>
      <c r="M16" s="34">
        <f t="shared" si="1"/>
        <v>60</v>
      </c>
      <c r="N16" s="35">
        <v>0</v>
      </c>
      <c r="O16" s="18">
        <f t="shared" si="2"/>
        <v>40</v>
      </c>
      <c r="P16" s="35">
        <v>0</v>
      </c>
      <c r="Q16" s="35">
        <v>7</v>
      </c>
      <c r="R16" s="38">
        <f t="shared" si="7"/>
        <v>100</v>
      </c>
      <c r="S16" s="34">
        <v>0</v>
      </c>
      <c r="T16" s="37">
        <v>60</v>
      </c>
      <c r="U16" s="49">
        <f t="shared" si="8"/>
        <v>45</v>
      </c>
      <c r="V16" s="51">
        <f t="shared" si="9"/>
        <v>60</v>
      </c>
      <c r="W16" s="35">
        <v>0</v>
      </c>
      <c r="X16" s="18">
        <f t="shared" si="10"/>
        <v>40</v>
      </c>
      <c r="Y16" s="35">
        <v>0</v>
      </c>
      <c r="Z16" s="35">
        <v>4</v>
      </c>
      <c r="AA16" s="38">
        <f t="shared" si="3"/>
        <v>100</v>
      </c>
      <c r="AB16" s="34">
        <v>0</v>
      </c>
      <c r="AC16" s="37"/>
      <c r="AD16" s="49">
        <f t="shared" si="11"/>
        <v>0</v>
      </c>
      <c r="AE16" s="51">
        <f t="shared" si="27"/>
        <v>20</v>
      </c>
      <c r="AF16" s="35">
        <v>0</v>
      </c>
      <c r="AG16" s="18">
        <f t="shared" si="28"/>
        <v>30</v>
      </c>
      <c r="AH16" s="35">
        <v>-2</v>
      </c>
      <c r="AI16" s="35">
        <v>4</v>
      </c>
      <c r="AJ16" s="38">
        <f t="shared" si="12"/>
        <v>48</v>
      </c>
      <c r="AK16" s="34">
        <v>0</v>
      </c>
      <c r="AL16" s="37">
        <v>65</v>
      </c>
      <c r="AM16" s="49">
        <f t="shared" si="13"/>
        <v>48.75</v>
      </c>
      <c r="AN16" s="51">
        <f t="shared" si="14"/>
        <v>30</v>
      </c>
      <c r="AO16" s="35">
        <v>0</v>
      </c>
      <c r="AP16" s="18">
        <f t="shared" si="15"/>
        <v>30</v>
      </c>
      <c r="AQ16" s="35">
        <v>0</v>
      </c>
      <c r="AR16" s="35">
        <v>3</v>
      </c>
      <c r="AS16" s="36">
        <f t="shared" si="16"/>
        <v>60</v>
      </c>
      <c r="AT16" s="35">
        <v>0</v>
      </c>
      <c r="AU16" s="39">
        <v>0</v>
      </c>
      <c r="AV16" s="34">
        <v>0</v>
      </c>
      <c r="AW16" s="34">
        <f t="shared" si="17"/>
        <v>60</v>
      </c>
      <c r="AX16" s="18">
        <f t="shared" si="29"/>
        <v>40</v>
      </c>
      <c r="AY16" s="35">
        <v>0</v>
      </c>
      <c r="AZ16" s="35">
        <v>0</v>
      </c>
      <c r="BA16" s="35">
        <v>8</v>
      </c>
      <c r="BB16" s="36">
        <f t="shared" si="18"/>
        <v>100</v>
      </c>
      <c r="BC16" s="82">
        <v>0</v>
      </c>
      <c r="BD16" s="35"/>
      <c r="BE16" s="18">
        <f t="shared" si="32"/>
        <v>100</v>
      </c>
      <c r="BF16" s="35">
        <v>0</v>
      </c>
      <c r="BG16" s="35">
        <v>0</v>
      </c>
      <c r="BH16" s="35">
        <v>6</v>
      </c>
      <c r="BI16" s="36">
        <f t="shared" si="19"/>
        <v>100</v>
      </c>
      <c r="BJ16" s="82">
        <v>100</v>
      </c>
      <c r="BK16" s="37"/>
      <c r="BL16" s="36">
        <f t="shared" si="20"/>
        <v>0</v>
      </c>
      <c r="BM16" s="34"/>
      <c r="BN16" s="18">
        <f>IF(BQ16=0,0,IF(BQ16=1,15,IF(BQ16=2,30,IF(BQ16=3,55,IF(BQ16=4,75,IF(BQ16=5,100,ERR))))))</f>
        <v>100</v>
      </c>
      <c r="BO16" s="35">
        <v>0</v>
      </c>
      <c r="BP16" s="35">
        <v>0</v>
      </c>
      <c r="BQ16" s="35">
        <v>5</v>
      </c>
      <c r="BR16" s="36">
        <f t="shared" si="21"/>
        <v>100</v>
      </c>
      <c r="BS16" s="29">
        <f t="shared" si="22"/>
        <v>1.996875</v>
      </c>
      <c r="BT16" s="29">
        <f t="shared" si="23"/>
        <v>6.4325000000000001</v>
      </c>
      <c r="BU16" s="29">
        <f t="shared" si="30"/>
        <v>3</v>
      </c>
      <c r="BV16" s="41"/>
      <c r="BW16" s="32"/>
      <c r="BX16" s="32"/>
      <c r="BY16" s="32"/>
      <c r="BZ16" s="32"/>
      <c r="CA16" s="32"/>
      <c r="CB16" s="32"/>
      <c r="CC16" s="32"/>
      <c r="CD16" s="42" t="e">
        <f t="shared" si="25"/>
        <v>#DIV/0!</v>
      </c>
      <c r="CE16" s="43">
        <v>20</v>
      </c>
      <c r="CF16" s="44">
        <v>0</v>
      </c>
      <c r="CG16" s="54">
        <f t="shared" si="26"/>
        <v>0.8</v>
      </c>
      <c r="CH16" s="40">
        <v>0.5</v>
      </c>
      <c r="CI16" s="30">
        <f t="shared" si="31"/>
        <v>16</v>
      </c>
      <c r="CJ16" s="45" t="s">
        <v>35</v>
      </c>
    </row>
    <row r="17" spans="1:88" s="108" customFormat="1" ht="19.5" x14ac:dyDescent="0.25">
      <c r="A17" s="159"/>
      <c r="B17" s="154"/>
      <c r="C17" s="109" t="s">
        <v>84</v>
      </c>
      <c r="D17" s="110">
        <v>810192642</v>
      </c>
      <c r="E17" s="88">
        <f t="shared" si="5"/>
        <v>100</v>
      </c>
      <c r="F17" s="93">
        <v>0</v>
      </c>
      <c r="G17" s="93">
        <v>5</v>
      </c>
      <c r="H17" s="93">
        <v>6</v>
      </c>
      <c r="I17" s="96">
        <f t="shared" si="0"/>
        <v>105</v>
      </c>
      <c r="J17" s="93">
        <v>100</v>
      </c>
      <c r="K17" s="111">
        <v>72</v>
      </c>
      <c r="L17" s="92">
        <f t="shared" si="6"/>
        <v>79</v>
      </c>
      <c r="M17" s="88">
        <f t="shared" si="1"/>
        <v>60</v>
      </c>
      <c r="N17" s="93">
        <v>0</v>
      </c>
      <c r="O17" s="93">
        <f t="shared" si="2"/>
        <v>40</v>
      </c>
      <c r="P17" s="93">
        <v>0</v>
      </c>
      <c r="Q17" s="93">
        <v>7</v>
      </c>
      <c r="R17" s="112">
        <f t="shared" si="7"/>
        <v>100</v>
      </c>
      <c r="S17" s="88">
        <v>75</v>
      </c>
      <c r="T17" s="111">
        <v>70</v>
      </c>
      <c r="U17" s="96">
        <f t="shared" si="8"/>
        <v>71.25</v>
      </c>
      <c r="V17" s="88">
        <f t="shared" si="9"/>
        <v>60</v>
      </c>
      <c r="W17" s="93">
        <v>0</v>
      </c>
      <c r="X17" s="93">
        <f t="shared" si="10"/>
        <v>40</v>
      </c>
      <c r="Y17" s="93">
        <v>0</v>
      </c>
      <c r="Z17" s="93">
        <v>4</v>
      </c>
      <c r="AA17" s="112">
        <f t="shared" si="3"/>
        <v>100</v>
      </c>
      <c r="AB17" s="88">
        <v>70</v>
      </c>
      <c r="AC17" s="111">
        <v>54</v>
      </c>
      <c r="AD17" s="96">
        <f t="shared" si="11"/>
        <v>58</v>
      </c>
      <c r="AE17" s="88">
        <f t="shared" si="27"/>
        <v>20</v>
      </c>
      <c r="AF17" s="93">
        <v>0</v>
      </c>
      <c r="AG17" s="93">
        <f t="shared" si="28"/>
        <v>30</v>
      </c>
      <c r="AH17" s="93">
        <v>-2</v>
      </c>
      <c r="AI17" s="93">
        <v>4</v>
      </c>
      <c r="AJ17" s="112">
        <f t="shared" si="12"/>
        <v>48</v>
      </c>
      <c r="AK17" s="88">
        <v>75</v>
      </c>
      <c r="AL17" s="111">
        <v>60</v>
      </c>
      <c r="AM17" s="96">
        <f t="shared" si="13"/>
        <v>63.75</v>
      </c>
      <c r="AN17" s="88">
        <f t="shared" si="14"/>
        <v>30</v>
      </c>
      <c r="AO17" s="93">
        <v>0</v>
      </c>
      <c r="AP17" s="93">
        <f t="shared" si="15"/>
        <v>30</v>
      </c>
      <c r="AQ17" s="93">
        <v>0</v>
      </c>
      <c r="AR17" s="93">
        <v>3</v>
      </c>
      <c r="AS17" s="96">
        <f t="shared" si="16"/>
        <v>60</v>
      </c>
      <c r="AT17" s="93">
        <v>80</v>
      </c>
      <c r="AU17" s="113">
        <v>85</v>
      </c>
      <c r="AV17" s="88">
        <v>0</v>
      </c>
      <c r="AW17" s="88">
        <f t="shared" si="17"/>
        <v>60</v>
      </c>
      <c r="AX17" s="93">
        <f t="shared" si="29"/>
        <v>40</v>
      </c>
      <c r="AY17" s="93">
        <v>5</v>
      </c>
      <c r="AZ17" s="93">
        <v>0</v>
      </c>
      <c r="BA17" s="93">
        <v>8</v>
      </c>
      <c r="BB17" s="96">
        <f t="shared" si="18"/>
        <v>105</v>
      </c>
      <c r="BC17" s="98">
        <v>100</v>
      </c>
      <c r="BD17" s="93"/>
      <c r="BE17" s="93">
        <f t="shared" si="32"/>
        <v>100</v>
      </c>
      <c r="BF17" s="93">
        <v>0</v>
      </c>
      <c r="BG17" s="93">
        <v>0</v>
      </c>
      <c r="BH17" s="93">
        <v>6</v>
      </c>
      <c r="BI17" s="96">
        <f t="shared" si="19"/>
        <v>100</v>
      </c>
      <c r="BJ17" s="98">
        <v>95</v>
      </c>
      <c r="BK17" s="111"/>
      <c r="BL17" s="96">
        <f t="shared" si="20"/>
        <v>0</v>
      </c>
      <c r="BM17" s="88"/>
      <c r="BN17" s="93">
        <f>IF(BQ17=0,0,IF(BQ17=1,15,IF(BQ17=2,30,IF(BQ17=3,55,IF(BQ17=4,75,IF(BQ17=5,100,ERR))))))</f>
        <v>100</v>
      </c>
      <c r="BO17" s="93">
        <v>0</v>
      </c>
      <c r="BP17" s="93">
        <v>0</v>
      </c>
      <c r="BQ17" s="93">
        <v>5</v>
      </c>
      <c r="BR17" s="96">
        <f t="shared" si="21"/>
        <v>100</v>
      </c>
      <c r="BS17" s="99">
        <f t="shared" si="22"/>
        <v>3.8206250000000002</v>
      </c>
      <c r="BT17" s="99">
        <f t="shared" si="23"/>
        <v>6.5575000000000001</v>
      </c>
      <c r="BU17" s="99">
        <f t="shared" si="30"/>
        <v>3</v>
      </c>
      <c r="BV17" s="114"/>
      <c r="BW17" s="109"/>
      <c r="BX17" s="109"/>
      <c r="BY17" s="109"/>
      <c r="BZ17" s="109"/>
      <c r="CA17" s="109"/>
      <c r="CB17" s="109"/>
      <c r="CC17" s="109"/>
      <c r="CD17" s="104" t="e">
        <f t="shared" si="25"/>
        <v>#DIV/0!</v>
      </c>
      <c r="CE17" s="115">
        <v>20</v>
      </c>
      <c r="CF17" s="116">
        <v>35</v>
      </c>
      <c r="CG17" s="104">
        <f t="shared" si="26"/>
        <v>2.2000000000000002</v>
      </c>
      <c r="CH17" s="99">
        <v>0.5</v>
      </c>
      <c r="CI17" s="106">
        <f t="shared" si="31"/>
        <v>19.5</v>
      </c>
      <c r="CJ17" s="117" t="s">
        <v>35</v>
      </c>
    </row>
    <row r="18" spans="1:88" s="141" customFormat="1" ht="19.5" x14ac:dyDescent="0.25">
      <c r="A18" s="159"/>
      <c r="B18" s="155" t="s">
        <v>43</v>
      </c>
      <c r="C18" s="32" t="s">
        <v>85</v>
      </c>
      <c r="D18" s="77">
        <v>810193361</v>
      </c>
      <c r="E18" s="34">
        <f t="shared" si="5"/>
        <v>100</v>
      </c>
      <c r="F18" s="18">
        <v>0</v>
      </c>
      <c r="G18" s="18">
        <v>5</v>
      </c>
      <c r="H18" s="35">
        <v>6</v>
      </c>
      <c r="I18" s="36">
        <f t="shared" si="0"/>
        <v>105</v>
      </c>
      <c r="J18" s="35">
        <v>100</v>
      </c>
      <c r="K18" s="37">
        <v>82</v>
      </c>
      <c r="L18" s="36">
        <f t="shared" si="6"/>
        <v>86.5</v>
      </c>
      <c r="M18" s="34">
        <f t="shared" si="1"/>
        <v>35</v>
      </c>
      <c r="N18" s="35">
        <v>0</v>
      </c>
      <c r="O18" s="18">
        <f t="shared" si="2"/>
        <v>35</v>
      </c>
      <c r="P18" s="35">
        <v>0</v>
      </c>
      <c r="Q18" s="35">
        <v>6</v>
      </c>
      <c r="R18" s="38">
        <f t="shared" si="7"/>
        <v>70</v>
      </c>
      <c r="S18" s="34">
        <v>0</v>
      </c>
      <c r="T18" s="37">
        <v>70</v>
      </c>
      <c r="U18" s="49">
        <f t="shared" si="8"/>
        <v>52.5</v>
      </c>
      <c r="V18" s="18">
        <f t="shared" si="9"/>
        <v>50</v>
      </c>
      <c r="W18" s="35">
        <v>0</v>
      </c>
      <c r="X18" s="18">
        <f t="shared" si="10"/>
        <v>30</v>
      </c>
      <c r="Y18" s="35">
        <v>0</v>
      </c>
      <c r="Z18" s="35">
        <v>3</v>
      </c>
      <c r="AA18" s="38">
        <f t="shared" si="3"/>
        <v>80</v>
      </c>
      <c r="AB18" s="34">
        <v>0</v>
      </c>
      <c r="AC18" s="37">
        <v>85</v>
      </c>
      <c r="AD18" s="49">
        <f t="shared" si="11"/>
        <v>88.75</v>
      </c>
      <c r="AE18" s="34">
        <f t="shared" si="27"/>
        <v>20</v>
      </c>
      <c r="AF18" s="35">
        <v>0</v>
      </c>
      <c r="AG18" s="18">
        <f t="shared" si="28"/>
        <v>30</v>
      </c>
      <c r="AH18" s="35">
        <v>-2</v>
      </c>
      <c r="AI18" s="35">
        <v>4</v>
      </c>
      <c r="AJ18" s="38">
        <f t="shared" si="12"/>
        <v>48</v>
      </c>
      <c r="AK18" s="34">
        <v>70</v>
      </c>
      <c r="AL18" s="37">
        <v>90</v>
      </c>
      <c r="AM18" s="49">
        <f t="shared" si="13"/>
        <v>92.5</v>
      </c>
      <c r="AN18" s="51">
        <f t="shared" si="14"/>
        <v>60</v>
      </c>
      <c r="AO18" s="35">
        <v>0</v>
      </c>
      <c r="AP18" s="18">
        <f t="shared" si="15"/>
        <v>40</v>
      </c>
      <c r="AQ18" s="35">
        <v>0</v>
      </c>
      <c r="AR18" s="35">
        <v>5</v>
      </c>
      <c r="AS18" s="36">
        <f t="shared" si="16"/>
        <v>100</v>
      </c>
      <c r="AT18" s="35">
        <v>0</v>
      </c>
      <c r="AU18" s="39">
        <v>0</v>
      </c>
      <c r="AV18" s="34">
        <v>0</v>
      </c>
      <c r="AW18" s="34">
        <f t="shared" si="17"/>
        <v>60</v>
      </c>
      <c r="AX18" s="18">
        <f t="shared" si="29"/>
        <v>40</v>
      </c>
      <c r="AY18" s="35">
        <v>5</v>
      </c>
      <c r="AZ18" s="35">
        <v>0</v>
      </c>
      <c r="BA18" s="35">
        <v>8</v>
      </c>
      <c r="BB18" s="36">
        <f t="shared" si="18"/>
        <v>105</v>
      </c>
      <c r="BC18" s="82">
        <v>100</v>
      </c>
      <c r="BD18" s="35"/>
      <c r="BE18" s="18">
        <f t="shared" si="32"/>
        <v>100</v>
      </c>
      <c r="BF18" s="35">
        <v>0</v>
      </c>
      <c r="BG18" s="35">
        <v>0</v>
      </c>
      <c r="BH18" s="35">
        <v>6</v>
      </c>
      <c r="BI18" s="36">
        <f t="shared" si="19"/>
        <v>100</v>
      </c>
      <c r="BJ18" s="82">
        <v>75</v>
      </c>
      <c r="BK18" s="37"/>
      <c r="BL18" s="36">
        <f t="shared" si="20"/>
        <v>0</v>
      </c>
      <c r="BM18" s="34"/>
      <c r="BN18" s="18">
        <f>IF(BQ18=0,0,IF(BQ18=1,15,IF(BQ18=2,30,IF(BQ18=3,55,IF(BQ18=4,75,IF(BQ18=5,100,ERR))))))</f>
        <v>100</v>
      </c>
      <c r="BO18" s="35">
        <v>0</v>
      </c>
      <c r="BP18" s="35">
        <v>0</v>
      </c>
      <c r="BQ18" s="35">
        <v>5</v>
      </c>
      <c r="BR18" s="36">
        <f t="shared" si="21"/>
        <v>100</v>
      </c>
      <c r="BS18" s="29">
        <f t="shared" si="22"/>
        <v>3.5793750000000002</v>
      </c>
      <c r="BT18" s="29">
        <f t="shared" si="23"/>
        <v>6.9325000000000001</v>
      </c>
      <c r="BU18" s="29">
        <f t="shared" si="30"/>
        <v>3</v>
      </c>
      <c r="BV18" s="41"/>
      <c r="BW18" s="32"/>
      <c r="BX18" s="32"/>
      <c r="BY18" s="32"/>
      <c r="BZ18" s="32"/>
      <c r="CA18" s="32"/>
      <c r="CB18" s="32"/>
      <c r="CC18" s="32"/>
      <c r="CD18" s="42" t="e">
        <f t="shared" si="25"/>
        <v>#DIV/0!</v>
      </c>
      <c r="CE18" s="43">
        <v>40</v>
      </c>
      <c r="CF18" s="81">
        <v>55</v>
      </c>
      <c r="CG18" s="54">
        <f t="shared" si="26"/>
        <v>3.8</v>
      </c>
      <c r="CH18" s="40">
        <v>1</v>
      </c>
      <c r="CI18" s="30">
        <f t="shared" si="31"/>
        <v>20</v>
      </c>
      <c r="CJ18" s="45" t="s">
        <v>35</v>
      </c>
    </row>
    <row r="19" spans="1:88" s="108" customFormat="1" ht="19.5" x14ac:dyDescent="0.25">
      <c r="A19" s="159"/>
      <c r="B19" s="154"/>
      <c r="C19" s="109" t="s">
        <v>86</v>
      </c>
      <c r="D19" s="110">
        <v>810192503</v>
      </c>
      <c r="E19" s="88">
        <f t="shared" si="5"/>
        <v>100</v>
      </c>
      <c r="F19" s="93">
        <v>0</v>
      </c>
      <c r="G19" s="93">
        <v>5</v>
      </c>
      <c r="H19" s="93">
        <v>6</v>
      </c>
      <c r="I19" s="96">
        <f t="shared" si="0"/>
        <v>105</v>
      </c>
      <c r="J19" s="93">
        <v>0</v>
      </c>
      <c r="K19" s="111">
        <v>90</v>
      </c>
      <c r="L19" s="92">
        <f t="shared" si="6"/>
        <v>92.5</v>
      </c>
      <c r="M19" s="88">
        <f t="shared" si="1"/>
        <v>35</v>
      </c>
      <c r="N19" s="93">
        <v>0</v>
      </c>
      <c r="O19" s="93">
        <f t="shared" si="2"/>
        <v>35</v>
      </c>
      <c r="P19" s="93">
        <v>0</v>
      </c>
      <c r="Q19" s="93">
        <v>6</v>
      </c>
      <c r="R19" s="112">
        <f t="shared" si="7"/>
        <v>70</v>
      </c>
      <c r="S19" s="88">
        <v>0</v>
      </c>
      <c r="T19" s="111">
        <v>70</v>
      </c>
      <c r="U19" s="96">
        <f t="shared" si="8"/>
        <v>52.5</v>
      </c>
      <c r="V19" s="88">
        <f t="shared" si="9"/>
        <v>50</v>
      </c>
      <c r="W19" s="93">
        <v>0</v>
      </c>
      <c r="X19" s="93">
        <f t="shared" si="10"/>
        <v>30</v>
      </c>
      <c r="Y19" s="93">
        <v>0</v>
      </c>
      <c r="Z19" s="93">
        <v>3</v>
      </c>
      <c r="AA19" s="112">
        <f t="shared" si="3"/>
        <v>80</v>
      </c>
      <c r="AB19" s="88">
        <v>0</v>
      </c>
      <c r="AC19" s="111">
        <v>65</v>
      </c>
      <c r="AD19" s="96">
        <f t="shared" si="11"/>
        <v>48.75</v>
      </c>
      <c r="AE19" s="88">
        <f t="shared" si="27"/>
        <v>20</v>
      </c>
      <c r="AF19" s="93">
        <v>0</v>
      </c>
      <c r="AG19" s="93">
        <f t="shared" si="28"/>
        <v>30</v>
      </c>
      <c r="AH19" s="93">
        <v>-2</v>
      </c>
      <c r="AI19" s="93">
        <v>4</v>
      </c>
      <c r="AJ19" s="112">
        <f t="shared" si="12"/>
        <v>48</v>
      </c>
      <c r="AK19" s="88">
        <v>0</v>
      </c>
      <c r="AL19" s="111">
        <v>95</v>
      </c>
      <c r="AM19" s="96">
        <f t="shared" si="13"/>
        <v>96.25</v>
      </c>
      <c r="AN19" s="88">
        <f t="shared" si="14"/>
        <v>60</v>
      </c>
      <c r="AO19" s="93">
        <v>0</v>
      </c>
      <c r="AP19" s="93">
        <f t="shared" si="15"/>
        <v>40</v>
      </c>
      <c r="AQ19" s="93">
        <v>0</v>
      </c>
      <c r="AR19" s="93">
        <v>5</v>
      </c>
      <c r="AS19" s="96">
        <f t="shared" si="16"/>
        <v>100</v>
      </c>
      <c r="AT19" s="93">
        <v>0</v>
      </c>
      <c r="AU19" s="113">
        <v>0</v>
      </c>
      <c r="AV19" s="88">
        <v>0</v>
      </c>
      <c r="AW19" s="88">
        <f t="shared" si="17"/>
        <v>60</v>
      </c>
      <c r="AX19" s="93">
        <f t="shared" si="29"/>
        <v>40</v>
      </c>
      <c r="AY19" s="93">
        <v>5</v>
      </c>
      <c r="AZ19" s="93">
        <v>0</v>
      </c>
      <c r="BA19" s="93">
        <v>8</v>
      </c>
      <c r="BB19" s="96">
        <f t="shared" si="18"/>
        <v>105</v>
      </c>
      <c r="BC19" s="98">
        <v>0</v>
      </c>
      <c r="BD19" s="93"/>
      <c r="BE19" s="93">
        <f t="shared" si="32"/>
        <v>100</v>
      </c>
      <c r="BF19" s="93">
        <v>0</v>
      </c>
      <c r="BG19" s="93">
        <v>0</v>
      </c>
      <c r="BH19" s="93">
        <v>6</v>
      </c>
      <c r="BI19" s="96">
        <f t="shared" si="19"/>
        <v>100</v>
      </c>
      <c r="BJ19" s="98">
        <v>0</v>
      </c>
      <c r="BK19" s="111"/>
      <c r="BL19" s="96">
        <f t="shared" si="20"/>
        <v>0</v>
      </c>
      <c r="BM19" s="88"/>
      <c r="BN19" s="93">
        <f>IF(BQ19=0,0,IF(BQ19=1,15,IF(BQ19=2,30,IF(BQ19=3,55,IF(BQ19=4,75,IF(BQ19=5,100,ERR))))))</f>
        <v>55</v>
      </c>
      <c r="BO19" s="93">
        <v>0</v>
      </c>
      <c r="BP19" s="93">
        <v>0</v>
      </c>
      <c r="BQ19" s="93">
        <v>3</v>
      </c>
      <c r="BR19" s="96">
        <f t="shared" si="21"/>
        <v>55</v>
      </c>
      <c r="BS19" s="99">
        <f t="shared" si="22"/>
        <v>2.2937500000000002</v>
      </c>
      <c r="BT19" s="99">
        <f t="shared" si="23"/>
        <v>6.9325000000000001</v>
      </c>
      <c r="BU19" s="99">
        <f t="shared" si="30"/>
        <v>2.1</v>
      </c>
      <c r="BV19" s="114"/>
      <c r="BW19" s="109"/>
      <c r="BX19" s="109"/>
      <c r="BY19" s="109"/>
      <c r="BZ19" s="109"/>
      <c r="CA19" s="109"/>
      <c r="CB19" s="109"/>
      <c r="CC19" s="109"/>
      <c r="CD19" s="104" t="e">
        <f t="shared" si="25"/>
        <v>#DIV/0!</v>
      </c>
      <c r="CE19" s="115">
        <v>5</v>
      </c>
      <c r="CF19" s="116">
        <v>0</v>
      </c>
      <c r="CG19" s="104">
        <f t="shared" si="26"/>
        <v>0.2</v>
      </c>
      <c r="CH19" s="99">
        <v>0</v>
      </c>
      <c r="CI19" s="106">
        <f t="shared" si="31"/>
        <v>15</v>
      </c>
      <c r="CJ19" s="117" t="s">
        <v>35</v>
      </c>
    </row>
    <row r="20" spans="1:88" s="141" customFormat="1" ht="19.5" x14ac:dyDescent="0.25">
      <c r="A20" s="159"/>
      <c r="B20" s="155" t="s">
        <v>44</v>
      </c>
      <c r="C20" s="46" t="s">
        <v>87</v>
      </c>
      <c r="D20" s="79">
        <v>810192462</v>
      </c>
      <c r="E20" s="34">
        <f t="shared" si="5"/>
        <v>100</v>
      </c>
      <c r="F20" s="18">
        <v>0</v>
      </c>
      <c r="G20" s="18">
        <v>5</v>
      </c>
      <c r="H20" s="18">
        <v>6</v>
      </c>
      <c r="I20" s="49">
        <f t="shared" si="0"/>
        <v>105</v>
      </c>
      <c r="J20" s="18">
        <v>0</v>
      </c>
      <c r="K20" s="48">
        <v>70</v>
      </c>
      <c r="L20" s="36">
        <f t="shared" si="6"/>
        <v>52.5</v>
      </c>
      <c r="M20" s="34">
        <f t="shared" si="1"/>
        <v>35</v>
      </c>
      <c r="N20" s="18">
        <v>18</v>
      </c>
      <c r="O20" s="18">
        <f t="shared" si="2"/>
        <v>35</v>
      </c>
      <c r="P20" s="18">
        <v>0</v>
      </c>
      <c r="Q20" s="18">
        <v>6</v>
      </c>
      <c r="R20" s="50">
        <f t="shared" si="7"/>
        <v>88</v>
      </c>
      <c r="S20" s="51">
        <v>0</v>
      </c>
      <c r="T20" s="48">
        <v>40</v>
      </c>
      <c r="U20" s="49">
        <f t="shared" si="8"/>
        <v>30</v>
      </c>
      <c r="V20" s="18">
        <f t="shared" si="9"/>
        <v>60</v>
      </c>
      <c r="W20" s="18">
        <v>0</v>
      </c>
      <c r="X20" s="18">
        <f t="shared" si="10"/>
        <v>40</v>
      </c>
      <c r="Y20" s="18">
        <v>0</v>
      </c>
      <c r="Z20" s="18">
        <v>4</v>
      </c>
      <c r="AA20" s="50">
        <f>SUM(V20:Y20)</f>
        <v>100</v>
      </c>
      <c r="AB20" s="51">
        <v>0</v>
      </c>
      <c r="AC20" s="48">
        <v>76</v>
      </c>
      <c r="AD20" s="49">
        <f t="shared" si="11"/>
        <v>57</v>
      </c>
      <c r="AE20" s="51">
        <f t="shared" si="27"/>
        <v>60</v>
      </c>
      <c r="AF20" s="18">
        <v>0</v>
      </c>
      <c r="AG20" s="18">
        <f t="shared" si="28"/>
        <v>40</v>
      </c>
      <c r="AH20" s="18">
        <v>-2</v>
      </c>
      <c r="AI20" s="18">
        <v>6</v>
      </c>
      <c r="AJ20" s="50">
        <f t="shared" si="12"/>
        <v>98</v>
      </c>
      <c r="AK20" s="51">
        <v>0</v>
      </c>
      <c r="AL20" s="48">
        <v>0</v>
      </c>
      <c r="AM20" s="49">
        <f t="shared" si="13"/>
        <v>0</v>
      </c>
      <c r="AN20" s="51">
        <f t="shared" si="14"/>
        <v>0</v>
      </c>
      <c r="AO20" s="18">
        <v>0</v>
      </c>
      <c r="AP20" s="18">
        <f t="shared" si="15"/>
        <v>0</v>
      </c>
      <c r="AQ20" s="18">
        <v>0</v>
      </c>
      <c r="AR20" s="18">
        <v>0</v>
      </c>
      <c r="AS20" s="49">
        <f>SUM(AN20:AQ20)</f>
        <v>0</v>
      </c>
      <c r="AT20" s="18">
        <v>0</v>
      </c>
      <c r="AU20" s="52">
        <v>0</v>
      </c>
      <c r="AV20" s="51">
        <v>0</v>
      </c>
      <c r="AW20" s="34">
        <f t="shared" si="17"/>
        <v>60</v>
      </c>
      <c r="AX20" s="18">
        <f t="shared" si="29"/>
        <v>40</v>
      </c>
      <c r="AY20" s="18">
        <v>5</v>
      </c>
      <c r="AZ20" s="18">
        <v>0</v>
      </c>
      <c r="BA20" s="18">
        <v>8</v>
      </c>
      <c r="BB20" s="49">
        <f>SUM(AW20:AZ20)</f>
        <v>105</v>
      </c>
      <c r="BC20" s="82">
        <v>0</v>
      </c>
      <c r="BD20" s="18"/>
      <c r="BE20" s="18">
        <f t="shared" si="32"/>
        <v>100</v>
      </c>
      <c r="BF20" s="18">
        <v>20</v>
      </c>
      <c r="BG20" s="18">
        <v>0</v>
      </c>
      <c r="BH20" s="18">
        <v>6</v>
      </c>
      <c r="BI20" s="49">
        <f>SUM(BD20:BG20)</f>
        <v>120</v>
      </c>
      <c r="BJ20" s="82">
        <v>0</v>
      </c>
      <c r="BK20" s="48"/>
      <c r="BL20" s="49">
        <f t="shared" si="20"/>
        <v>0</v>
      </c>
      <c r="BM20" s="51"/>
      <c r="BN20" s="18">
        <f>IF(BQ20=0,0,IF(BQ20=1,15,IF(BQ20=2,30,IF(BQ20=3,55,IF(BQ20=4,75,IF(BQ20=5,100,ERR))))))</f>
        <v>55</v>
      </c>
      <c r="BO20" s="18">
        <v>10</v>
      </c>
      <c r="BP20" s="18">
        <v>0</v>
      </c>
      <c r="BQ20" s="18">
        <v>3</v>
      </c>
      <c r="BR20" s="49">
        <f>SUM(BM20:BP20)</f>
        <v>65</v>
      </c>
      <c r="BS20" s="29">
        <f t="shared" si="22"/>
        <v>0.84</v>
      </c>
      <c r="BT20" s="29">
        <f t="shared" si="23"/>
        <v>6.0175000000000001</v>
      </c>
      <c r="BU20" s="29">
        <f t="shared" si="30"/>
        <v>2.5</v>
      </c>
      <c r="BV20" s="53"/>
      <c r="BW20" s="46"/>
      <c r="BX20" s="46"/>
      <c r="BY20" s="46"/>
      <c r="BZ20" s="46"/>
      <c r="CA20" s="46"/>
      <c r="CB20" s="46"/>
      <c r="CC20" s="46"/>
      <c r="CD20" s="54" t="e">
        <f t="shared" si="25"/>
        <v>#DIV/0!</v>
      </c>
      <c r="CE20" s="55">
        <v>0</v>
      </c>
      <c r="CF20" s="56">
        <v>0</v>
      </c>
      <c r="CG20" s="54">
        <f t="shared" si="26"/>
        <v>0</v>
      </c>
      <c r="CH20" s="29">
        <v>0.5</v>
      </c>
      <c r="CI20" s="30">
        <f t="shared" si="31"/>
        <v>13</v>
      </c>
      <c r="CJ20" s="57" t="s">
        <v>35</v>
      </c>
    </row>
    <row r="21" spans="1:88" s="108" customFormat="1" ht="19.5" x14ac:dyDescent="0.25">
      <c r="A21" s="159"/>
      <c r="B21" s="161"/>
      <c r="C21" s="86" t="s">
        <v>88</v>
      </c>
      <c r="D21" s="132">
        <v>810192493</v>
      </c>
      <c r="E21" s="88">
        <f t="shared" si="5"/>
        <v>100</v>
      </c>
      <c r="F21" s="93">
        <v>0</v>
      </c>
      <c r="G21" s="93">
        <v>5</v>
      </c>
      <c r="H21" s="89">
        <v>6</v>
      </c>
      <c r="I21" s="90">
        <f t="shared" si="0"/>
        <v>105</v>
      </c>
      <c r="J21" s="89">
        <v>0</v>
      </c>
      <c r="K21" s="91">
        <v>80</v>
      </c>
      <c r="L21" s="92">
        <f t="shared" si="6"/>
        <v>60</v>
      </c>
      <c r="M21" s="88">
        <f t="shared" si="1"/>
        <v>35</v>
      </c>
      <c r="N21" s="89">
        <v>18</v>
      </c>
      <c r="O21" s="93">
        <f t="shared" si="2"/>
        <v>35</v>
      </c>
      <c r="P21" s="89">
        <v>0</v>
      </c>
      <c r="Q21" s="89">
        <v>6</v>
      </c>
      <c r="R21" s="94">
        <f t="shared" si="7"/>
        <v>88</v>
      </c>
      <c r="S21" s="95">
        <v>0</v>
      </c>
      <c r="T21" s="91">
        <v>0</v>
      </c>
      <c r="U21" s="96">
        <f t="shared" si="8"/>
        <v>0</v>
      </c>
      <c r="V21" s="88">
        <f t="shared" si="9"/>
        <v>0</v>
      </c>
      <c r="W21" s="89">
        <v>0</v>
      </c>
      <c r="X21" s="93">
        <f t="shared" si="10"/>
        <v>0</v>
      </c>
      <c r="Y21" s="89">
        <v>0</v>
      </c>
      <c r="Z21" s="89"/>
      <c r="AA21" s="94">
        <f t="shared" ref="AA21:AA43" si="33">SUM(V21:Y21)</f>
        <v>0</v>
      </c>
      <c r="AB21" s="95">
        <v>0</v>
      </c>
      <c r="AC21" s="91">
        <v>91</v>
      </c>
      <c r="AD21" s="96">
        <f t="shared" si="11"/>
        <v>93.25</v>
      </c>
      <c r="AE21" s="88">
        <f t="shared" si="27"/>
        <v>60</v>
      </c>
      <c r="AF21" s="89">
        <v>0</v>
      </c>
      <c r="AG21" s="93">
        <f t="shared" si="28"/>
        <v>40</v>
      </c>
      <c r="AH21" s="89">
        <v>-2</v>
      </c>
      <c r="AI21" s="89">
        <v>6</v>
      </c>
      <c r="AJ21" s="94">
        <f t="shared" si="12"/>
        <v>98</v>
      </c>
      <c r="AK21" s="95">
        <v>0</v>
      </c>
      <c r="AL21" s="91">
        <v>0</v>
      </c>
      <c r="AM21" s="96">
        <f t="shared" si="13"/>
        <v>0</v>
      </c>
      <c r="AN21" s="88">
        <f t="shared" si="14"/>
        <v>0</v>
      </c>
      <c r="AO21" s="89">
        <v>0</v>
      </c>
      <c r="AP21" s="93">
        <f t="shared" si="15"/>
        <v>0</v>
      </c>
      <c r="AQ21" s="89">
        <v>0</v>
      </c>
      <c r="AR21" s="89">
        <v>0</v>
      </c>
      <c r="AS21" s="90">
        <f>SUM(AN21:AQ21)</f>
        <v>0</v>
      </c>
      <c r="AT21" s="89">
        <v>0</v>
      </c>
      <c r="AU21" s="97">
        <v>0</v>
      </c>
      <c r="AV21" s="95">
        <v>45</v>
      </c>
      <c r="AW21" s="88">
        <f t="shared" si="17"/>
        <v>60</v>
      </c>
      <c r="AX21" s="93">
        <f t="shared" si="29"/>
        <v>40</v>
      </c>
      <c r="AY21" s="89">
        <v>5</v>
      </c>
      <c r="AZ21" s="89">
        <v>0</v>
      </c>
      <c r="BA21" s="89">
        <v>8</v>
      </c>
      <c r="BB21" s="90">
        <f>SUM(AW21:AZ21)</f>
        <v>105</v>
      </c>
      <c r="BC21" s="98">
        <v>0</v>
      </c>
      <c r="BD21" s="89"/>
      <c r="BE21" s="93">
        <f t="shared" si="32"/>
        <v>100</v>
      </c>
      <c r="BF21" s="89">
        <v>20</v>
      </c>
      <c r="BG21" s="89">
        <v>0</v>
      </c>
      <c r="BH21" s="89">
        <v>6</v>
      </c>
      <c r="BI21" s="90">
        <f>SUM(BD21:BG21)</f>
        <v>120</v>
      </c>
      <c r="BJ21" s="98">
        <v>0</v>
      </c>
      <c r="BK21" s="91"/>
      <c r="BL21" s="90">
        <f t="shared" si="20"/>
        <v>0</v>
      </c>
      <c r="BM21" s="95"/>
      <c r="BN21" s="93">
        <f>IF(BQ21=0,0,IF(BQ21=1,15,IF(BQ21=2,30,IF(BQ21=3,55,IF(BQ21=4,75,IF(BQ21=5,100,ERR))))))</f>
        <v>55</v>
      </c>
      <c r="BO21" s="89">
        <v>10</v>
      </c>
      <c r="BP21" s="89">
        <v>0</v>
      </c>
      <c r="BQ21" s="89">
        <v>3</v>
      </c>
      <c r="BR21" s="90">
        <f>SUM(BM21:BP21)</f>
        <v>65</v>
      </c>
      <c r="BS21" s="99">
        <f t="shared" si="22"/>
        <v>1.224375</v>
      </c>
      <c r="BT21" s="99">
        <f t="shared" si="23"/>
        <v>5.0175000000000001</v>
      </c>
      <c r="BU21" s="99">
        <f t="shared" si="30"/>
        <v>2.5</v>
      </c>
      <c r="BV21" s="100"/>
      <c r="BW21" s="86"/>
      <c r="BX21" s="86"/>
      <c r="BY21" s="86"/>
      <c r="BZ21" s="86"/>
      <c r="CA21" s="86"/>
      <c r="CB21" s="86"/>
      <c r="CC21" s="86"/>
      <c r="CD21" s="101" t="e">
        <f t="shared" si="25"/>
        <v>#DIV/0!</v>
      </c>
      <c r="CE21" s="102">
        <v>30</v>
      </c>
      <c r="CF21" s="103">
        <v>0</v>
      </c>
      <c r="CG21" s="104">
        <f t="shared" si="26"/>
        <v>1.2</v>
      </c>
      <c r="CH21" s="105">
        <v>1</v>
      </c>
      <c r="CI21" s="106">
        <f t="shared" si="31"/>
        <v>14</v>
      </c>
      <c r="CJ21" s="119" t="s">
        <v>35</v>
      </c>
    </row>
    <row r="22" spans="1:88" s="141" customFormat="1" ht="19.5" x14ac:dyDescent="0.25">
      <c r="A22" s="159"/>
      <c r="B22" s="155" t="s">
        <v>45</v>
      </c>
      <c r="C22" s="32" t="s">
        <v>89</v>
      </c>
      <c r="D22" s="77">
        <v>810193453</v>
      </c>
      <c r="E22" s="34">
        <f t="shared" si="5"/>
        <v>100</v>
      </c>
      <c r="F22" s="18">
        <v>0</v>
      </c>
      <c r="G22" s="18">
        <v>5</v>
      </c>
      <c r="H22" s="35">
        <v>6</v>
      </c>
      <c r="I22" s="36">
        <f t="shared" si="0"/>
        <v>105</v>
      </c>
      <c r="J22" s="35">
        <v>0</v>
      </c>
      <c r="K22" s="37">
        <v>70</v>
      </c>
      <c r="L22" s="36">
        <f t="shared" si="6"/>
        <v>52.5</v>
      </c>
      <c r="M22" s="34">
        <f t="shared" si="1"/>
        <v>60</v>
      </c>
      <c r="N22" s="35">
        <v>0</v>
      </c>
      <c r="O22" s="18">
        <f t="shared" si="2"/>
        <v>40</v>
      </c>
      <c r="P22" s="35">
        <v>0</v>
      </c>
      <c r="Q22" s="35">
        <v>7</v>
      </c>
      <c r="R22" s="38">
        <f t="shared" si="7"/>
        <v>100</v>
      </c>
      <c r="S22" s="34">
        <v>0</v>
      </c>
      <c r="T22" s="37">
        <v>65</v>
      </c>
      <c r="U22" s="49">
        <f t="shared" si="8"/>
        <v>48.75</v>
      </c>
      <c r="V22" s="51">
        <f t="shared" si="9"/>
        <v>60</v>
      </c>
      <c r="W22" s="35">
        <v>0</v>
      </c>
      <c r="X22" s="18">
        <f t="shared" si="10"/>
        <v>40</v>
      </c>
      <c r="Y22" s="35">
        <v>0</v>
      </c>
      <c r="Z22" s="35">
        <v>4</v>
      </c>
      <c r="AA22" s="38">
        <f t="shared" si="33"/>
        <v>100</v>
      </c>
      <c r="AB22" s="34">
        <v>0</v>
      </c>
      <c r="AC22" s="37">
        <v>25</v>
      </c>
      <c r="AD22" s="49">
        <f t="shared" si="11"/>
        <v>18.75</v>
      </c>
      <c r="AE22" s="51">
        <f t="shared" si="27"/>
        <v>5</v>
      </c>
      <c r="AF22" s="35">
        <v>0</v>
      </c>
      <c r="AG22" s="18">
        <f t="shared" si="28"/>
        <v>20</v>
      </c>
      <c r="AH22" s="35">
        <v>-2</v>
      </c>
      <c r="AI22" s="35">
        <v>2</v>
      </c>
      <c r="AJ22" s="38">
        <f t="shared" si="12"/>
        <v>23</v>
      </c>
      <c r="AK22" s="34">
        <v>0</v>
      </c>
      <c r="AL22" s="37">
        <v>0</v>
      </c>
      <c r="AM22" s="49">
        <f t="shared" si="13"/>
        <v>0</v>
      </c>
      <c r="AN22" s="51">
        <f t="shared" si="14"/>
        <v>10</v>
      </c>
      <c r="AO22" s="35">
        <v>0</v>
      </c>
      <c r="AP22" s="18">
        <f t="shared" si="15"/>
        <v>20</v>
      </c>
      <c r="AQ22" s="35">
        <v>0</v>
      </c>
      <c r="AR22" s="35">
        <v>2</v>
      </c>
      <c r="AS22" s="36">
        <f t="shared" si="16"/>
        <v>30</v>
      </c>
      <c r="AT22" s="35">
        <v>0</v>
      </c>
      <c r="AU22" s="39">
        <v>0</v>
      </c>
      <c r="AV22" s="34">
        <v>0</v>
      </c>
      <c r="AW22" s="34">
        <f t="shared" si="17"/>
        <v>0</v>
      </c>
      <c r="AX22" s="18">
        <f t="shared" si="29"/>
        <v>25</v>
      </c>
      <c r="AY22" s="35">
        <v>0</v>
      </c>
      <c r="AZ22" s="35">
        <v>0</v>
      </c>
      <c r="BA22" s="35">
        <v>3</v>
      </c>
      <c r="BB22" s="36">
        <f t="shared" ref="BB22:BB43" si="34">SUM(AW22:AZ22)</f>
        <v>25</v>
      </c>
      <c r="BC22" s="82">
        <v>55</v>
      </c>
      <c r="BD22" s="35"/>
      <c r="BE22" s="18">
        <f t="shared" si="32"/>
        <v>100</v>
      </c>
      <c r="BF22" s="35">
        <v>0</v>
      </c>
      <c r="BG22" s="35">
        <v>0</v>
      </c>
      <c r="BH22" s="35">
        <v>6</v>
      </c>
      <c r="BI22" s="36">
        <f t="shared" ref="BI22:BI43" si="35">SUM(BD22:BG22)</f>
        <v>100</v>
      </c>
      <c r="BJ22" s="82">
        <v>0</v>
      </c>
      <c r="BK22" s="37"/>
      <c r="BL22" s="36">
        <f t="shared" si="20"/>
        <v>0</v>
      </c>
      <c r="BM22" s="34"/>
      <c r="BN22" s="18">
        <f>IF(BQ22=0,0,IF(BQ22=1,15,IF(BQ22=2,30,IF(BQ22=3,55,IF(BQ22=4,75,IF(BQ22=5,100,ERR))))))</f>
        <v>55</v>
      </c>
      <c r="BO22" s="35">
        <v>0</v>
      </c>
      <c r="BP22" s="35">
        <v>0</v>
      </c>
      <c r="BQ22" s="35">
        <v>3</v>
      </c>
      <c r="BR22" s="36">
        <f t="shared" ref="BR22:BR43" si="36">SUM(BM22:BP22)</f>
        <v>55</v>
      </c>
      <c r="BS22" s="29">
        <f t="shared" si="22"/>
        <v>0.921875</v>
      </c>
      <c r="BT22" s="29">
        <f t="shared" si="23"/>
        <v>3.5825</v>
      </c>
      <c r="BU22" s="29">
        <f t="shared" si="30"/>
        <v>2.1</v>
      </c>
      <c r="BV22" s="41"/>
      <c r="BW22" s="32"/>
      <c r="BX22" s="32"/>
      <c r="BY22" s="32"/>
      <c r="BZ22" s="32"/>
      <c r="CA22" s="32"/>
      <c r="CB22" s="32"/>
      <c r="CC22" s="32"/>
      <c r="CD22" s="42" t="e">
        <f t="shared" si="25"/>
        <v>#DIV/0!</v>
      </c>
      <c r="CE22" s="43">
        <v>15</v>
      </c>
      <c r="CF22" s="44">
        <v>0</v>
      </c>
      <c r="CG22" s="54">
        <f t="shared" si="26"/>
        <v>0.6</v>
      </c>
      <c r="CH22" s="40">
        <v>0.5</v>
      </c>
      <c r="CI22" s="30">
        <f t="shared" si="31"/>
        <v>11</v>
      </c>
      <c r="CJ22" s="45" t="s">
        <v>35</v>
      </c>
    </row>
    <row r="23" spans="1:88" s="108" customFormat="1" ht="20.25" thickBot="1" x14ac:dyDescent="0.3">
      <c r="A23" s="160"/>
      <c r="B23" s="162"/>
      <c r="C23" s="109" t="s">
        <v>90</v>
      </c>
      <c r="D23" s="110">
        <v>810192453</v>
      </c>
      <c r="E23" s="121">
        <f t="shared" si="5"/>
        <v>100</v>
      </c>
      <c r="F23" s="93">
        <v>0</v>
      </c>
      <c r="G23" s="93">
        <v>5</v>
      </c>
      <c r="H23" s="122">
        <v>6</v>
      </c>
      <c r="I23" s="123">
        <f t="shared" si="0"/>
        <v>105</v>
      </c>
      <c r="J23" s="122">
        <v>0</v>
      </c>
      <c r="K23" s="124">
        <v>74</v>
      </c>
      <c r="L23" s="92">
        <f t="shared" si="6"/>
        <v>55.5</v>
      </c>
      <c r="M23" s="89">
        <f t="shared" si="1"/>
        <v>60</v>
      </c>
      <c r="N23" s="122">
        <v>0</v>
      </c>
      <c r="O23" s="122">
        <f t="shared" si="2"/>
        <v>40</v>
      </c>
      <c r="P23" s="122">
        <v>0</v>
      </c>
      <c r="Q23" s="122">
        <v>7</v>
      </c>
      <c r="R23" s="125">
        <f t="shared" si="7"/>
        <v>100</v>
      </c>
      <c r="S23" s="121">
        <v>0</v>
      </c>
      <c r="T23" s="124">
        <v>45</v>
      </c>
      <c r="U23" s="123">
        <f t="shared" si="8"/>
        <v>33.75</v>
      </c>
      <c r="V23" s="121">
        <f t="shared" si="9"/>
        <v>60</v>
      </c>
      <c r="W23" s="122">
        <v>0</v>
      </c>
      <c r="X23" s="122">
        <f t="shared" si="10"/>
        <v>40</v>
      </c>
      <c r="Y23" s="122">
        <v>0</v>
      </c>
      <c r="Z23" s="122">
        <v>4</v>
      </c>
      <c r="AA23" s="125">
        <f t="shared" si="33"/>
        <v>100</v>
      </c>
      <c r="AB23" s="121">
        <v>0</v>
      </c>
      <c r="AC23" s="124">
        <v>58</v>
      </c>
      <c r="AD23" s="123">
        <f t="shared" si="11"/>
        <v>43.5</v>
      </c>
      <c r="AE23" s="121">
        <f t="shared" si="27"/>
        <v>5</v>
      </c>
      <c r="AF23" s="122">
        <v>0</v>
      </c>
      <c r="AG23" s="122">
        <f t="shared" si="28"/>
        <v>20</v>
      </c>
      <c r="AH23" s="122">
        <v>-2</v>
      </c>
      <c r="AI23" s="122">
        <v>2</v>
      </c>
      <c r="AJ23" s="125">
        <f t="shared" si="12"/>
        <v>23</v>
      </c>
      <c r="AK23" s="121">
        <v>0</v>
      </c>
      <c r="AL23" s="124">
        <v>0</v>
      </c>
      <c r="AM23" s="90">
        <f t="shared" si="13"/>
        <v>0</v>
      </c>
      <c r="AN23" s="121">
        <f t="shared" si="14"/>
        <v>10</v>
      </c>
      <c r="AO23" s="122">
        <v>0</v>
      </c>
      <c r="AP23" s="89">
        <f t="shared" si="15"/>
        <v>20</v>
      </c>
      <c r="AQ23" s="122">
        <v>0</v>
      </c>
      <c r="AR23" s="122">
        <v>2</v>
      </c>
      <c r="AS23" s="123">
        <f t="shared" si="16"/>
        <v>30</v>
      </c>
      <c r="AT23" s="122">
        <v>0</v>
      </c>
      <c r="AU23" s="126">
        <v>0</v>
      </c>
      <c r="AV23" s="95">
        <v>0</v>
      </c>
      <c r="AW23" s="95">
        <f t="shared" si="17"/>
        <v>0</v>
      </c>
      <c r="AX23" s="122">
        <f t="shared" si="29"/>
        <v>25</v>
      </c>
      <c r="AY23" s="122">
        <v>0</v>
      </c>
      <c r="AZ23" s="122">
        <v>0</v>
      </c>
      <c r="BA23" s="122">
        <v>3</v>
      </c>
      <c r="BB23" s="123">
        <f t="shared" si="34"/>
        <v>25</v>
      </c>
      <c r="BC23" s="127">
        <v>0</v>
      </c>
      <c r="BD23" s="122"/>
      <c r="BE23" s="122">
        <f t="shared" si="32"/>
        <v>100</v>
      </c>
      <c r="BF23" s="122">
        <v>0</v>
      </c>
      <c r="BG23" s="122">
        <v>0</v>
      </c>
      <c r="BH23" s="122">
        <v>6</v>
      </c>
      <c r="BI23" s="123">
        <f t="shared" si="35"/>
        <v>100</v>
      </c>
      <c r="BJ23" s="127">
        <v>0</v>
      </c>
      <c r="BK23" s="124"/>
      <c r="BL23" s="123">
        <f t="shared" si="20"/>
        <v>0</v>
      </c>
      <c r="BM23" s="121"/>
      <c r="BN23" s="122">
        <f>IF(BQ23=0,0,IF(BQ23=1,15,IF(BQ23=2,30,IF(BQ23=3,55,IF(BQ23=4,75,IF(BQ23=5,100,ERR))))))</f>
        <v>55</v>
      </c>
      <c r="BO23" s="122">
        <v>0</v>
      </c>
      <c r="BP23" s="122">
        <v>0</v>
      </c>
      <c r="BQ23" s="122">
        <v>3</v>
      </c>
      <c r="BR23" s="123">
        <f t="shared" si="36"/>
        <v>55</v>
      </c>
      <c r="BS23" s="105">
        <f t="shared" si="22"/>
        <v>0.77249999999999996</v>
      </c>
      <c r="BT23" s="128">
        <f t="shared" si="23"/>
        <v>3.5825</v>
      </c>
      <c r="BU23" s="128">
        <f t="shared" si="30"/>
        <v>2.1</v>
      </c>
      <c r="BV23" s="133"/>
      <c r="BW23" s="134"/>
      <c r="BX23" s="134"/>
      <c r="BY23" s="134"/>
      <c r="BZ23" s="134"/>
      <c r="CA23" s="134"/>
      <c r="CB23" s="134"/>
      <c r="CC23" s="134"/>
      <c r="CD23" s="129" t="e">
        <f t="shared" si="25"/>
        <v>#DIV/0!</v>
      </c>
      <c r="CE23" s="135">
        <v>20</v>
      </c>
      <c r="CF23" s="136">
        <v>0</v>
      </c>
      <c r="CG23" s="137">
        <f t="shared" si="26"/>
        <v>0.8</v>
      </c>
      <c r="CH23" s="128">
        <v>0</v>
      </c>
      <c r="CI23" s="130">
        <f t="shared" si="31"/>
        <v>10.5</v>
      </c>
      <c r="CJ23" s="131" t="s">
        <v>35</v>
      </c>
    </row>
    <row r="24" spans="1:88" s="141" customFormat="1" ht="20.25" thickTop="1" x14ac:dyDescent="0.25">
      <c r="A24" s="158" t="s">
        <v>46</v>
      </c>
      <c r="B24" s="153" t="s">
        <v>47</v>
      </c>
      <c r="C24" s="59" t="s">
        <v>91</v>
      </c>
      <c r="D24" s="78">
        <v>810191494</v>
      </c>
      <c r="E24" s="16">
        <f t="shared" si="5"/>
        <v>100</v>
      </c>
      <c r="F24" s="17">
        <v>0</v>
      </c>
      <c r="G24" s="17">
        <v>0</v>
      </c>
      <c r="H24" s="17">
        <v>6</v>
      </c>
      <c r="I24" s="19">
        <f t="shared" si="0"/>
        <v>100</v>
      </c>
      <c r="J24" s="17">
        <v>0</v>
      </c>
      <c r="K24" s="20">
        <v>60</v>
      </c>
      <c r="L24" s="36">
        <f t="shared" si="6"/>
        <v>45</v>
      </c>
      <c r="M24" s="16">
        <f t="shared" si="1"/>
        <v>20</v>
      </c>
      <c r="N24" s="17">
        <v>0</v>
      </c>
      <c r="O24" s="18">
        <f t="shared" si="2"/>
        <v>30</v>
      </c>
      <c r="P24" s="17">
        <v>0</v>
      </c>
      <c r="Q24" s="17">
        <v>5</v>
      </c>
      <c r="R24" s="21">
        <f t="shared" si="7"/>
        <v>50</v>
      </c>
      <c r="S24" s="16">
        <v>0</v>
      </c>
      <c r="T24" s="20">
        <v>0</v>
      </c>
      <c r="U24" s="19">
        <f t="shared" si="8"/>
        <v>0</v>
      </c>
      <c r="V24" s="17">
        <f t="shared" si="9"/>
        <v>0</v>
      </c>
      <c r="W24" s="17">
        <v>0</v>
      </c>
      <c r="X24" s="17">
        <f t="shared" si="10"/>
        <v>0</v>
      </c>
      <c r="Y24" s="17">
        <v>0</v>
      </c>
      <c r="Z24" s="17"/>
      <c r="AA24" s="21">
        <f t="shared" si="33"/>
        <v>0</v>
      </c>
      <c r="AB24" s="16">
        <v>0</v>
      </c>
      <c r="AC24" s="20">
        <v>20</v>
      </c>
      <c r="AD24" s="19">
        <f t="shared" si="11"/>
        <v>15</v>
      </c>
      <c r="AE24" s="51">
        <f t="shared" si="27"/>
        <v>10</v>
      </c>
      <c r="AF24" s="17">
        <v>0</v>
      </c>
      <c r="AG24" s="18">
        <f t="shared" si="28"/>
        <v>30</v>
      </c>
      <c r="AH24" s="17">
        <v>0</v>
      </c>
      <c r="AI24" s="17">
        <v>3</v>
      </c>
      <c r="AJ24" s="21">
        <f t="shared" si="12"/>
        <v>40</v>
      </c>
      <c r="AK24" s="16">
        <v>0</v>
      </c>
      <c r="AL24" s="20">
        <v>0</v>
      </c>
      <c r="AM24" s="19">
        <f t="shared" si="13"/>
        <v>0</v>
      </c>
      <c r="AN24" s="16">
        <f t="shared" si="14"/>
        <v>10</v>
      </c>
      <c r="AO24" s="17">
        <v>0</v>
      </c>
      <c r="AP24" s="17">
        <f t="shared" si="15"/>
        <v>20</v>
      </c>
      <c r="AQ24" s="17">
        <v>0</v>
      </c>
      <c r="AR24" s="17">
        <v>2</v>
      </c>
      <c r="AS24" s="19">
        <f t="shared" si="16"/>
        <v>30</v>
      </c>
      <c r="AT24" s="17">
        <v>0</v>
      </c>
      <c r="AU24" s="22">
        <v>0</v>
      </c>
      <c r="AV24" s="16">
        <v>0</v>
      </c>
      <c r="AW24" s="16">
        <f t="shared" si="17"/>
        <v>0</v>
      </c>
      <c r="AX24" s="17">
        <f t="shared" si="29"/>
        <v>25</v>
      </c>
      <c r="AY24" s="17">
        <v>0</v>
      </c>
      <c r="AZ24" s="17">
        <v>0</v>
      </c>
      <c r="BA24" s="17">
        <v>3</v>
      </c>
      <c r="BB24" s="19">
        <f t="shared" si="34"/>
        <v>25</v>
      </c>
      <c r="BC24" s="83">
        <v>0</v>
      </c>
      <c r="BD24" s="17"/>
      <c r="BE24" s="18">
        <f t="shared" si="32"/>
        <v>30</v>
      </c>
      <c r="BF24" s="17">
        <v>0</v>
      </c>
      <c r="BG24" s="17">
        <v>0</v>
      </c>
      <c r="BH24" s="17">
        <v>3</v>
      </c>
      <c r="BI24" s="19">
        <f t="shared" si="35"/>
        <v>30</v>
      </c>
      <c r="BJ24" s="83">
        <v>0</v>
      </c>
      <c r="BK24" s="20"/>
      <c r="BL24" s="19">
        <f t="shared" si="20"/>
        <v>0</v>
      </c>
      <c r="BM24" s="16"/>
      <c r="BN24" s="17">
        <f>IF(BQ24=0,0,IF(BQ24=1,15,IF(BQ24=2,30,IF(BQ24=3,55,IF(BQ24=4,75,IF(BQ24=5,100,ERR))))))</f>
        <v>15</v>
      </c>
      <c r="BO24" s="17">
        <v>0</v>
      </c>
      <c r="BP24" s="17">
        <v>0</v>
      </c>
      <c r="BQ24" s="17">
        <v>1</v>
      </c>
      <c r="BR24" s="19">
        <f t="shared" si="36"/>
        <v>15</v>
      </c>
      <c r="BS24" s="23">
        <f t="shared" si="22"/>
        <v>0.33750000000000002</v>
      </c>
      <c r="BT24" s="23">
        <f t="shared" si="23"/>
        <v>2.4500000000000002</v>
      </c>
      <c r="BU24" s="23">
        <f t="shared" si="30"/>
        <v>0.6</v>
      </c>
      <c r="BV24" s="24"/>
      <c r="BW24" s="14"/>
      <c r="BX24" s="14"/>
      <c r="BY24" s="14"/>
      <c r="BZ24" s="14"/>
      <c r="CA24" s="14"/>
      <c r="CB24" s="14"/>
      <c r="CC24" s="14"/>
      <c r="CD24" s="25" t="e">
        <f t="shared" si="25"/>
        <v>#DIV/0!</v>
      </c>
      <c r="CE24" s="26">
        <v>40</v>
      </c>
      <c r="CF24" s="27">
        <v>60</v>
      </c>
      <c r="CG24" s="28">
        <f t="shared" si="26"/>
        <v>4</v>
      </c>
      <c r="CH24" s="23">
        <v>8.5</v>
      </c>
      <c r="CI24" s="30">
        <f t="shared" si="31"/>
        <v>19</v>
      </c>
      <c r="CJ24" s="58" t="s">
        <v>35</v>
      </c>
    </row>
    <row r="25" spans="1:88" s="108" customFormat="1" ht="19.5" x14ac:dyDescent="0.25">
      <c r="A25" s="159"/>
      <c r="B25" s="154"/>
      <c r="C25" s="138" t="s">
        <v>92</v>
      </c>
      <c r="D25" s="110">
        <v>810192348</v>
      </c>
      <c r="E25" s="88">
        <f t="shared" si="5"/>
        <v>100</v>
      </c>
      <c r="F25" s="93">
        <v>0</v>
      </c>
      <c r="G25" s="93">
        <v>0</v>
      </c>
      <c r="H25" s="93">
        <v>6</v>
      </c>
      <c r="I25" s="96">
        <f t="shared" si="0"/>
        <v>100</v>
      </c>
      <c r="J25" s="93">
        <v>0</v>
      </c>
      <c r="K25" s="111">
        <v>55</v>
      </c>
      <c r="L25" s="92">
        <f t="shared" si="6"/>
        <v>41.25</v>
      </c>
      <c r="M25" s="88">
        <f t="shared" si="1"/>
        <v>20</v>
      </c>
      <c r="N25" s="93">
        <v>0</v>
      </c>
      <c r="O25" s="93">
        <f t="shared" si="2"/>
        <v>30</v>
      </c>
      <c r="P25" s="93">
        <v>0</v>
      </c>
      <c r="Q25" s="93">
        <v>5</v>
      </c>
      <c r="R25" s="112">
        <f t="shared" si="7"/>
        <v>50</v>
      </c>
      <c r="S25" s="88">
        <v>60</v>
      </c>
      <c r="T25" s="111">
        <v>65</v>
      </c>
      <c r="U25" s="96">
        <f t="shared" si="8"/>
        <v>63.75</v>
      </c>
      <c r="V25" s="88">
        <f t="shared" si="9"/>
        <v>50</v>
      </c>
      <c r="W25" s="93">
        <v>0</v>
      </c>
      <c r="X25" s="93">
        <f t="shared" si="10"/>
        <v>30</v>
      </c>
      <c r="Y25" s="93">
        <v>0</v>
      </c>
      <c r="Z25" s="93">
        <v>3</v>
      </c>
      <c r="AA25" s="112">
        <f t="shared" si="33"/>
        <v>80</v>
      </c>
      <c r="AB25" s="88">
        <v>0</v>
      </c>
      <c r="AC25" s="111">
        <v>35</v>
      </c>
      <c r="AD25" s="96">
        <f t="shared" si="11"/>
        <v>26.25</v>
      </c>
      <c r="AE25" s="88">
        <f t="shared" si="27"/>
        <v>10</v>
      </c>
      <c r="AF25" s="93">
        <v>0</v>
      </c>
      <c r="AG25" s="93">
        <f t="shared" si="28"/>
        <v>30</v>
      </c>
      <c r="AH25" s="93">
        <v>0</v>
      </c>
      <c r="AI25" s="93">
        <v>3</v>
      </c>
      <c r="AJ25" s="112">
        <f t="shared" si="12"/>
        <v>40</v>
      </c>
      <c r="AK25" s="88">
        <v>85</v>
      </c>
      <c r="AL25" s="111">
        <v>45</v>
      </c>
      <c r="AM25" s="96">
        <f t="shared" si="13"/>
        <v>55</v>
      </c>
      <c r="AN25" s="88">
        <f t="shared" si="14"/>
        <v>10</v>
      </c>
      <c r="AO25" s="93">
        <v>0</v>
      </c>
      <c r="AP25" s="93">
        <f t="shared" si="15"/>
        <v>20</v>
      </c>
      <c r="AQ25" s="93">
        <v>0</v>
      </c>
      <c r="AR25" s="93">
        <v>2</v>
      </c>
      <c r="AS25" s="96">
        <f t="shared" si="16"/>
        <v>30</v>
      </c>
      <c r="AT25" s="93">
        <v>0</v>
      </c>
      <c r="AU25" s="113">
        <v>0</v>
      </c>
      <c r="AV25" s="88">
        <v>75</v>
      </c>
      <c r="AW25" s="88">
        <f t="shared" si="17"/>
        <v>0</v>
      </c>
      <c r="AX25" s="93">
        <f t="shared" si="29"/>
        <v>25</v>
      </c>
      <c r="AY25" s="93">
        <v>0</v>
      </c>
      <c r="AZ25" s="93">
        <v>0</v>
      </c>
      <c r="BA25" s="93">
        <v>3</v>
      </c>
      <c r="BB25" s="96">
        <f t="shared" si="34"/>
        <v>25</v>
      </c>
      <c r="BC25" s="98">
        <v>0</v>
      </c>
      <c r="BD25" s="93"/>
      <c r="BE25" s="93">
        <f t="shared" si="32"/>
        <v>30</v>
      </c>
      <c r="BF25" s="93">
        <v>0</v>
      </c>
      <c r="BG25" s="93">
        <v>0</v>
      </c>
      <c r="BH25" s="93">
        <v>3</v>
      </c>
      <c r="BI25" s="96">
        <f t="shared" si="35"/>
        <v>30</v>
      </c>
      <c r="BJ25" s="98">
        <v>0</v>
      </c>
      <c r="BK25" s="111"/>
      <c r="BL25" s="96">
        <f t="shared" si="20"/>
        <v>0</v>
      </c>
      <c r="BM25" s="88"/>
      <c r="BN25" s="93">
        <f>IF(BQ25=0,0,IF(BQ25=1,15,IF(BQ25=2,30,IF(BQ25=3,55,IF(BQ25=4,75,IF(BQ25=5,100,ERR))))))</f>
        <v>15</v>
      </c>
      <c r="BO25" s="93">
        <v>0</v>
      </c>
      <c r="BP25" s="93">
        <v>0</v>
      </c>
      <c r="BQ25" s="93">
        <v>1</v>
      </c>
      <c r="BR25" s="96">
        <f t="shared" si="36"/>
        <v>15</v>
      </c>
      <c r="BS25" s="99">
        <f t="shared" si="22"/>
        <v>1.784375</v>
      </c>
      <c r="BT25" s="99">
        <f t="shared" si="23"/>
        <v>3.25</v>
      </c>
      <c r="BU25" s="99">
        <f t="shared" si="30"/>
        <v>0.6</v>
      </c>
      <c r="BV25" s="114"/>
      <c r="BW25" s="109"/>
      <c r="BX25" s="109"/>
      <c r="BY25" s="109"/>
      <c r="BZ25" s="109"/>
      <c r="CA25" s="109"/>
      <c r="CB25" s="109"/>
      <c r="CC25" s="109"/>
      <c r="CD25" s="104" t="e">
        <f t="shared" si="25"/>
        <v>#DIV/0!</v>
      </c>
      <c r="CE25" s="115">
        <v>40</v>
      </c>
      <c r="CF25" s="116">
        <v>0</v>
      </c>
      <c r="CG25" s="104">
        <f t="shared" si="26"/>
        <v>1.6</v>
      </c>
      <c r="CH25" s="99">
        <v>0</v>
      </c>
      <c r="CI25" s="106">
        <f t="shared" si="31"/>
        <v>10.5</v>
      </c>
      <c r="CJ25" s="117" t="s">
        <v>35</v>
      </c>
    </row>
    <row r="26" spans="1:88" s="141" customFormat="1" ht="19.5" x14ac:dyDescent="0.25">
      <c r="A26" s="159"/>
      <c r="B26" s="155" t="s">
        <v>48</v>
      </c>
      <c r="C26" s="60" t="s">
        <v>93</v>
      </c>
      <c r="D26" s="33">
        <v>810192341</v>
      </c>
      <c r="E26" s="34">
        <f t="shared" si="5"/>
        <v>100</v>
      </c>
      <c r="F26" s="18">
        <v>0</v>
      </c>
      <c r="G26" s="18">
        <v>0</v>
      </c>
      <c r="H26" s="35">
        <v>6</v>
      </c>
      <c r="I26" s="36">
        <f t="shared" si="0"/>
        <v>100</v>
      </c>
      <c r="J26" s="35">
        <v>0</v>
      </c>
      <c r="K26" s="37">
        <v>77</v>
      </c>
      <c r="L26" s="36">
        <f t="shared" si="6"/>
        <v>57.75</v>
      </c>
      <c r="M26" s="34">
        <f t="shared" si="1"/>
        <v>60</v>
      </c>
      <c r="N26" s="35">
        <v>0</v>
      </c>
      <c r="O26" s="18">
        <f t="shared" si="2"/>
        <v>40</v>
      </c>
      <c r="P26" s="35">
        <v>0</v>
      </c>
      <c r="Q26" s="35">
        <v>7</v>
      </c>
      <c r="R26" s="38">
        <f t="shared" si="7"/>
        <v>100</v>
      </c>
      <c r="S26" s="34">
        <v>0</v>
      </c>
      <c r="T26" s="37">
        <v>95</v>
      </c>
      <c r="U26" s="49">
        <f t="shared" si="8"/>
        <v>96.25</v>
      </c>
      <c r="V26" s="51">
        <f t="shared" si="9"/>
        <v>60</v>
      </c>
      <c r="W26" s="35">
        <v>0</v>
      </c>
      <c r="X26" s="18">
        <f t="shared" si="10"/>
        <v>40</v>
      </c>
      <c r="Y26" s="35">
        <v>10</v>
      </c>
      <c r="Z26" s="35">
        <v>4</v>
      </c>
      <c r="AA26" s="38">
        <f t="shared" si="33"/>
        <v>110</v>
      </c>
      <c r="AB26" s="34">
        <v>0</v>
      </c>
      <c r="AC26" s="37">
        <v>28</v>
      </c>
      <c r="AD26" s="49">
        <f t="shared" si="11"/>
        <v>21</v>
      </c>
      <c r="AE26" s="51">
        <f t="shared" si="27"/>
        <v>35</v>
      </c>
      <c r="AF26" s="35">
        <v>0</v>
      </c>
      <c r="AG26" s="18">
        <f t="shared" si="28"/>
        <v>40</v>
      </c>
      <c r="AH26" s="35">
        <v>0</v>
      </c>
      <c r="AI26" s="35">
        <v>5</v>
      </c>
      <c r="AJ26" s="38">
        <f t="shared" si="12"/>
        <v>75</v>
      </c>
      <c r="AK26" s="34">
        <v>0</v>
      </c>
      <c r="AL26" s="37">
        <v>85</v>
      </c>
      <c r="AM26" s="49">
        <f t="shared" si="13"/>
        <v>88.75</v>
      </c>
      <c r="AN26" s="51">
        <f t="shared" si="14"/>
        <v>0</v>
      </c>
      <c r="AO26" s="35">
        <v>0</v>
      </c>
      <c r="AP26" s="18">
        <f t="shared" si="15"/>
        <v>0</v>
      </c>
      <c r="AQ26" s="35">
        <v>0</v>
      </c>
      <c r="AR26" s="35">
        <v>0</v>
      </c>
      <c r="AS26" s="36">
        <f t="shared" si="16"/>
        <v>0</v>
      </c>
      <c r="AT26" s="35">
        <v>0</v>
      </c>
      <c r="AU26" s="39">
        <v>100</v>
      </c>
      <c r="AV26" s="34">
        <v>95</v>
      </c>
      <c r="AW26" s="34">
        <f t="shared" si="17"/>
        <v>0</v>
      </c>
      <c r="AX26" s="18">
        <f t="shared" si="29"/>
        <v>25</v>
      </c>
      <c r="AY26" s="35">
        <v>0</v>
      </c>
      <c r="AZ26" s="35">
        <v>0</v>
      </c>
      <c r="BA26" s="35">
        <v>3</v>
      </c>
      <c r="BB26" s="36">
        <f t="shared" si="34"/>
        <v>25</v>
      </c>
      <c r="BC26" s="82">
        <v>0</v>
      </c>
      <c r="BD26" s="35"/>
      <c r="BE26" s="18">
        <f t="shared" si="32"/>
        <v>100</v>
      </c>
      <c r="BF26" s="35">
        <v>0</v>
      </c>
      <c r="BG26" s="35">
        <v>0</v>
      </c>
      <c r="BH26" s="35">
        <v>6</v>
      </c>
      <c r="BI26" s="36">
        <f t="shared" si="35"/>
        <v>100</v>
      </c>
      <c r="BJ26" s="82">
        <v>0</v>
      </c>
      <c r="BK26" s="37"/>
      <c r="BL26" s="36">
        <f t="shared" si="20"/>
        <v>0</v>
      </c>
      <c r="BM26" s="34"/>
      <c r="BN26" s="18">
        <f>IF(BQ26=0,0,IF(BQ26=1,15,IF(BQ26=2,30,IF(BQ26=3,55,IF(BQ26=4,75,IF(BQ26=5,100,ERR))))))</f>
        <v>55</v>
      </c>
      <c r="BO26" s="35">
        <v>0</v>
      </c>
      <c r="BP26" s="35">
        <v>0</v>
      </c>
      <c r="BQ26" s="35">
        <v>3</v>
      </c>
      <c r="BR26" s="36">
        <f t="shared" si="36"/>
        <v>55</v>
      </c>
      <c r="BS26" s="29">
        <f t="shared" si="22"/>
        <v>3.0118749999999999</v>
      </c>
      <c r="BT26" s="29">
        <f t="shared" si="23"/>
        <v>3.85</v>
      </c>
      <c r="BU26" s="29">
        <f t="shared" si="30"/>
        <v>2.1</v>
      </c>
      <c r="BV26" s="41"/>
      <c r="BW26" s="32"/>
      <c r="BX26" s="32"/>
      <c r="BY26" s="32"/>
      <c r="BZ26" s="32"/>
      <c r="CA26" s="32"/>
      <c r="CB26" s="32"/>
      <c r="CC26" s="32"/>
      <c r="CD26" s="42" t="e">
        <f t="shared" si="25"/>
        <v>#DIV/0!</v>
      </c>
      <c r="CE26" s="43">
        <v>40</v>
      </c>
      <c r="CF26" s="44">
        <v>0</v>
      </c>
      <c r="CG26" s="54">
        <f t="shared" si="26"/>
        <v>1.6</v>
      </c>
      <c r="CH26" s="40">
        <v>0.5</v>
      </c>
      <c r="CI26" s="30">
        <f t="shared" si="31"/>
        <v>14.5</v>
      </c>
      <c r="CJ26" s="45" t="s">
        <v>35</v>
      </c>
    </row>
    <row r="27" spans="1:88" s="108" customFormat="1" ht="19.5" x14ac:dyDescent="0.25">
      <c r="A27" s="159"/>
      <c r="B27" s="154"/>
      <c r="C27" s="138" t="s">
        <v>94</v>
      </c>
      <c r="D27" s="120">
        <v>810192452</v>
      </c>
      <c r="E27" s="88">
        <f t="shared" si="5"/>
        <v>100</v>
      </c>
      <c r="F27" s="93">
        <v>0</v>
      </c>
      <c r="G27" s="93">
        <v>0</v>
      </c>
      <c r="H27" s="93">
        <v>6</v>
      </c>
      <c r="I27" s="96">
        <f t="shared" si="0"/>
        <v>100</v>
      </c>
      <c r="J27" s="93">
        <v>0</v>
      </c>
      <c r="K27" s="111">
        <v>80</v>
      </c>
      <c r="L27" s="92">
        <f t="shared" si="6"/>
        <v>60</v>
      </c>
      <c r="M27" s="88">
        <f t="shared" si="1"/>
        <v>60</v>
      </c>
      <c r="N27" s="93">
        <v>0</v>
      </c>
      <c r="O27" s="93">
        <f t="shared" si="2"/>
        <v>40</v>
      </c>
      <c r="P27" s="93">
        <v>0</v>
      </c>
      <c r="Q27" s="93">
        <v>7</v>
      </c>
      <c r="R27" s="112">
        <f t="shared" si="7"/>
        <v>100</v>
      </c>
      <c r="S27" s="88">
        <v>80</v>
      </c>
      <c r="T27" s="111">
        <v>95</v>
      </c>
      <c r="U27" s="96">
        <f t="shared" si="8"/>
        <v>96.25</v>
      </c>
      <c r="V27" s="88">
        <f t="shared" si="9"/>
        <v>60</v>
      </c>
      <c r="W27" s="93">
        <v>0</v>
      </c>
      <c r="X27" s="93">
        <f t="shared" si="10"/>
        <v>40</v>
      </c>
      <c r="Y27" s="93">
        <v>10</v>
      </c>
      <c r="Z27" s="93">
        <v>4</v>
      </c>
      <c r="AA27" s="112">
        <f t="shared" si="33"/>
        <v>110</v>
      </c>
      <c r="AB27" s="88">
        <v>40</v>
      </c>
      <c r="AC27" s="111">
        <v>59</v>
      </c>
      <c r="AD27" s="96">
        <f t="shared" si="11"/>
        <v>54.25</v>
      </c>
      <c r="AE27" s="88">
        <f t="shared" si="27"/>
        <v>35</v>
      </c>
      <c r="AF27" s="93">
        <v>0</v>
      </c>
      <c r="AG27" s="93">
        <f t="shared" si="28"/>
        <v>40</v>
      </c>
      <c r="AH27" s="93">
        <v>0</v>
      </c>
      <c r="AI27" s="93">
        <v>5</v>
      </c>
      <c r="AJ27" s="112">
        <f t="shared" si="12"/>
        <v>75</v>
      </c>
      <c r="AK27" s="88">
        <v>0</v>
      </c>
      <c r="AL27" s="111">
        <v>75</v>
      </c>
      <c r="AM27" s="96">
        <f t="shared" si="13"/>
        <v>56.25</v>
      </c>
      <c r="AN27" s="88">
        <f t="shared" si="14"/>
        <v>0</v>
      </c>
      <c r="AO27" s="93">
        <v>0</v>
      </c>
      <c r="AP27" s="93">
        <f t="shared" si="15"/>
        <v>0</v>
      </c>
      <c r="AQ27" s="93">
        <v>0</v>
      </c>
      <c r="AR27" s="93">
        <v>0</v>
      </c>
      <c r="AS27" s="96">
        <f t="shared" si="16"/>
        <v>0</v>
      </c>
      <c r="AT27" s="93">
        <v>0</v>
      </c>
      <c r="AU27" s="113">
        <v>0</v>
      </c>
      <c r="AV27" s="88">
        <v>0</v>
      </c>
      <c r="AW27" s="88">
        <f t="shared" si="17"/>
        <v>0</v>
      </c>
      <c r="AX27" s="93">
        <f t="shared" si="29"/>
        <v>25</v>
      </c>
      <c r="AY27" s="93">
        <v>0</v>
      </c>
      <c r="AZ27" s="93">
        <v>0</v>
      </c>
      <c r="BA27" s="93">
        <v>3</v>
      </c>
      <c r="BB27" s="96">
        <f t="shared" si="34"/>
        <v>25</v>
      </c>
      <c r="BC27" s="98">
        <v>0</v>
      </c>
      <c r="BD27" s="93"/>
      <c r="BE27" s="93">
        <f t="shared" si="32"/>
        <v>100</v>
      </c>
      <c r="BF27" s="93">
        <v>0</v>
      </c>
      <c r="BG27" s="93">
        <v>0</v>
      </c>
      <c r="BH27" s="93">
        <v>6</v>
      </c>
      <c r="BI27" s="96">
        <f t="shared" si="35"/>
        <v>100</v>
      </c>
      <c r="BJ27" s="98">
        <v>0</v>
      </c>
      <c r="BK27" s="111"/>
      <c r="BL27" s="96">
        <f t="shared" si="20"/>
        <v>0</v>
      </c>
      <c r="BM27" s="88"/>
      <c r="BN27" s="93">
        <f>IF(BQ27=0,0,IF(BQ27=1,15,IF(BQ27=2,30,IF(BQ27=3,55,IF(BQ27=4,75,IF(BQ27=5,100,ERR))))))</f>
        <v>55</v>
      </c>
      <c r="BO27" s="93">
        <v>0</v>
      </c>
      <c r="BP27" s="93">
        <v>0</v>
      </c>
      <c r="BQ27" s="93">
        <v>3</v>
      </c>
      <c r="BR27" s="96">
        <f t="shared" si="36"/>
        <v>55</v>
      </c>
      <c r="BS27" s="99">
        <f t="shared" si="22"/>
        <v>1.8912500000000001</v>
      </c>
      <c r="BT27" s="99">
        <f t="shared" si="23"/>
        <v>3.85</v>
      </c>
      <c r="BU27" s="99">
        <f t="shared" si="30"/>
        <v>2.1</v>
      </c>
      <c r="BV27" s="114"/>
      <c r="BW27" s="109"/>
      <c r="BX27" s="109"/>
      <c r="BY27" s="109"/>
      <c r="BZ27" s="109"/>
      <c r="CA27" s="109"/>
      <c r="CB27" s="109"/>
      <c r="CC27" s="109"/>
      <c r="CD27" s="104" t="e">
        <f t="shared" si="25"/>
        <v>#DIV/0!</v>
      </c>
      <c r="CE27" s="115">
        <v>30</v>
      </c>
      <c r="CF27" s="116">
        <v>30</v>
      </c>
      <c r="CG27" s="104">
        <f t="shared" si="26"/>
        <v>2.4</v>
      </c>
      <c r="CH27" s="99">
        <v>0</v>
      </c>
      <c r="CI27" s="106">
        <f t="shared" si="31"/>
        <v>13.5</v>
      </c>
      <c r="CJ27" s="117" t="s">
        <v>35</v>
      </c>
    </row>
    <row r="28" spans="1:88" s="141" customFormat="1" ht="19.5" x14ac:dyDescent="0.25">
      <c r="A28" s="159"/>
      <c r="B28" s="155" t="s">
        <v>49</v>
      </c>
      <c r="C28" s="60" t="s">
        <v>95</v>
      </c>
      <c r="D28" s="77">
        <v>810192407</v>
      </c>
      <c r="E28" s="34">
        <f t="shared" si="5"/>
        <v>100</v>
      </c>
      <c r="F28" s="18">
        <v>0</v>
      </c>
      <c r="G28" s="18">
        <v>0</v>
      </c>
      <c r="H28" s="35">
        <v>6</v>
      </c>
      <c r="I28" s="36">
        <f t="shared" si="0"/>
        <v>100</v>
      </c>
      <c r="J28" s="35">
        <v>85</v>
      </c>
      <c r="K28" s="37">
        <v>65</v>
      </c>
      <c r="L28" s="36">
        <f t="shared" si="6"/>
        <v>70</v>
      </c>
      <c r="M28" s="34">
        <f t="shared" si="1"/>
        <v>60</v>
      </c>
      <c r="N28" s="35">
        <v>0</v>
      </c>
      <c r="O28" s="18">
        <f t="shared" si="2"/>
        <v>40</v>
      </c>
      <c r="P28" s="35">
        <v>0</v>
      </c>
      <c r="Q28" s="35">
        <v>7</v>
      </c>
      <c r="R28" s="38">
        <f t="shared" si="7"/>
        <v>100</v>
      </c>
      <c r="S28" s="34">
        <v>80</v>
      </c>
      <c r="T28" s="37">
        <v>85</v>
      </c>
      <c r="U28" s="49">
        <f t="shared" si="8"/>
        <v>88.75</v>
      </c>
      <c r="V28" s="51">
        <f t="shared" si="9"/>
        <v>60</v>
      </c>
      <c r="W28" s="35">
        <v>0</v>
      </c>
      <c r="X28" s="18">
        <f t="shared" si="10"/>
        <v>40</v>
      </c>
      <c r="Y28" s="35">
        <v>10</v>
      </c>
      <c r="Z28" s="35">
        <v>4</v>
      </c>
      <c r="AA28" s="38">
        <f t="shared" si="33"/>
        <v>110</v>
      </c>
      <c r="AB28" s="34">
        <v>75</v>
      </c>
      <c r="AC28" s="37">
        <v>89</v>
      </c>
      <c r="AD28" s="49">
        <f t="shared" si="11"/>
        <v>91.75</v>
      </c>
      <c r="AE28" s="51">
        <f t="shared" si="27"/>
        <v>35</v>
      </c>
      <c r="AF28" s="35">
        <v>0</v>
      </c>
      <c r="AG28" s="18">
        <f t="shared" si="28"/>
        <v>40</v>
      </c>
      <c r="AH28" s="35">
        <v>0</v>
      </c>
      <c r="AI28" s="35">
        <v>5</v>
      </c>
      <c r="AJ28" s="38">
        <f t="shared" si="12"/>
        <v>75</v>
      </c>
      <c r="AK28" s="34">
        <v>90</v>
      </c>
      <c r="AL28" s="37">
        <v>95</v>
      </c>
      <c r="AM28" s="49">
        <f t="shared" si="13"/>
        <v>96.25</v>
      </c>
      <c r="AN28" s="51">
        <f t="shared" si="14"/>
        <v>0</v>
      </c>
      <c r="AO28" s="35">
        <v>0</v>
      </c>
      <c r="AP28" s="18">
        <f t="shared" si="15"/>
        <v>0</v>
      </c>
      <c r="AQ28" s="35">
        <v>0</v>
      </c>
      <c r="AR28" s="35">
        <v>0</v>
      </c>
      <c r="AS28" s="36">
        <f t="shared" si="16"/>
        <v>0</v>
      </c>
      <c r="AT28" s="35">
        <v>0</v>
      </c>
      <c r="AU28" s="39">
        <v>100</v>
      </c>
      <c r="AV28" s="34">
        <v>90</v>
      </c>
      <c r="AW28" s="34">
        <f t="shared" si="17"/>
        <v>60</v>
      </c>
      <c r="AX28" s="18">
        <f t="shared" si="29"/>
        <v>40</v>
      </c>
      <c r="AY28" s="35">
        <v>5</v>
      </c>
      <c r="AZ28" s="35">
        <v>0</v>
      </c>
      <c r="BA28" s="35">
        <v>8</v>
      </c>
      <c r="BB28" s="36">
        <f t="shared" si="34"/>
        <v>105</v>
      </c>
      <c r="BC28" s="82">
        <v>95</v>
      </c>
      <c r="BD28" s="35"/>
      <c r="BE28" s="18">
        <f t="shared" si="32"/>
        <v>100</v>
      </c>
      <c r="BF28" s="35">
        <v>0</v>
      </c>
      <c r="BG28" s="35">
        <v>0</v>
      </c>
      <c r="BH28" s="35">
        <v>6</v>
      </c>
      <c r="BI28" s="36">
        <f t="shared" si="35"/>
        <v>100</v>
      </c>
      <c r="BJ28" s="82">
        <v>75</v>
      </c>
      <c r="BK28" s="37"/>
      <c r="BL28" s="36">
        <f t="shared" si="20"/>
        <v>0</v>
      </c>
      <c r="BM28" s="34"/>
      <c r="BN28" s="18">
        <f>IF(BQ28=0,0,IF(BQ28=1,15,IF(BQ28=2,30,IF(BQ28=3,55,IF(BQ28=4,75,IF(BQ28=5,100,ERR))))))</f>
        <v>55</v>
      </c>
      <c r="BO28" s="35">
        <v>0</v>
      </c>
      <c r="BP28" s="35">
        <v>0</v>
      </c>
      <c r="BQ28" s="35">
        <v>3</v>
      </c>
      <c r="BR28" s="36">
        <f t="shared" si="36"/>
        <v>55</v>
      </c>
      <c r="BS28" s="29">
        <f t="shared" si="22"/>
        <v>4.6725000000000003</v>
      </c>
      <c r="BT28" s="29">
        <f t="shared" si="23"/>
        <v>5.85</v>
      </c>
      <c r="BU28" s="29">
        <f t="shared" si="30"/>
        <v>2.1</v>
      </c>
      <c r="BV28" s="41"/>
      <c r="BW28" s="32"/>
      <c r="BX28" s="32"/>
      <c r="BY28" s="32"/>
      <c r="BZ28" s="32"/>
      <c r="CA28" s="32"/>
      <c r="CB28" s="32"/>
      <c r="CC28" s="32"/>
      <c r="CD28" s="42" t="e">
        <f t="shared" si="25"/>
        <v>#DIV/0!</v>
      </c>
      <c r="CE28" s="43">
        <v>33</v>
      </c>
      <c r="CF28" s="44">
        <v>60</v>
      </c>
      <c r="CG28" s="54">
        <f t="shared" si="26"/>
        <v>3.72</v>
      </c>
      <c r="CH28" s="40">
        <v>1</v>
      </c>
      <c r="CI28" s="30">
        <f t="shared" si="31"/>
        <v>20</v>
      </c>
      <c r="CJ28" s="45" t="s">
        <v>35</v>
      </c>
    </row>
    <row r="29" spans="1:88" s="108" customFormat="1" ht="19.5" x14ac:dyDescent="0.25">
      <c r="A29" s="159"/>
      <c r="B29" s="154"/>
      <c r="C29" s="138" t="s">
        <v>96</v>
      </c>
      <c r="D29" s="110">
        <v>810192336</v>
      </c>
      <c r="E29" s="88">
        <f t="shared" si="5"/>
        <v>100</v>
      </c>
      <c r="F29" s="93">
        <v>0</v>
      </c>
      <c r="G29" s="93">
        <v>0</v>
      </c>
      <c r="H29" s="93">
        <v>6</v>
      </c>
      <c r="I29" s="96">
        <f t="shared" si="0"/>
        <v>100</v>
      </c>
      <c r="J29" s="93">
        <v>0</v>
      </c>
      <c r="K29" s="111">
        <v>80</v>
      </c>
      <c r="L29" s="92">
        <f t="shared" si="6"/>
        <v>60</v>
      </c>
      <c r="M29" s="88">
        <f t="shared" si="1"/>
        <v>60</v>
      </c>
      <c r="N29" s="93">
        <v>0</v>
      </c>
      <c r="O29" s="93">
        <f t="shared" si="2"/>
        <v>40</v>
      </c>
      <c r="P29" s="93">
        <v>0</v>
      </c>
      <c r="Q29" s="93">
        <v>7</v>
      </c>
      <c r="R29" s="112">
        <f t="shared" si="7"/>
        <v>100</v>
      </c>
      <c r="S29" s="88">
        <v>75</v>
      </c>
      <c r="T29" s="111">
        <v>75</v>
      </c>
      <c r="U29" s="96">
        <f t="shared" si="8"/>
        <v>75</v>
      </c>
      <c r="V29" s="88">
        <f t="shared" si="9"/>
        <v>60</v>
      </c>
      <c r="W29" s="93">
        <v>0</v>
      </c>
      <c r="X29" s="93">
        <f t="shared" si="10"/>
        <v>40</v>
      </c>
      <c r="Y29" s="93">
        <v>10</v>
      </c>
      <c r="Z29" s="93">
        <v>4</v>
      </c>
      <c r="AA29" s="112">
        <f t="shared" si="33"/>
        <v>110</v>
      </c>
      <c r="AB29" s="88">
        <v>0</v>
      </c>
      <c r="AC29" s="111">
        <v>84</v>
      </c>
      <c r="AD29" s="96">
        <f t="shared" si="11"/>
        <v>63</v>
      </c>
      <c r="AE29" s="88">
        <f t="shared" si="27"/>
        <v>35</v>
      </c>
      <c r="AF29" s="93">
        <v>0</v>
      </c>
      <c r="AG29" s="93">
        <f t="shared" si="28"/>
        <v>40</v>
      </c>
      <c r="AH29" s="93">
        <v>0</v>
      </c>
      <c r="AI29" s="93">
        <v>5</v>
      </c>
      <c r="AJ29" s="112">
        <f t="shared" si="12"/>
        <v>75</v>
      </c>
      <c r="AK29" s="88">
        <v>0</v>
      </c>
      <c r="AL29" s="111">
        <v>70</v>
      </c>
      <c r="AM29" s="96">
        <f t="shared" si="13"/>
        <v>52.5</v>
      </c>
      <c r="AN29" s="88">
        <f t="shared" si="14"/>
        <v>0</v>
      </c>
      <c r="AO29" s="93">
        <v>0</v>
      </c>
      <c r="AP29" s="93">
        <f t="shared" si="15"/>
        <v>0</v>
      </c>
      <c r="AQ29" s="93">
        <v>0</v>
      </c>
      <c r="AR29" s="93">
        <v>0</v>
      </c>
      <c r="AS29" s="96">
        <f t="shared" si="16"/>
        <v>0</v>
      </c>
      <c r="AT29" s="93">
        <v>0</v>
      </c>
      <c r="AU29" s="113">
        <v>45</v>
      </c>
      <c r="AV29" s="88">
        <v>80</v>
      </c>
      <c r="AW29" s="88">
        <f t="shared" si="17"/>
        <v>60</v>
      </c>
      <c r="AX29" s="93">
        <f t="shared" si="29"/>
        <v>40</v>
      </c>
      <c r="AY29" s="93">
        <v>5</v>
      </c>
      <c r="AZ29" s="93">
        <v>0</v>
      </c>
      <c r="BA29" s="93">
        <v>8</v>
      </c>
      <c r="BB29" s="96">
        <f>SUM(AW29:BA29)</f>
        <v>113</v>
      </c>
      <c r="BC29" s="98">
        <v>95</v>
      </c>
      <c r="BD29" s="93"/>
      <c r="BE29" s="93">
        <f t="shared" si="32"/>
        <v>100</v>
      </c>
      <c r="BF29" s="93">
        <v>0</v>
      </c>
      <c r="BG29" s="93">
        <v>0</v>
      </c>
      <c r="BH29" s="93">
        <v>6</v>
      </c>
      <c r="BI29" s="96">
        <f t="shared" si="35"/>
        <v>100</v>
      </c>
      <c r="BJ29" s="98">
        <v>70</v>
      </c>
      <c r="BK29" s="111"/>
      <c r="BL29" s="96">
        <f t="shared" si="20"/>
        <v>0</v>
      </c>
      <c r="BM29" s="88"/>
      <c r="BN29" s="93">
        <f>IF(BQ29=0,0,IF(BQ29=1,15,IF(BQ29=2,30,IF(BQ29=3,55,IF(BQ29=4,75,IF(BQ29=5,100,ERR))))))</f>
        <v>55</v>
      </c>
      <c r="BO29" s="93">
        <v>0</v>
      </c>
      <c r="BP29" s="93">
        <v>0</v>
      </c>
      <c r="BQ29" s="93">
        <v>3</v>
      </c>
      <c r="BR29" s="96">
        <f t="shared" si="36"/>
        <v>55</v>
      </c>
      <c r="BS29" s="99">
        <f t="shared" si="22"/>
        <v>3.42875</v>
      </c>
      <c r="BT29" s="99">
        <f t="shared" si="23"/>
        <v>6.05</v>
      </c>
      <c r="BU29" s="99">
        <f t="shared" si="30"/>
        <v>2.1</v>
      </c>
      <c r="BV29" s="114"/>
      <c r="BW29" s="109"/>
      <c r="BX29" s="109"/>
      <c r="BY29" s="109"/>
      <c r="BZ29" s="109"/>
      <c r="CA29" s="109"/>
      <c r="CB29" s="109"/>
      <c r="CC29" s="109"/>
      <c r="CD29" s="104" t="e">
        <f t="shared" si="25"/>
        <v>#DIV/0!</v>
      </c>
      <c r="CE29" s="115">
        <v>20</v>
      </c>
      <c r="CF29" s="116">
        <v>0</v>
      </c>
      <c r="CG29" s="104">
        <f t="shared" si="26"/>
        <v>0.8</v>
      </c>
      <c r="CH29" s="99">
        <v>1</v>
      </c>
      <c r="CI29" s="106">
        <f t="shared" si="31"/>
        <v>16.5</v>
      </c>
      <c r="CJ29" s="117" t="s">
        <v>35</v>
      </c>
    </row>
    <row r="30" spans="1:88" s="141" customFormat="1" ht="19.5" x14ac:dyDescent="0.25">
      <c r="A30" s="159"/>
      <c r="B30" s="155" t="s">
        <v>50</v>
      </c>
      <c r="C30" s="60" t="s">
        <v>97</v>
      </c>
      <c r="D30" s="33">
        <v>810192412</v>
      </c>
      <c r="E30" s="34">
        <f t="shared" si="5"/>
        <v>100</v>
      </c>
      <c r="F30" s="18">
        <v>0</v>
      </c>
      <c r="G30" s="18">
        <v>0</v>
      </c>
      <c r="H30" s="35">
        <v>6</v>
      </c>
      <c r="I30" s="36">
        <f t="shared" si="0"/>
        <v>100</v>
      </c>
      <c r="J30" s="35">
        <v>90</v>
      </c>
      <c r="K30" s="37">
        <v>75</v>
      </c>
      <c r="L30" s="36">
        <f t="shared" si="6"/>
        <v>78.75</v>
      </c>
      <c r="M30" s="34">
        <f t="shared" si="1"/>
        <v>60</v>
      </c>
      <c r="N30" s="35">
        <v>0</v>
      </c>
      <c r="O30" s="18">
        <f t="shared" si="2"/>
        <v>40</v>
      </c>
      <c r="P30" s="35">
        <v>5</v>
      </c>
      <c r="Q30" s="35">
        <v>7</v>
      </c>
      <c r="R30" s="38">
        <f t="shared" si="7"/>
        <v>105</v>
      </c>
      <c r="S30" s="34">
        <v>80</v>
      </c>
      <c r="T30" s="37">
        <v>75</v>
      </c>
      <c r="U30" s="49">
        <f t="shared" si="8"/>
        <v>76.25</v>
      </c>
      <c r="V30" s="51">
        <f t="shared" si="9"/>
        <v>60</v>
      </c>
      <c r="W30" s="35">
        <v>0</v>
      </c>
      <c r="X30" s="18">
        <f t="shared" si="10"/>
        <v>40</v>
      </c>
      <c r="Y30" s="35">
        <v>15</v>
      </c>
      <c r="Z30" s="35">
        <v>4</v>
      </c>
      <c r="AA30" s="38">
        <f t="shared" si="33"/>
        <v>115</v>
      </c>
      <c r="AB30" s="34">
        <v>0</v>
      </c>
      <c r="AC30" s="37">
        <v>79</v>
      </c>
      <c r="AD30" s="49">
        <f t="shared" si="11"/>
        <v>59.25</v>
      </c>
      <c r="AE30" s="51">
        <f t="shared" si="27"/>
        <v>60</v>
      </c>
      <c r="AF30" s="35">
        <v>0</v>
      </c>
      <c r="AG30" s="18">
        <f t="shared" si="28"/>
        <v>40</v>
      </c>
      <c r="AH30" s="35">
        <v>0</v>
      </c>
      <c r="AI30" s="35">
        <v>6</v>
      </c>
      <c r="AJ30" s="38">
        <f t="shared" si="12"/>
        <v>100</v>
      </c>
      <c r="AK30" s="34">
        <v>85</v>
      </c>
      <c r="AL30" s="37">
        <v>95</v>
      </c>
      <c r="AM30" s="49">
        <f t="shared" si="13"/>
        <v>96.25</v>
      </c>
      <c r="AN30" s="51">
        <f t="shared" si="14"/>
        <v>60</v>
      </c>
      <c r="AO30" s="35">
        <v>0</v>
      </c>
      <c r="AP30" s="18">
        <f t="shared" si="15"/>
        <v>40</v>
      </c>
      <c r="AQ30" s="35">
        <v>5</v>
      </c>
      <c r="AR30" s="35">
        <v>5</v>
      </c>
      <c r="AS30" s="36">
        <f t="shared" si="16"/>
        <v>105</v>
      </c>
      <c r="AT30" s="35">
        <v>0</v>
      </c>
      <c r="AU30" s="39">
        <v>0</v>
      </c>
      <c r="AV30" s="34">
        <v>80</v>
      </c>
      <c r="AW30" s="34">
        <f t="shared" si="17"/>
        <v>40</v>
      </c>
      <c r="AX30" s="18">
        <f t="shared" si="29"/>
        <v>30</v>
      </c>
      <c r="AY30" s="35">
        <v>0</v>
      </c>
      <c r="AZ30" s="35">
        <v>0</v>
      </c>
      <c r="BA30" s="35">
        <v>6</v>
      </c>
      <c r="BB30" s="36">
        <f t="shared" si="34"/>
        <v>70</v>
      </c>
      <c r="BC30" s="82">
        <v>0</v>
      </c>
      <c r="BD30" s="35"/>
      <c r="BE30" s="18">
        <f t="shared" si="32"/>
        <v>100</v>
      </c>
      <c r="BF30" s="35">
        <v>0</v>
      </c>
      <c r="BG30" s="35">
        <v>0</v>
      </c>
      <c r="BH30" s="35">
        <v>6</v>
      </c>
      <c r="BI30" s="36">
        <f t="shared" si="35"/>
        <v>100</v>
      </c>
      <c r="BJ30" s="82">
        <v>0</v>
      </c>
      <c r="BK30" s="37"/>
      <c r="BL30" s="36">
        <f t="shared" si="20"/>
        <v>0</v>
      </c>
      <c r="BM30" s="34"/>
      <c r="BN30" s="18">
        <f>IF(BQ30=0,0,IF(BQ30=1,15,IF(BQ30=2,30,IF(BQ30=3,55,IF(BQ30=4,75,IF(BQ30=5,100,ERR))))))</f>
        <v>55</v>
      </c>
      <c r="BO30" s="35">
        <v>0</v>
      </c>
      <c r="BP30" s="35">
        <v>0</v>
      </c>
      <c r="BQ30" s="35">
        <v>3</v>
      </c>
      <c r="BR30" s="36">
        <f t="shared" si="36"/>
        <v>55</v>
      </c>
      <c r="BS30" s="29">
        <f t="shared" si="22"/>
        <v>2.8224999999999998</v>
      </c>
      <c r="BT30" s="29">
        <f t="shared" si="23"/>
        <v>7.5374999999999996</v>
      </c>
      <c r="BU30" s="29">
        <f t="shared" si="30"/>
        <v>2.1</v>
      </c>
      <c r="BV30" s="41"/>
      <c r="BW30" s="32"/>
      <c r="BX30" s="32"/>
      <c r="BY30" s="32"/>
      <c r="BZ30" s="32"/>
      <c r="CA30" s="32"/>
      <c r="CB30" s="32"/>
      <c r="CC30" s="32"/>
      <c r="CD30" s="42" t="e">
        <f t="shared" si="25"/>
        <v>#DIV/0!</v>
      </c>
      <c r="CE30" s="43">
        <v>18</v>
      </c>
      <c r="CF30" s="44">
        <v>60</v>
      </c>
      <c r="CG30" s="54">
        <f t="shared" si="26"/>
        <v>3.12</v>
      </c>
      <c r="CH30" s="40">
        <v>1</v>
      </c>
      <c r="CI30" s="30">
        <f t="shared" si="31"/>
        <v>20</v>
      </c>
      <c r="CJ30" s="45" t="s">
        <v>35</v>
      </c>
    </row>
    <row r="31" spans="1:88" s="108" customFormat="1" ht="19.5" x14ac:dyDescent="0.25">
      <c r="A31" s="159"/>
      <c r="B31" s="154"/>
      <c r="C31" s="138" t="s">
        <v>98</v>
      </c>
      <c r="D31" s="120">
        <v>810191520</v>
      </c>
      <c r="E31" s="88">
        <f t="shared" si="5"/>
        <v>100</v>
      </c>
      <c r="F31" s="93">
        <v>0</v>
      </c>
      <c r="G31" s="93">
        <v>0</v>
      </c>
      <c r="H31" s="93">
        <v>6</v>
      </c>
      <c r="I31" s="96">
        <f t="shared" si="0"/>
        <v>100</v>
      </c>
      <c r="J31" s="93">
        <v>100</v>
      </c>
      <c r="K31" s="111">
        <v>45</v>
      </c>
      <c r="L31" s="92">
        <f t="shared" si="6"/>
        <v>58.75</v>
      </c>
      <c r="M31" s="88">
        <f t="shared" si="1"/>
        <v>60</v>
      </c>
      <c r="N31" s="93">
        <v>0</v>
      </c>
      <c r="O31" s="93">
        <f t="shared" si="2"/>
        <v>40</v>
      </c>
      <c r="P31" s="93">
        <v>5</v>
      </c>
      <c r="Q31" s="93">
        <v>7</v>
      </c>
      <c r="R31" s="112">
        <f t="shared" si="7"/>
        <v>105</v>
      </c>
      <c r="S31" s="88">
        <v>0</v>
      </c>
      <c r="T31" s="111">
        <v>50</v>
      </c>
      <c r="U31" s="96">
        <f t="shared" si="8"/>
        <v>37.5</v>
      </c>
      <c r="V31" s="88">
        <f t="shared" si="9"/>
        <v>60</v>
      </c>
      <c r="W31" s="93">
        <v>0</v>
      </c>
      <c r="X31" s="93">
        <f t="shared" si="10"/>
        <v>40</v>
      </c>
      <c r="Y31" s="93">
        <v>15</v>
      </c>
      <c r="Z31" s="93">
        <v>4</v>
      </c>
      <c r="AA31" s="112">
        <f t="shared" si="33"/>
        <v>115</v>
      </c>
      <c r="AB31" s="88">
        <v>0</v>
      </c>
      <c r="AC31" s="111">
        <v>0</v>
      </c>
      <c r="AD31" s="96">
        <f t="shared" si="11"/>
        <v>0</v>
      </c>
      <c r="AE31" s="88">
        <f t="shared" si="27"/>
        <v>0</v>
      </c>
      <c r="AF31" s="93">
        <v>0</v>
      </c>
      <c r="AG31" s="93">
        <f t="shared" si="28"/>
        <v>0</v>
      </c>
      <c r="AH31" s="93">
        <v>0</v>
      </c>
      <c r="AI31" s="93">
        <v>0</v>
      </c>
      <c r="AJ31" s="112">
        <f t="shared" si="12"/>
        <v>0</v>
      </c>
      <c r="AK31" s="88">
        <v>0</v>
      </c>
      <c r="AL31" s="111">
        <v>0</v>
      </c>
      <c r="AM31" s="96">
        <f t="shared" si="13"/>
        <v>0</v>
      </c>
      <c r="AN31" s="88">
        <f t="shared" si="14"/>
        <v>30</v>
      </c>
      <c r="AO31" s="93">
        <v>0</v>
      </c>
      <c r="AP31" s="93">
        <f t="shared" si="15"/>
        <v>30</v>
      </c>
      <c r="AQ31" s="93">
        <v>0</v>
      </c>
      <c r="AR31" s="93">
        <v>3</v>
      </c>
      <c r="AS31" s="96">
        <f t="shared" si="16"/>
        <v>60</v>
      </c>
      <c r="AT31" s="93">
        <v>0</v>
      </c>
      <c r="AU31" s="113">
        <v>30</v>
      </c>
      <c r="AV31" s="88">
        <v>0</v>
      </c>
      <c r="AW31" s="88">
        <f t="shared" si="17"/>
        <v>40</v>
      </c>
      <c r="AX31" s="93">
        <f t="shared" si="29"/>
        <v>30</v>
      </c>
      <c r="AY31" s="93">
        <v>0</v>
      </c>
      <c r="AZ31" s="93">
        <v>0</v>
      </c>
      <c r="BA31" s="93">
        <v>6</v>
      </c>
      <c r="BB31" s="96">
        <f t="shared" si="34"/>
        <v>70</v>
      </c>
      <c r="BC31" s="98">
        <v>0</v>
      </c>
      <c r="BD31" s="93"/>
      <c r="BE31" s="93">
        <f t="shared" si="32"/>
        <v>100</v>
      </c>
      <c r="BF31" s="93">
        <v>0</v>
      </c>
      <c r="BG31" s="93">
        <v>0</v>
      </c>
      <c r="BH31" s="93">
        <v>6</v>
      </c>
      <c r="BI31" s="96">
        <f t="shared" si="35"/>
        <v>100</v>
      </c>
      <c r="BJ31" s="98">
        <v>0</v>
      </c>
      <c r="BK31" s="111"/>
      <c r="BL31" s="96">
        <f t="shared" si="20"/>
        <v>0</v>
      </c>
      <c r="BM31" s="88"/>
      <c r="BN31" s="93">
        <f>IF(BQ31=0,0,IF(BQ31=1,15,IF(BQ31=2,30,IF(BQ31=3,55,IF(BQ31=4,75,IF(BQ31=5,100,ERR))))))</f>
        <v>55</v>
      </c>
      <c r="BO31" s="93">
        <v>0</v>
      </c>
      <c r="BP31" s="93">
        <v>0</v>
      </c>
      <c r="BQ31" s="93">
        <v>3</v>
      </c>
      <c r="BR31" s="96">
        <f t="shared" si="36"/>
        <v>55</v>
      </c>
      <c r="BS31" s="99">
        <f t="shared" si="22"/>
        <v>0.63124999999999998</v>
      </c>
      <c r="BT31" s="99">
        <f t="shared" si="23"/>
        <v>5.1375000000000002</v>
      </c>
      <c r="BU31" s="99">
        <f t="shared" si="30"/>
        <v>2.1</v>
      </c>
      <c r="BV31" s="114"/>
      <c r="BW31" s="109"/>
      <c r="BX31" s="109"/>
      <c r="BY31" s="109"/>
      <c r="BZ31" s="109"/>
      <c r="CA31" s="109"/>
      <c r="CB31" s="109"/>
      <c r="CC31" s="109"/>
      <c r="CD31" s="104" t="e">
        <f t="shared" si="25"/>
        <v>#DIV/0!</v>
      </c>
      <c r="CE31" s="115">
        <v>0</v>
      </c>
      <c r="CF31" s="116">
        <v>0</v>
      </c>
      <c r="CG31" s="104">
        <f t="shared" si="26"/>
        <v>0</v>
      </c>
      <c r="CH31" s="99">
        <v>1</v>
      </c>
      <c r="CI31" s="106">
        <f t="shared" si="31"/>
        <v>12</v>
      </c>
      <c r="CJ31" s="117" t="s">
        <v>35</v>
      </c>
    </row>
    <row r="32" spans="1:88" s="141" customFormat="1" ht="19.5" x14ac:dyDescent="0.25">
      <c r="A32" s="159"/>
      <c r="B32" s="161" t="s">
        <v>51</v>
      </c>
      <c r="C32" s="32" t="s">
        <v>99</v>
      </c>
      <c r="D32" s="77">
        <v>810192561</v>
      </c>
      <c r="E32" s="34">
        <f t="shared" si="5"/>
        <v>45</v>
      </c>
      <c r="F32" s="18">
        <v>0</v>
      </c>
      <c r="G32" s="18">
        <v>0</v>
      </c>
      <c r="H32" s="18">
        <v>3</v>
      </c>
      <c r="I32" s="49">
        <f t="shared" si="0"/>
        <v>45</v>
      </c>
      <c r="J32" s="18">
        <v>0</v>
      </c>
      <c r="K32" s="48">
        <v>75</v>
      </c>
      <c r="L32" s="36">
        <f t="shared" si="6"/>
        <v>56.25</v>
      </c>
      <c r="M32" s="34">
        <f t="shared" si="1"/>
        <v>15</v>
      </c>
      <c r="N32" s="18">
        <v>0</v>
      </c>
      <c r="O32" s="18">
        <f t="shared" si="2"/>
        <v>15</v>
      </c>
      <c r="P32" s="18">
        <v>0</v>
      </c>
      <c r="Q32" s="18">
        <v>3</v>
      </c>
      <c r="R32" s="50">
        <f t="shared" si="7"/>
        <v>30</v>
      </c>
      <c r="S32" s="51">
        <v>0</v>
      </c>
      <c r="T32" s="48">
        <v>85</v>
      </c>
      <c r="U32" s="49">
        <f t="shared" si="8"/>
        <v>88.75</v>
      </c>
      <c r="V32" s="51">
        <f t="shared" si="9"/>
        <v>60</v>
      </c>
      <c r="W32" s="18">
        <v>0</v>
      </c>
      <c r="X32" s="18">
        <f t="shared" si="10"/>
        <v>40</v>
      </c>
      <c r="Y32" s="18">
        <v>0</v>
      </c>
      <c r="Z32" s="18">
        <v>4</v>
      </c>
      <c r="AA32" s="50">
        <f t="shared" si="33"/>
        <v>100</v>
      </c>
      <c r="AB32" s="51">
        <v>0</v>
      </c>
      <c r="AC32" s="48">
        <v>53</v>
      </c>
      <c r="AD32" s="49">
        <f t="shared" si="11"/>
        <v>39.75</v>
      </c>
      <c r="AE32" s="51">
        <f t="shared" si="27"/>
        <v>20</v>
      </c>
      <c r="AF32" s="18">
        <v>0</v>
      </c>
      <c r="AG32" s="18">
        <f t="shared" si="28"/>
        <v>30</v>
      </c>
      <c r="AH32" s="18">
        <v>0</v>
      </c>
      <c r="AI32" s="18">
        <v>4</v>
      </c>
      <c r="AJ32" s="50">
        <f t="shared" si="12"/>
        <v>50</v>
      </c>
      <c r="AK32" s="51">
        <v>75</v>
      </c>
      <c r="AL32" s="48">
        <v>25</v>
      </c>
      <c r="AM32" s="49">
        <f t="shared" si="13"/>
        <v>18.75</v>
      </c>
      <c r="AN32" s="51">
        <f t="shared" si="14"/>
        <v>60</v>
      </c>
      <c r="AO32" s="18">
        <v>0</v>
      </c>
      <c r="AP32" s="18">
        <f t="shared" si="15"/>
        <v>40</v>
      </c>
      <c r="AQ32" s="18">
        <v>0</v>
      </c>
      <c r="AR32" s="18">
        <v>5</v>
      </c>
      <c r="AS32" s="49">
        <f t="shared" si="16"/>
        <v>100</v>
      </c>
      <c r="AT32" s="18">
        <v>0</v>
      </c>
      <c r="AU32" s="52">
        <v>100</v>
      </c>
      <c r="AV32" s="51">
        <v>90</v>
      </c>
      <c r="AW32" s="34">
        <f t="shared" si="17"/>
        <v>60</v>
      </c>
      <c r="AX32" s="18">
        <f t="shared" si="29"/>
        <v>40</v>
      </c>
      <c r="AY32" s="18">
        <v>5</v>
      </c>
      <c r="AZ32" s="18">
        <v>0</v>
      </c>
      <c r="BA32" s="18">
        <v>8</v>
      </c>
      <c r="BB32" s="49">
        <f t="shared" si="34"/>
        <v>105</v>
      </c>
      <c r="BC32" s="82">
        <v>85</v>
      </c>
      <c r="BD32" s="18"/>
      <c r="BE32" s="18">
        <f t="shared" si="32"/>
        <v>100</v>
      </c>
      <c r="BF32" s="18">
        <v>0</v>
      </c>
      <c r="BG32" s="18">
        <v>0</v>
      </c>
      <c r="BH32" s="18">
        <v>6</v>
      </c>
      <c r="BI32" s="49">
        <f t="shared" si="35"/>
        <v>100</v>
      </c>
      <c r="BJ32" s="82">
        <v>75</v>
      </c>
      <c r="BK32" s="48"/>
      <c r="BL32" s="49">
        <f t="shared" si="20"/>
        <v>0</v>
      </c>
      <c r="BM32" s="51"/>
      <c r="BN32" s="18">
        <f>IF(BQ32=0,0,IF(BQ32=1,15,IF(BQ32=2,30,IF(BQ32=3,55,IF(BQ32=4,75,IF(BQ32=5,100,ERR))))))</f>
        <v>55</v>
      </c>
      <c r="BO32" s="18">
        <v>0</v>
      </c>
      <c r="BP32" s="18">
        <v>0</v>
      </c>
      <c r="BQ32" s="18">
        <v>3</v>
      </c>
      <c r="BR32" s="49">
        <f t="shared" si="36"/>
        <v>55</v>
      </c>
      <c r="BS32" s="29">
        <f t="shared" si="22"/>
        <v>3.1949999999999998</v>
      </c>
      <c r="BT32" s="29">
        <f t="shared" si="23"/>
        <v>6.7125000000000004</v>
      </c>
      <c r="BU32" s="29">
        <f t="shared" si="30"/>
        <v>2.1</v>
      </c>
      <c r="BV32" s="53"/>
      <c r="BW32" s="46"/>
      <c r="BX32" s="46"/>
      <c r="BY32" s="46"/>
      <c r="BZ32" s="46"/>
      <c r="CA32" s="46"/>
      <c r="CB32" s="46"/>
      <c r="CC32" s="46"/>
      <c r="CD32" s="54" t="e">
        <f t="shared" si="25"/>
        <v>#DIV/0!</v>
      </c>
      <c r="CE32" s="55">
        <v>20</v>
      </c>
      <c r="CF32" s="56">
        <v>0</v>
      </c>
      <c r="CG32" s="54">
        <f t="shared" si="26"/>
        <v>0.8</v>
      </c>
      <c r="CH32" s="29">
        <v>0</v>
      </c>
      <c r="CI32" s="30">
        <f t="shared" si="31"/>
        <v>16</v>
      </c>
      <c r="CJ32" s="57" t="s">
        <v>35</v>
      </c>
    </row>
    <row r="33" spans="1:88" s="108" customFormat="1" ht="20.25" thickBot="1" x14ac:dyDescent="0.3">
      <c r="A33" s="160"/>
      <c r="B33" s="162"/>
      <c r="C33" s="134" t="s">
        <v>100</v>
      </c>
      <c r="D33" s="139">
        <v>810192437</v>
      </c>
      <c r="E33" s="95">
        <f t="shared" si="5"/>
        <v>45</v>
      </c>
      <c r="F33" s="93">
        <v>0</v>
      </c>
      <c r="G33" s="93">
        <v>0</v>
      </c>
      <c r="H33" s="122">
        <v>3</v>
      </c>
      <c r="I33" s="123">
        <f t="shared" si="0"/>
        <v>45</v>
      </c>
      <c r="J33" s="122">
        <v>96</v>
      </c>
      <c r="K33" s="124">
        <v>90</v>
      </c>
      <c r="L33" s="92">
        <f t="shared" si="6"/>
        <v>92.5</v>
      </c>
      <c r="M33" s="121">
        <f t="shared" si="1"/>
        <v>15</v>
      </c>
      <c r="N33" s="122">
        <v>0</v>
      </c>
      <c r="O33" s="122">
        <f t="shared" si="2"/>
        <v>15</v>
      </c>
      <c r="P33" s="122">
        <v>0</v>
      </c>
      <c r="Q33" s="122">
        <v>3</v>
      </c>
      <c r="R33" s="125">
        <f t="shared" si="7"/>
        <v>30</v>
      </c>
      <c r="S33" s="121">
        <v>70</v>
      </c>
      <c r="T33" s="124">
        <v>70</v>
      </c>
      <c r="U33" s="123">
        <f t="shared" si="8"/>
        <v>70</v>
      </c>
      <c r="V33" s="121">
        <f t="shared" si="9"/>
        <v>60</v>
      </c>
      <c r="W33" s="122">
        <v>0</v>
      </c>
      <c r="X33" s="122">
        <f t="shared" si="10"/>
        <v>40</v>
      </c>
      <c r="Y33" s="122">
        <v>0</v>
      </c>
      <c r="Z33" s="122">
        <v>4</v>
      </c>
      <c r="AA33" s="125">
        <f t="shared" si="33"/>
        <v>100</v>
      </c>
      <c r="AB33" s="121">
        <v>60</v>
      </c>
      <c r="AC33" s="124">
        <v>29</v>
      </c>
      <c r="AD33" s="123">
        <f t="shared" si="11"/>
        <v>36.75</v>
      </c>
      <c r="AE33" s="121">
        <f t="shared" si="27"/>
        <v>20</v>
      </c>
      <c r="AF33" s="122">
        <v>0</v>
      </c>
      <c r="AG33" s="122">
        <f t="shared" si="28"/>
        <v>30</v>
      </c>
      <c r="AH33" s="122">
        <v>0</v>
      </c>
      <c r="AI33" s="122">
        <v>4</v>
      </c>
      <c r="AJ33" s="125">
        <f t="shared" si="12"/>
        <v>50</v>
      </c>
      <c r="AK33" s="121">
        <v>90</v>
      </c>
      <c r="AL33" s="124">
        <v>65</v>
      </c>
      <c r="AM33" s="123">
        <f t="shared" si="13"/>
        <v>71.25</v>
      </c>
      <c r="AN33" s="121">
        <f t="shared" si="14"/>
        <v>60</v>
      </c>
      <c r="AO33" s="122">
        <v>0</v>
      </c>
      <c r="AP33" s="122">
        <f t="shared" si="15"/>
        <v>40</v>
      </c>
      <c r="AQ33" s="122">
        <v>0</v>
      </c>
      <c r="AR33" s="122">
        <v>5</v>
      </c>
      <c r="AS33" s="123">
        <f t="shared" si="16"/>
        <v>100</v>
      </c>
      <c r="AT33" s="122">
        <v>0</v>
      </c>
      <c r="AU33" s="126">
        <v>60</v>
      </c>
      <c r="AV33" s="121">
        <v>50</v>
      </c>
      <c r="AW33" s="121">
        <f t="shared" si="17"/>
        <v>60</v>
      </c>
      <c r="AX33" s="122">
        <f t="shared" si="29"/>
        <v>40</v>
      </c>
      <c r="AY33" s="122">
        <v>5</v>
      </c>
      <c r="AZ33" s="122">
        <v>0</v>
      </c>
      <c r="BA33" s="122">
        <v>8</v>
      </c>
      <c r="BB33" s="123">
        <f t="shared" si="34"/>
        <v>105</v>
      </c>
      <c r="BC33" s="127">
        <v>100</v>
      </c>
      <c r="BD33" s="122"/>
      <c r="BE33" s="122">
        <f t="shared" si="32"/>
        <v>100</v>
      </c>
      <c r="BF33" s="122">
        <v>0</v>
      </c>
      <c r="BG33" s="122">
        <v>0</v>
      </c>
      <c r="BH33" s="122">
        <v>6</v>
      </c>
      <c r="BI33" s="123">
        <f t="shared" si="35"/>
        <v>100</v>
      </c>
      <c r="BJ33" s="127">
        <v>100</v>
      </c>
      <c r="BK33" s="124"/>
      <c r="BL33" s="123">
        <f t="shared" si="20"/>
        <v>0</v>
      </c>
      <c r="BM33" s="121"/>
      <c r="BN33" s="122">
        <f>IF(BQ33=0,0,IF(BQ33=1,15,IF(BQ33=2,30,IF(BQ33=3,55,IF(BQ33=4,75,IF(BQ33=5,100,ERR))))))</f>
        <v>55</v>
      </c>
      <c r="BO33" s="122">
        <v>0</v>
      </c>
      <c r="BP33" s="122">
        <v>0</v>
      </c>
      <c r="BQ33" s="122">
        <v>3</v>
      </c>
      <c r="BR33" s="123">
        <f t="shared" si="36"/>
        <v>55</v>
      </c>
      <c r="BS33" s="128">
        <f t="shared" si="22"/>
        <v>3.7787500000000001</v>
      </c>
      <c r="BT33" s="128">
        <f t="shared" si="23"/>
        <v>6.7125000000000004</v>
      </c>
      <c r="BU33" s="128">
        <f t="shared" si="30"/>
        <v>2.1</v>
      </c>
      <c r="BV33" s="133"/>
      <c r="BW33" s="134"/>
      <c r="BX33" s="134"/>
      <c r="BY33" s="134"/>
      <c r="BZ33" s="134"/>
      <c r="CA33" s="134"/>
      <c r="CB33" s="134"/>
      <c r="CC33" s="134"/>
      <c r="CD33" s="129" t="e">
        <f t="shared" si="25"/>
        <v>#DIV/0!</v>
      </c>
      <c r="CE33" s="135">
        <v>20</v>
      </c>
      <c r="CF33" s="136">
        <v>30</v>
      </c>
      <c r="CG33" s="129">
        <f t="shared" si="26"/>
        <v>2</v>
      </c>
      <c r="CH33" s="128">
        <v>1</v>
      </c>
      <c r="CI33" s="130">
        <f t="shared" si="31"/>
        <v>19</v>
      </c>
      <c r="CJ33" s="131" t="s">
        <v>35</v>
      </c>
    </row>
    <row r="34" spans="1:88" s="141" customFormat="1" ht="20.25" thickTop="1" x14ac:dyDescent="0.25">
      <c r="A34" s="151" t="s">
        <v>52</v>
      </c>
      <c r="B34" s="153" t="s">
        <v>53</v>
      </c>
      <c r="C34" s="59" t="s">
        <v>101</v>
      </c>
      <c r="D34" s="78">
        <v>810192308</v>
      </c>
      <c r="E34" s="16">
        <f t="shared" si="5"/>
        <v>100</v>
      </c>
      <c r="F34" s="17">
        <v>0</v>
      </c>
      <c r="G34" s="17">
        <v>5</v>
      </c>
      <c r="H34" s="18">
        <v>6</v>
      </c>
      <c r="I34" s="19">
        <f t="shared" si="0"/>
        <v>105</v>
      </c>
      <c r="J34" s="17">
        <v>95</v>
      </c>
      <c r="K34" s="20">
        <v>55</v>
      </c>
      <c r="L34" s="36">
        <f t="shared" si="6"/>
        <v>65</v>
      </c>
      <c r="M34" s="16">
        <f t="shared" si="1"/>
        <v>20</v>
      </c>
      <c r="N34" s="17">
        <v>0</v>
      </c>
      <c r="O34" s="18">
        <f t="shared" si="2"/>
        <v>20</v>
      </c>
      <c r="P34" s="17">
        <v>0</v>
      </c>
      <c r="Q34" s="17">
        <v>4</v>
      </c>
      <c r="R34" s="21">
        <f t="shared" si="7"/>
        <v>40</v>
      </c>
      <c r="S34" s="16">
        <v>85</v>
      </c>
      <c r="T34" s="20">
        <v>45</v>
      </c>
      <c r="U34" s="19">
        <f t="shared" si="8"/>
        <v>55</v>
      </c>
      <c r="V34" s="16">
        <f t="shared" si="9"/>
        <v>60</v>
      </c>
      <c r="W34" s="17">
        <v>0</v>
      </c>
      <c r="X34" s="17">
        <f t="shared" si="10"/>
        <v>40</v>
      </c>
      <c r="Y34" s="17">
        <v>0</v>
      </c>
      <c r="Z34" s="17">
        <v>4</v>
      </c>
      <c r="AA34" s="21">
        <f t="shared" si="33"/>
        <v>100</v>
      </c>
      <c r="AB34" s="16">
        <v>100</v>
      </c>
      <c r="AC34" s="20">
        <v>94</v>
      </c>
      <c r="AD34" s="49">
        <f t="shared" si="11"/>
        <v>95.5</v>
      </c>
      <c r="AE34" s="51">
        <f t="shared" si="27"/>
        <v>35</v>
      </c>
      <c r="AF34" s="17">
        <v>0</v>
      </c>
      <c r="AG34" s="18">
        <f t="shared" si="28"/>
        <v>40</v>
      </c>
      <c r="AH34" s="17">
        <v>0</v>
      </c>
      <c r="AI34" s="17">
        <v>5</v>
      </c>
      <c r="AJ34" s="21">
        <f t="shared" si="12"/>
        <v>75</v>
      </c>
      <c r="AK34" s="16">
        <v>90</v>
      </c>
      <c r="AL34" s="20">
        <v>75</v>
      </c>
      <c r="AM34" s="19">
        <f t="shared" si="13"/>
        <v>78.75</v>
      </c>
      <c r="AN34" s="16">
        <f t="shared" si="14"/>
        <v>40</v>
      </c>
      <c r="AO34" s="17">
        <v>0</v>
      </c>
      <c r="AP34" s="17">
        <f t="shared" si="15"/>
        <v>40</v>
      </c>
      <c r="AQ34" s="17">
        <v>0</v>
      </c>
      <c r="AR34" s="17">
        <v>4</v>
      </c>
      <c r="AS34" s="19">
        <f t="shared" si="16"/>
        <v>80</v>
      </c>
      <c r="AT34" s="17">
        <v>0</v>
      </c>
      <c r="AU34" s="22">
        <v>90</v>
      </c>
      <c r="AV34" s="16">
        <v>0</v>
      </c>
      <c r="AW34" s="16">
        <f t="shared" si="17"/>
        <v>10</v>
      </c>
      <c r="AX34" s="17">
        <f t="shared" si="29"/>
        <v>30</v>
      </c>
      <c r="AY34" s="17">
        <v>10</v>
      </c>
      <c r="AZ34" s="17">
        <v>0</v>
      </c>
      <c r="BA34" s="17">
        <v>5</v>
      </c>
      <c r="BB34" s="19">
        <f t="shared" si="34"/>
        <v>50</v>
      </c>
      <c r="BC34" s="83">
        <v>100</v>
      </c>
      <c r="BD34" s="17"/>
      <c r="BE34" s="18">
        <f t="shared" si="32"/>
        <v>100</v>
      </c>
      <c r="BF34" s="17">
        <v>0</v>
      </c>
      <c r="BG34" s="17">
        <v>0</v>
      </c>
      <c r="BH34" s="17">
        <v>6</v>
      </c>
      <c r="BI34" s="19">
        <f t="shared" si="35"/>
        <v>100</v>
      </c>
      <c r="BJ34" s="83">
        <v>100</v>
      </c>
      <c r="BK34" s="20"/>
      <c r="BL34" s="19">
        <f t="shared" si="20"/>
        <v>0</v>
      </c>
      <c r="BM34" s="16"/>
      <c r="BN34" s="17">
        <f>IF(BQ34=0,0,IF(BQ34=1,15,IF(BQ34=2,30,IF(BQ34=3,55,IF(BQ34=4,75,IF(BQ34=5,100,ERR))))))</f>
        <v>55</v>
      </c>
      <c r="BO34" s="17">
        <v>0</v>
      </c>
      <c r="BP34" s="17">
        <v>0</v>
      </c>
      <c r="BQ34" s="17">
        <v>3</v>
      </c>
      <c r="BR34" s="19">
        <f t="shared" si="36"/>
        <v>55</v>
      </c>
      <c r="BS34" s="23">
        <f t="shared" si="22"/>
        <v>4.0006250000000003</v>
      </c>
      <c r="BT34" s="23">
        <f t="shared" si="23"/>
        <v>5.5374999999999996</v>
      </c>
      <c r="BU34" s="23">
        <f t="shared" si="30"/>
        <v>2.1</v>
      </c>
      <c r="BV34" s="24"/>
      <c r="BW34" s="14"/>
      <c r="BX34" s="14"/>
      <c r="BY34" s="14"/>
      <c r="BZ34" s="14"/>
      <c r="CA34" s="14"/>
      <c r="CB34" s="14"/>
      <c r="CC34" s="14"/>
      <c r="CD34" s="25" t="e">
        <f t="shared" si="25"/>
        <v>#DIV/0!</v>
      </c>
      <c r="CE34" s="26">
        <v>0</v>
      </c>
      <c r="CF34" s="27">
        <v>5</v>
      </c>
      <c r="CG34" s="25">
        <f t="shared" si="26"/>
        <v>0.2</v>
      </c>
      <c r="CH34" s="23">
        <v>1.5</v>
      </c>
      <c r="CI34" s="30">
        <f t="shared" si="31"/>
        <v>16.5</v>
      </c>
      <c r="CJ34" s="58" t="s">
        <v>35</v>
      </c>
    </row>
    <row r="35" spans="1:88" s="108" customFormat="1" ht="19.5" x14ac:dyDescent="0.25">
      <c r="A35" s="151"/>
      <c r="B35" s="154"/>
      <c r="C35" s="138" t="s">
        <v>102</v>
      </c>
      <c r="D35" s="110">
        <v>810192322</v>
      </c>
      <c r="E35" s="88">
        <f t="shared" si="5"/>
        <v>100</v>
      </c>
      <c r="F35" s="93">
        <v>0</v>
      </c>
      <c r="G35" s="93">
        <v>5</v>
      </c>
      <c r="H35" s="111">
        <v>6</v>
      </c>
      <c r="I35" s="96">
        <f t="shared" si="0"/>
        <v>105</v>
      </c>
      <c r="J35" s="93">
        <v>95</v>
      </c>
      <c r="K35" s="111">
        <v>90</v>
      </c>
      <c r="L35" s="92">
        <f t="shared" si="6"/>
        <v>92.5</v>
      </c>
      <c r="M35" s="88">
        <f t="shared" si="1"/>
        <v>20</v>
      </c>
      <c r="N35" s="93">
        <v>0</v>
      </c>
      <c r="O35" s="93">
        <f t="shared" si="2"/>
        <v>20</v>
      </c>
      <c r="P35" s="93">
        <v>0</v>
      </c>
      <c r="Q35" s="93">
        <v>4</v>
      </c>
      <c r="R35" s="112">
        <f t="shared" si="7"/>
        <v>40</v>
      </c>
      <c r="S35" s="88">
        <v>85</v>
      </c>
      <c r="T35" s="111">
        <v>75</v>
      </c>
      <c r="U35" s="96">
        <f t="shared" si="8"/>
        <v>77.5</v>
      </c>
      <c r="V35" s="88">
        <f t="shared" si="9"/>
        <v>60</v>
      </c>
      <c r="W35" s="93">
        <v>0</v>
      </c>
      <c r="X35" s="93">
        <f t="shared" si="10"/>
        <v>40</v>
      </c>
      <c r="Y35" s="93">
        <v>0</v>
      </c>
      <c r="Z35" s="93">
        <v>4</v>
      </c>
      <c r="AA35" s="112">
        <f t="shared" si="33"/>
        <v>100</v>
      </c>
      <c r="AB35" s="88">
        <v>95</v>
      </c>
      <c r="AC35" s="111">
        <v>86</v>
      </c>
      <c r="AD35" s="96">
        <f t="shared" si="11"/>
        <v>89.5</v>
      </c>
      <c r="AE35" s="88">
        <f t="shared" si="27"/>
        <v>35</v>
      </c>
      <c r="AF35" s="93">
        <v>0</v>
      </c>
      <c r="AG35" s="93">
        <f t="shared" si="28"/>
        <v>40</v>
      </c>
      <c r="AH35" s="93">
        <v>0</v>
      </c>
      <c r="AI35" s="93">
        <v>5</v>
      </c>
      <c r="AJ35" s="112">
        <f t="shared" si="12"/>
        <v>75</v>
      </c>
      <c r="AK35" s="88">
        <v>0</v>
      </c>
      <c r="AL35" s="111">
        <v>100</v>
      </c>
      <c r="AM35" s="96">
        <f t="shared" si="13"/>
        <v>100</v>
      </c>
      <c r="AN35" s="88">
        <f t="shared" si="14"/>
        <v>40</v>
      </c>
      <c r="AO35" s="93">
        <v>0</v>
      </c>
      <c r="AP35" s="93">
        <f t="shared" si="15"/>
        <v>40</v>
      </c>
      <c r="AQ35" s="93">
        <v>0</v>
      </c>
      <c r="AR35" s="93">
        <v>4</v>
      </c>
      <c r="AS35" s="96">
        <f t="shared" si="16"/>
        <v>80</v>
      </c>
      <c r="AT35" s="93">
        <v>0</v>
      </c>
      <c r="AU35" s="113">
        <v>90</v>
      </c>
      <c r="AV35" s="88">
        <v>0</v>
      </c>
      <c r="AW35" s="88">
        <f t="shared" si="17"/>
        <v>10</v>
      </c>
      <c r="AX35" s="93">
        <f t="shared" si="29"/>
        <v>30</v>
      </c>
      <c r="AY35" s="93">
        <v>10</v>
      </c>
      <c r="AZ35" s="93">
        <v>0</v>
      </c>
      <c r="BA35" s="93">
        <v>5</v>
      </c>
      <c r="BB35" s="96">
        <f t="shared" si="34"/>
        <v>50</v>
      </c>
      <c r="BC35" s="98">
        <v>100</v>
      </c>
      <c r="BD35" s="93"/>
      <c r="BE35" s="93">
        <f t="shared" si="32"/>
        <v>100</v>
      </c>
      <c r="BF35" s="93">
        <v>0</v>
      </c>
      <c r="BG35" s="93">
        <v>0</v>
      </c>
      <c r="BH35" s="93">
        <v>6</v>
      </c>
      <c r="BI35" s="96">
        <f t="shared" si="35"/>
        <v>100</v>
      </c>
      <c r="BJ35" s="98">
        <v>100</v>
      </c>
      <c r="BK35" s="111"/>
      <c r="BL35" s="96">
        <f t="shared" si="20"/>
        <v>0</v>
      </c>
      <c r="BM35" s="88"/>
      <c r="BN35" s="93">
        <f>IF(BQ35=0,0,IF(BQ35=1,15,IF(BQ35=2,30,IF(BQ35=3,55,IF(BQ35=4,75,IF(BQ35=5,100,ERR))))))</f>
        <v>55</v>
      </c>
      <c r="BO35" s="93">
        <v>0</v>
      </c>
      <c r="BP35" s="93">
        <v>0</v>
      </c>
      <c r="BQ35" s="93">
        <v>3</v>
      </c>
      <c r="BR35" s="96">
        <f t="shared" si="36"/>
        <v>55</v>
      </c>
      <c r="BS35" s="99">
        <f t="shared" si="22"/>
        <v>4.4712500000000004</v>
      </c>
      <c r="BT35" s="99">
        <f t="shared" si="23"/>
        <v>5.5374999999999996</v>
      </c>
      <c r="BU35" s="99">
        <f t="shared" si="30"/>
        <v>2.1</v>
      </c>
      <c r="BV35" s="114"/>
      <c r="BW35" s="109"/>
      <c r="BX35" s="109"/>
      <c r="BY35" s="109"/>
      <c r="BZ35" s="109"/>
      <c r="CA35" s="109"/>
      <c r="CB35" s="109"/>
      <c r="CC35" s="109"/>
      <c r="CD35" s="104" t="e">
        <f t="shared" si="25"/>
        <v>#DIV/0!</v>
      </c>
      <c r="CE35" s="115">
        <v>20</v>
      </c>
      <c r="CF35" s="116">
        <v>60</v>
      </c>
      <c r="CG35" s="104">
        <f t="shared" si="26"/>
        <v>3.2</v>
      </c>
      <c r="CH35" s="99">
        <v>1</v>
      </c>
      <c r="CI35" s="106">
        <f>IF((ROUNDUP(((BS35+BT35+BU35+CG35+CH35+3)*2),0)/2)&gt;20,20,ROUNDUP(((BS35+BT35+BU35+CG35+CH35+3)*2),0)/2)</f>
        <v>19.5</v>
      </c>
      <c r="CJ35" s="117" t="s">
        <v>35</v>
      </c>
    </row>
    <row r="36" spans="1:88" s="141" customFormat="1" ht="19.5" x14ac:dyDescent="0.25">
      <c r="A36" s="151"/>
      <c r="B36" s="155" t="s">
        <v>54</v>
      </c>
      <c r="C36" s="60" t="s">
        <v>103</v>
      </c>
      <c r="D36" s="33">
        <v>810193623</v>
      </c>
      <c r="E36" s="34">
        <f t="shared" si="5"/>
        <v>100</v>
      </c>
      <c r="F36" s="35">
        <v>0</v>
      </c>
      <c r="G36" s="35">
        <v>5</v>
      </c>
      <c r="H36" s="18">
        <v>6</v>
      </c>
      <c r="I36" s="36">
        <f t="shared" si="0"/>
        <v>105</v>
      </c>
      <c r="J36" s="35">
        <v>95</v>
      </c>
      <c r="K36" s="37">
        <v>60</v>
      </c>
      <c r="L36" s="36">
        <f t="shared" si="6"/>
        <v>68.75</v>
      </c>
      <c r="M36" s="34">
        <f t="shared" si="1"/>
        <v>60</v>
      </c>
      <c r="N36" s="35">
        <v>0</v>
      </c>
      <c r="O36" s="18">
        <f t="shared" si="2"/>
        <v>40</v>
      </c>
      <c r="P36" s="35">
        <v>0</v>
      </c>
      <c r="Q36" s="35">
        <v>7</v>
      </c>
      <c r="R36" s="38">
        <f t="shared" si="7"/>
        <v>100</v>
      </c>
      <c r="S36" s="34">
        <v>85</v>
      </c>
      <c r="T36" s="37">
        <v>70</v>
      </c>
      <c r="U36" s="49">
        <f t="shared" si="8"/>
        <v>73.75</v>
      </c>
      <c r="V36" s="51">
        <f t="shared" si="9"/>
        <v>60</v>
      </c>
      <c r="W36" s="35">
        <v>0</v>
      </c>
      <c r="X36" s="18">
        <f t="shared" si="10"/>
        <v>40</v>
      </c>
      <c r="Y36" s="35">
        <v>8</v>
      </c>
      <c r="Z36" s="35">
        <v>4</v>
      </c>
      <c r="AA36" s="38">
        <f t="shared" si="33"/>
        <v>108</v>
      </c>
      <c r="AB36" s="34">
        <v>90</v>
      </c>
      <c r="AC36" s="37">
        <v>85</v>
      </c>
      <c r="AD36" s="49">
        <f t="shared" si="11"/>
        <v>88.75</v>
      </c>
      <c r="AE36" s="51">
        <f t="shared" si="27"/>
        <v>35</v>
      </c>
      <c r="AF36" s="35">
        <v>0</v>
      </c>
      <c r="AG36" s="18">
        <f t="shared" si="28"/>
        <v>40</v>
      </c>
      <c r="AH36" s="35">
        <v>0</v>
      </c>
      <c r="AI36" s="35">
        <v>5</v>
      </c>
      <c r="AJ36" s="38">
        <f t="shared" si="12"/>
        <v>75</v>
      </c>
      <c r="AK36" s="34">
        <v>80</v>
      </c>
      <c r="AL36" s="37">
        <v>45</v>
      </c>
      <c r="AM36" s="49">
        <f t="shared" si="13"/>
        <v>53.75</v>
      </c>
      <c r="AN36" s="51">
        <f t="shared" si="14"/>
        <v>0</v>
      </c>
      <c r="AO36" s="35">
        <v>0</v>
      </c>
      <c r="AP36" s="18">
        <f t="shared" si="15"/>
        <v>0</v>
      </c>
      <c r="AQ36" s="35">
        <v>0</v>
      </c>
      <c r="AR36" s="35">
        <v>0</v>
      </c>
      <c r="AS36" s="36">
        <f t="shared" si="16"/>
        <v>0</v>
      </c>
      <c r="AT36" s="35">
        <v>0</v>
      </c>
      <c r="AU36" s="39">
        <v>65</v>
      </c>
      <c r="AV36" s="34">
        <v>65</v>
      </c>
      <c r="AW36" s="34">
        <f t="shared" si="17"/>
        <v>60</v>
      </c>
      <c r="AX36" s="18">
        <f t="shared" si="29"/>
        <v>40</v>
      </c>
      <c r="AY36" s="35">
        <v>0</v>
      </c>
      <c r="AZ36" s="35">
        <v>0</v>
      </c>
      <c r="BA36" s="35">
        <v>8</v>
      </c>
      <c r="BB36" s="36">
        <f t="shared" si="34"/>
        <v>100</v>
      </c>
      <c r="BC36" s="82">
        <v>55</v>
      </c>
      <c r="BD36" s="35"/>
      <c r="BE36" s="18">
        <f t="shared" si="32"/>
        <v>100</v>
      </c>
      <c r="BF36" s="35">
        <v>0</v>
      </c>
      <c r="BG36" s="35">
        <v>0</v>
      </c>
      <c r="BH36" s="35">
        <v>6</v>
      </c>
      <c r="BI36" s="36">
        <f t="shared" si="35"/>
        <v>100</v>
      </c>
      <c r="BJ36" s="82">
        <v>65</v>
      </c>
      <c r="BK36" s="37"/>
      <c r="BL36" s="36">
        <f t="shared" si="20"/>
        <v>0</v>
      </c>
      <c r="BM36" s="34"/>
      <c r="BN36" s="18">
        <f>IF(BQ36=0,0,IF(BQ36=1,15,IF(BQ36=2,30,IF(BQ36=3,55,IF(BQ36=4,75,IF(BQ36=5,100,ERR))))))</f>
        <v>55</v>
      </c>
      <c r="BO36" s="35">
        <v>10</v>
      </c>
      <c r="BP36" s="35">
        <v>0</v>
      </c>
      <c r="BQ36" s="35">
        <v>3</v>
      </c>
      <c r="BR36" s="36">
        <f t="shared" si="36"/>
        <v>65</v>
      </c>
      <c r="BS36" s="29">
        <f t="shared" si="22"/>
        <v>3.4624999999999999</v>
      </c>
      <c r="BT36" s="29">
        <f t="shared" si="23"/>
        <v>5.7175000000000002</v>
      </c>
      <c r="BU36" s="29">
        <f t="shared" si="30"/>
        <v>2.2999999999999998</v>
      </c>
      <c r="BV36" s="41"/>
      <c r="BW36" s="32"/>
      <c r="BX36" s="32"/>
      <c r="BY36" s="32"/>
      <c r="BZ36" s="32"/>
      <c r="CA36" s="32"/>
      <c r="CB36" s="32"/>
      <c r="CC36" s="32"/>
      <c r="CD36" s="42" t="e">
        <f t="shared" si="25"/>
        <v>#DIV/0!</v>
      </c>
      <c r="CE36" s="43">
        <v>20</v>
      </c>
      <c r="CF36" s="44">
        <v>5</v>
      </c>
      <c r="CG36" s="54">
        <v>1.5</v>
      </c>
      <c r="CH36" s="40">
        <v>1</v>
      </c>
      <c r="CI36" s="30">
        <f t="shared" si="31"/>
        <v>17</v>
      </c>
      <c r="CJ36" s="45" t="s">
        <v>35</v>
      </c>
    </row>
    <row r="37" spans="1:88" s="108" customFormat="1" ht="19.5" x14ac:dyDescent="0.25">
      <c r="A37" s="151"/>
      <c r="B37" s="154"/>
      <c r="C37" s="138" t="s">
        <v>104</v>
      </c>
      <c r="D37" s="120">
        <v>810192555</v>
      </c>
      <c r="E37" s="88">
        <f t="shared" si="5"/>
        <v>100</v>
      </c>
      <c r="F37" s="93">
        <v>0</v>
      </c>
      <c r="G37" s="93">
        <v>5</v>
      </c>
      <c r="H37" s="93">
        <v>6</v>
      </c>
      <c r="I37" s="96">
        <f t="shared" si="0"/>
        <v>105</v>
      </c>
      <c r="J37" s="93">
        <v>100</v>
      </c>
      <c r="K37" s="111">
        <v>72</v>
      </c>
      <c r="L37" s="92">
        <f t="shared" si="6"/>
        <v>79</v>
      </c>
      <c r="M37" s="88">
        <f t="shared" si="1"/>
        <v>60</v>
      </c>
      <c r="N37" s="93">
        <v>0</v>
      </c>
      <c r="O37" s="93">
        <f t="shared" si="2"/>
        <v>40</v>
      </c>
      <c r="P37" s="93">
        <v>0</v>
      </c>
      <c r="Q37" s="93">
        <v>7</v>
      </c>
      <c r="R37" s="112">
        <f t="shared" si="7"/>
        <v>100</v>
      </c>
      <c r="S37" s="88">
        <v>90</v>
      </c>
      <c r="T37" s="111">
        <v>55</v>
      </c>
      <c r="U37" s="96">
        <f t="shared" si="8"/>
        <v>63.75</v>
      </c>
      <c r="V37" s="88">
        <f t="shared" si="9"/>
        <v>60</v>
      </c>
      <c r="W37" s="93">
        <v>0</v>
      </c>
      <c r="X37" s="93">
        <f t="shared" si="10"/>
        <v>40</v>
      </c>
      <c r="Y37" s="93">
        <v>8</v>
      </c>
      <c r="Z37" s="93">
        <v>4</v>
      </c>
      <c r="AA37" s="112">
        <f t="shared" si="33"/>
        <v>108</v>
      </c>
      <c r="AB37" s="88">
        <v>100</v>
      </c>
      <c r="AC37" s="111">
        <v>84</v>
      </c>
      <c r="AD37" s="96">
        <f t="shared" si="11"/>
        <v>88</v>
      </c>
      <c r="AE37" s="88">
        <f t="shared" si="27"/>
        <v>0</v>
      </c>
      <c r="AF37" s="93">
        <v>0</v>
      </c>
      <c r="AG37" s="93">
        <f t="shared" si="28"/>
        <v>10</v>
      </c>
      <c r="AH37" s="93">
        <v>0</v>
      </c>
      <c r="AI37" s="93">
        <v>1</v>
      </c>
      <c r="AJ37" s="112">
        <f t="shared" si="12"/>
        <v>10</v>
      </c>
      <c r="AK37" s="88">
        <v>100</v>
      </c>
      <c r="AL37" s="111">
        <v>85</v>
      </c>
      <c r="AM37" s="96">
        <f t="shared" si="13"/>
        <v>88.75</v>
      </c>
      <c r="AN37" s="88">
        <f t="shared" si="14"/>
        <v>0</v>
      </c>
      <c r="AO37" s="93">
        <v>0</v>
      </c>
      <c r="AP37" s="93">
        <f t="shared" si="15"/>
        <v>0</v>
      </c>
      <c r="AQ37" s="93">
        <v>0</v>
      </c>
      <c r="AR37" s="93">
        <v>0</v>
      </c>
      <c r="AS37" s="96">
        <f t="shared" si="16"/>
        <v>0</v>
      </c>
      <c r="AT37" s="93">
        <v>100</v>
      </c>
      <c r="AU37" s="113">
        <v>100</v>
      </c>
      <c r="AV37" s="88">
        <v>50</v>
      </c>
      <c r="AW37" s="88">
        <f t="shared" si="17"/>
        <v>10</v>
      </c>
      <c r="AX37" s="93">
        <f t="shared" si="29"/>
        <v>30</v>
      </c>
      <c r="AY37" s="93">
        <v>0</v>
      </c>
      <c r="AZ37" s="93">
        <v>0</v>
      </c>
      <c r="BA37" s="93">
        <v>5</v>
      </c>
      <c r="BB37" s="96">
        <f t="shared" si="34"/>
        <v>40</v>
      </c>
      <c r="BC37" s="98">
        <v>0</v>
      </c>
      <c r="BD37" s="93"/>
      <c r="BE37" s="93">
        <f t="shared" si="32"/>
        <v>100</v>
      </c>
      <c r="BF37" s="93">
        <v>0</v>
      </c>
      <c r="BG37" s="93">
        <v>0</v>
      </c>
      <c r="BH37" s="93">
        <v>6</v>
      </c>
      <c r="BI37" s="96">
        <f t="shared" si="35"/>
        <v>100</v>
      </c>
      <c r="BJ37" s="98">
        <v>100</v>
      </c>
      <c r="BK37" s="111"/>
      <c r="BL37" s="96">
        <f t="shared" si="20"/>
        <v>0</v>
      </c>
      <c r="BM37" s="88"/>
      <c r="BN37" s="93">
        <f>IF(BQ37=0,0,IF(BQ37=1,15,IF(BQ37=2,30,IF(BQ37=3,55,IF(BQ37=4,75,IF(BQ37=5,100,ERR))))))</f>
        <v>55</v>
      </c>
      <c r="BO37" s="93">
        <v>0</v>
      </c>
      <c r="BP37" s="93">
        <v>0</v>
      </c>
      <c r="BQ37" s="93">
        <v>3</v>
      </c>
      <c r="BR37" s="96">
        <f t="shared" si="36"/>
        <v>55</v>
      </c>
      <c r="BS37" s="99">
        <f t="shared" si="22"/>
        <v>4.2331250000000002</v>
      </c>
      <c r="BT37" s="99">
        <f t="shared" si="23"/>
        <v>3.2425000000000002</v>
      </c>
      <c r="BU37" s="99">
        <f t="shared" si="30"/>
        <v>2.1</v>
      </c>
      <c r="BV37" s="114"/>
      <c r="BW37" s="109"/>
      <c r="BX37" s="109"/>
      <c r="BY37" s="109"/>
      <c r="BZ37" s="109"/>
      <c r="CA37" s="109"/>
      <c r="CB37" s="109"/>
      <c r="CC37" s="109"/>
      <c r="CD37" s="104" t="e">
        <f t="shared" si="25"/>
        <v>#DIV/0!</v>
      </c>
      <c r="CE37" s="115">
        <v>5</v>
      </c>
      <c r="CF37" s="116">
        <v>0</v>
      </c>
      <c r="CG37" s="104">
        <f t="shared" si="26"/>
        <v>0.2</v>
      </c>
      <c r="CH37" s="99">
        <v>3</v>
      </c>
      <c r="CI37" s="106">
        <f t="shared" si="31"/>
        <v>16</v>
      </c>
      <c r="CJ37" s="117" t="s">
        <v>35</v>
      </c>
    </row>
    <row r="38" spans="1:88" s="141" customFormat="1" ht="19.5" x14ac:dyDescent="0.25">
      <c r="A38" s="151"/>
      <c r="B38" s="155" t="s">
        <v>55</v>
      </c>
      <c r="C38" s="60" t="s">
        <v>105</v>
      </c>
      <c r="D38" s="77">
        <v>810192488</v>
      </c>
      <c r="E38" s="34">
        <f t="shared" si="5"/>
        <v>100</v>
      </c>
      <c r="F38" s="18">
        <v>0</v>
      </c>
      <c r="G38" s="18">
        <v>5</v>
      </c>
      <c r="H38" s="18">
        <v>6</v>
      </c>
      <c r="I38" s="36">
        <f t="shared" si="0"/>
        <v>105</v>
      </c>
      <c r="J38" s="35">
        <v>100</v>
      </c>
      <c r="K38" s="37">
        <v>80</v>
      </c>
      <c r="L38" s="36">
        <f t="shared" si="6"/>
        <v>85</v>
      </c>
      <c r="M38" s="34">
        <f t="shared" si="1"/>
        <v>60</v>
      </c>
      <c r="N38" s="35">
        <v>0</v>
      </c>
      <c r="O38" s="18">
        <f t="shared" si="2"/>
        <v>40</v>
      </c>
      <c r="P38" s="35">
        <v>5</v>
      </c>
      <c r="Q38" s="35">
        <v>7</v>
      </c>
      <c r="R38" s="38">
        <f t="shared" si="7"/>
        <v>105</v>
      </c>
      <c r="S38" s="34">
        <v>90</v>
      </c>
      <c r="T38" s="37">
        <v>80</v>
      </c>
      <c r="U38" s="49">
        <f t="shared" si="8"/>
        <v>82.5</v>
      </c>
      <c r="V38" s="51">
        <f t="shared" si="9"/>
        <v>60</v>
      </c>
      <c r="W38" s="35">
        <v>0</v>
      </c>
      <c r="X38" s="18">
        <f t="shared" si="10"/>
        <v>40</v>
      </c>
      <c r="Y38" s="35">
        <v>15</v>
      </c>
      <c r="Z38" s="35">
        <v>4</v>
      </c>
      <c r="AA38" s="38">
        <f t="shared" si="33"/>
        <v>115</v>
      </c>
      <c r="AB38" s="34">
        <v>100</v>
      </c>
      <c r="AC38" s="37">
        <v>81</v>
      </c>
      <c r="AD38" s="49">
        <f t="shared" si="11"/>
        <v>85.75</v>
      </c>
      <c r="AE38" s="51">
        <f t="shared" si="27"/>
        <v>35</v>
      </c>
      <c r="AF38" s="35">
        <v>0</v>
      </c>
      <c r="AG38" s="18">
        <f t="shared" si="28"/>
        <v>40</v>
      </c>
      <c r="AH38" s="35">
        <v>0</v>
      </c>
      <c r="AI38" s="35">
        <v>5</v>
      </c>
      <c r="AJ38" s="38">
        <f t="shared" si="12"/>
        <v>75</v>
      </c>
      <c r="AK38" s="34">
        <v>90</v>
      </c>
      <c r="AL38" s="37">
        <v>85</v>
      </c>
      <c r="AM38" s="49">
        <f t="shared" si="13"/>
        <v>88.75</v>
      </c>
      <c r="AN38" s="51">
        <f t="shared" si="14"/>
        <v>10</v>
      </c>
      <c r="AO38" s="35">
        <v>0</v>
      </c>
      <c r="AP38" s="18">
        <f t="shared" si="15"/>
        <v>20</v>
      </c>
      <c r="AQ38" s="35">
        <v>0</v>
      </c>
      <c r="AR38" s="35">
        <v>2</v>
      </c>
      <c r="AS38" s="36">
        <f t="shared" si="16"/>
        <v>30</v>
      </c>
      <c r="AT38" s="35">
        <v>0</v>
      </c>
      <c r="AU38" s="39">
        <v>100</v>
      </c>
      <c r="AV38" s="34">
        <v>90</v>
      </c>
      <c r="AW38" s="34">
        <f t="shared" si="17"/>
        <v>60</v>
      </c>
      <c r="AX38" s="35">
        <f t="shared" si="29"/>
        <v>40</v>
      </c>
      <c r="AY38" s="35">
        <v>5</v>
      </c>
      <c r="AZ38" s="35">
        <v>0</v>
      </c>
      <c r="BA38" s="35">
        <v>8</v>
      </c>
      <c r="BB38" s="36">
        <f t="shared" si="34"/>
        <v>105</v>
      </c>
      <c r="BC38" s="82">
        <v>100</v>
      </c>
      <c r="BD38" s="35"/>
      <c r="BE38" s="18">
        <f t="shared" si="32"/>
        <v>100</v>
      </c>
      <c r="BF38" s="35">
        <v>5</v>
      </c>
      <c r="BG38" s="35">
        <v>0</v>
      </c>
      <c r="BH38" s="35">
        <v>6</v>
      </c>
      <c r="BI38" s="36">
        <f t="shared" si="35"/>
        <v>105</v>
      </c>
      <c r="BJ38" s="82">
        <v>75</v>
      </c>
      <c r="BK38" s="37"/>
      <c r="BL38" s="36">
        <f t="shared" si="20"/>
        <v>0</v>
      </c>
      <c r="BM38" s="34"/>
      <c r="BN38" s="18">
        <f>IF(BQ38=0,0,IF(BQ38=1,15,IF(BQ38=2,30,IF(BQ38=3,55,IF(BQ38=4,75,IF(BQ38=5,100,ERR))))))</f>
        <v>55</v>
      </c>
      <c r="BO38" s="35">
        <v>0</v>
      </c>
      <c r="BP38" s="35">
        <v>0</v>
      </c>
      <c r="BQ38" s="35">
        <v>3</v>
      </c>
      <c r="BR38" s="36">
        <f t="shared" si="36"/>
        <v>55</v>
      </c>
      <c r="BS38" s="29">
        <f t="shared" si="22"/>
        <v>4.6025</v>
      </c>
      <c r="BT38" s="29">
        <f t="shared" si="23"/>
        <v>6.55</v>
      </c>
      <c r="BU38" s="29">
        <f t="shared" si="30"/>
        <v>2.15</v>
      </c>
      <c r="BV38" s="41"/>
      <c r="BW38" s="32"/>
      <c r="BX38" s="32"/>
      <c r="BY38" s="32"/>
      <c r="BZ38" s="32"/>
      <c r="CA38" s="32"/>
      <c r="CB38" s="32"/>
      <c r="CC38" s="32"/>
      <c r="CD38" s="42" t="e">
        <f t="shared" si="25"/>
        <v>#DIV/0!</v>
      </c>
      <c r="CE38" s="43">
        <v>25</v>
      </c>
      <c r="CF38" s="44">
        <v>0</v>
      </c>
      <c r="CG38" s="54">
        <f t="shared" si="26"/>
        <v>1</v>
      </c>
      <c r="CH38" s="40">
        <v>0.5</v>
      </c>
      <c r="CI38" s="30">
        <f t="shared" si="31"/>
        <v>18</v>
      </c>
      <c r="CJ38" s="45" t="s">
        <v>35</v>
      </c>
    </row>
    <row r="39" spans="1:88" s="108" customFormat="1" ht="19.5" x14ac:dyDescent="0.25">
      <c r="A39" s="151"/>
      <c r="B39" s="154"/>
      <c r="C39" s="138" t="s">
        <v>106</v>
      </c>
      <c r="D39" s="110">
        <v>810192502</v>
      </c>
      <c r="E39" s="88">
        <f t="shared" si="5"/>
        <v>100</v>
      </c>
      <c r="F39" s="93">
        <v>0</v>
      </c>
      <c r="G39" s="93">
        <v>5</v>
      </c>
      <c r="H39" s="111">
        <v>6</v>
      </c>
      <c r="I39" s="96">
        <f t="shared" si="0"/>
        <v>105</v>
      </c>
      <c r="J39" s="93">
        <v>100</v>
      </c>
      <c r="K39" s="111">
        <v>90</v>
      </c>
      <c r="L39" s="92">
        <f t="shared" si="6"/>
        <v>92.5</v>
      </c>
      <c r="M39" s="88">
        <f t="shared" si="1"/>
        <v>60</v>
      </c>
      <c r="N39" s="93">
        <v>0</v>
      </c>
      <c r="O39" s="93">
        <f t="shared" si="2"/>
        <v>40</v>
      </c>
      <c r="P39" s="93">
        <v>5</v>
      </c>
      <c r="Q39" s="93">
        <v>7</v>
      </c>
      <c r="R39" s="112">
        <f t="shared" si="7"/>
        <v>105</v>
      </c>
      <c r="S39" s="88">
        <v>90</v>
      </c>
      <c r="T39" s="111">
        <v>80</v>
      </c>
      <c r="U39" s="96">
        <f t="shared" si="8"/>
        <v>82.5</v>
      </c>
      <c r="V39" s="88">
        <f t="shared" si="9"/>
        <v>60</v>
      </c>
      <c r="W39" s="93">
        <v>0</v>
      </c>
      <c r="X39" s="93">
        <f t="shared" si="10"/>
        <v>40</v>
      </c>
      <c r="Y39" s="93">
        <v>15</v>
      </c>
      <c r="Z39" s="93">
        <v>4</v>
      </c>
      <c r="AA39" s="112">
        <f t="shared" si="33"/>
        <v>115</v>
      </c>
      <c r="AB39" s="88">
        <v>100</v>
      </c>
      <c r="AC39" s="111">
        <v>91</v>
      </c>
      <c r="AD39" s="96">
        <f t="shared" si="11"/>
        <v>93.25</v>
      </c>
      <c r="AE39" s="88">
        <f t="shared" si="27"/>
        <v>35</v>
      </c>
      <c r="AF39" s="93">
        <v>0</v>
      </c>
      <c r="AG39" s="93">
        <f t="shared" si="28"/>
        <v>40</v>
      </c>
      <c r="AH39" s="93">
        <v>0</v>
      </c>
      <c r="AI39" s="93">
        <v>5</v>
      </c>
      <c r="AJ39" s="112">
        <f t="shared" si="12"/>
        <v>75</v>
      </c>
      <c r="AK39" s="88">
        <v>100</v>
      </c>
      <c r="AL39" s="111">
        <v>90</v>
      </c>
      <c r="AM39" s="96">
        <f t="shared" si="13"/>
        <v>92.5</v>
      </c>
      <c r="AN39" s="88">
        <f t="shared" si="14"/>
        <v>10</v>
      </c>
      <c r="AO39" s="93">
        <v>0</v>
      </c>
      <c r="AP39" s="93">
        <f t="shared" si="15"/>
        <v>20</v>
      </c>
      <c r="AQ39" s="93">
        <v>0</v>
      </c>
      <c r="AR39" s="93">
        <v>2</v>
      </c>
      <c r="AS39" s="96">
        <f t="shared" si="16"/>
        <v>30</v>
      </c>
      <c r="AT39" s="93">
        <v>90</v>
      </c>
      <c r="AU39" s="113">
        <v>95</v>
      </c>
      <c r="AV39" s="88">
        <v>45</v>
      </c>
      <c r="AW39" s="88">
        <f t="shared" si="17"/>
        <v>60</v>
      </c>
      <c r="AX39" s="93">
        <f t="shared" si="29"/>
        <v>40</v>
      </c>
      <c r="AY39" s="93">
        <v>5</v>
      </c>
      <c r="AZ39" s="93">
        <v>0</v>
      </c>
      <c r="BA39" s="93">
        <v>8</v>
      </c>
      <c r="BB39" s="96">
        <f t="shared" si="34"/>
        <v>105</v>
      </c>
      <c r="BC39" s="98">
        <v>100</v>
      </c>
      <c r="BD39" s="93"/>
      <c r="BE39" s="93">
        <f t="shared" si="32"/>
        <v>100</v>
      </c>
      <c r="BF39" s="93">
        <v>5</v>
      </c>
      <c r="BG39" s="93">
        <v>0</v>
      </c>
      <c r="BH39" s="93">
        <v>6</v>
      </c>
      <c r="BI39" s="96">
        <f t="shared" si="35"/>
        <v>105</v>
      </c>
      <c r="BJ39" s="98">
        <v>100</v>
      </c>
      <c r="BK39" s="111"/>
      <c r="BL39" s="96">
        <f t="shared" si="20"/>
        <v>0</v>
      </c>
      <c r="BM39" s="88"/>
      <c r="BN39" s="93">
        <f>IF(BQ39=0,0,IF(BQ39=1,15,IF(BQ39=2,30,IF(BQ39=3,55,IF(BQ39=4,75,IF(BQ39=5,100,ERR))))))</f>
        <v>55</v>
      </c>
      <c r="BO39" s="93">
        <v>0</v>
      </c>
      <c r="BP39" s="93">
        <v>0</v>
      </c>
      <c r="BQ39" s="93">
        <v>3</v>
      </c>
      <c r="BR39" s="96">
        <f t="shared" si="36"/>
        <v>55</v>
      </c>
      <c r="BS39" s="99">
        <f t="shared" si="22"/>
        <v>4.9056249999999997</v>
      </c>
      <c r="BT39" s="99">
        <f t="shared" si="23"/>
        <v>6.55</v>
      </c>
      <c r="BU39" s="99">
        <f t="shared" si="30"/>
        <v>2.15</v>
      </c>
      <c r="BV39" s="114"/>
      <c r="BW39" s="109"/>
      <c r="BX39" s="109"/>
      <c r="BY39" s="109"/>
      <c r="BZ39" s="109"/>
      <c r="CA39" s="109"/>
      <c r="CB39" s="109"/>
      <c r="CC39" s="109"/>
      <c r="CD39" s="104" t="e">
        <f t="shared" si="25"/>
        <v>#DIV/0!</v>
      </c>
      <c r="CE39" s="115">
        <v>0</v>
      </c>
      <c r="CF39" s="116">
        <v>20</v>
      </c>
      <c r="CG39" s="104">
        <f t="shared" si="26"/>
        <v>0.8</v>
      </c>
      <c r="CH39" s="99">
        <v>0.5</v>
      </c>
      <c r="CI39" s="106">
        <f t="shared" si="31"/>
        <v>18</v>
      </c>
      <c r="CJ39" s="117" t="s">
        <v>35</v>
      </c>
    </row>
    <row r="40" spans="1:88" s="141" customFormat="1" ht="19.5" x14ac:dyDescent="0.25">
      <c r="A40" s="151"/>
      <c r="B40" s="155" t="s">
        <v>56</v>
      </c>
      <c r="C40" s="60" t="s">
        <v>107</v>
      </c>
      <c r="D40" s="33">
        <v>810192420</v>
      </c>
      <c r="E40" s="34">
        <f t="shared" si="5"/>
        <v>100</v>
      </c>
      <c r="F40" s="18">
        <v>0</v>
      </c>
      <c r="G40" s="18">
        <v>5</v>
      </c>
      <c r="H40" s="18">
        <v>6</v>
      </c>
      <c r="I40" s="36">
        <f t="shared" si="0"/>
        <v>105</v>
      </c>
      <c r="J40" s="35">
        <v>85</v>
      </c>
      <c r="K40" s="37">
        <v>80</v>
      </c>
      <c r="L40" s="36">
        <f t="shared" si="6"/>
        <v>81.25</v>
      </c>
      <c r="M40" s="34">
        <f t="shared" si="1"/>
        <v>60</v>
      </c>
      <c r="N40" s="35">
        <v>0</v>
      </c>
      <c r="O40" s="18">
        <f t="shared" si="2"/>
        <v>40</v>
      </c>
      <c r="P40" s="35">
        <v>0</v>
      </c>
      <c r="Q40" s="35">
        <v>7</v>
      </c>
      <c r="R40" s="38">
        <f t="shared" si="7"/>
        <v>100</v>
      </c>
      <c r="S40" s="34">
        <v>60</v>
      </c>
      <c r="T40" s="37">
        <v>70</v>
      </c>
      <c r="U40" s="49">
        <f t="shared" si="8"/>
        <v>67.5</v>
      </c>
      <c r="V40" s="51">
        <f t="shared" si="9"/>
        <v>60</v>
      </c>
      <c r="W40" s="35">
        <v>0</v>
      </c>
      <c r="X40" s="18">
        <f t="shared" si="10"/>
        <v>40</v>
      </c>
      <c r="Y40" s="35">
        <v>15</v>
      </c>
      <c r="Z40" s="35">
        <v>4</v>
      </c>
      <c r="AA40" s="38">
        <f t="shared" si="33"/>
        <v>115</v>
      </c>
      <c r="AB40" s="34">
        <v>0</v>
      </c>
      <c r="AC40" s="37">
        <v>85</v>
      </c>
      <c r="AD40" s="49">
        <f t="shared" si="11"/>
        <v>88.75</v>
      </c>
      <c r="AE40" s="34">
        <f t="shared" si="27"/>
        <v>60</v>
      </c>
      <c r="AF40" s="35">
        <v>0</v>
      </c>
      <c r="AG40" s="18">
        <f t="shared" si="28"/>
        <v>40</v>
      </c>
      <c r="AH40" s="35">
        <v>0</v>
      </c>
      <c r="AI40" s="35">
        <v>6</v>
      </c>
      <c r="AJ40" s="38">
        <f t="shared" si="12"/>
        <v>100</v>
      </c>
      <c r="AK40" s="34">
        <v>50</v>
      </c>
      <c r="AL40" s="37">
        <v>95</v>
      </c>
      <c r="AM40" s="49">
        <f t="shared" si="13"/>
        <v>96.25</v>
      </c>
      <c r="AN40" s="51">
        <f t="shared" si="14"/>
        <v>60</v>
      </c>
      <c r="AO40" s="35">
        <v>0</v>
      </c>
      <c r="AP40" s="18">
        <f t="shared" si="15"/>
        <v>40</v>
      </c>
      <c r="AQ40" s="35">
        <v>0</v>
      </c>
      <c r="AR40" s="35">
        <v>5</v>
      </c>
      <c r="AS40" s="36">
        <f t="shared" si="16"/>
        <v>100</v>
      </c>
      <c r="AT40" s="35">
        <v>60</v>
      </c>
      <c r="AU40" s="39">
        <v>100</v>
      </c>
      <c r="AV40" s="34">
        <v>90</v>
      </c>
      <c r="AW40" s="34">
        <f t="shared" si="17"/>
        <v>60</v>
      </c>
      <c r="AX40" s="18">
        <f t="shared" si="29"/>
        <v>40</v>
      </c>
      <c r="AY40" s="35">
        <v>0</v>
      </c>
      <c r="AZ40" s="35">
        <v>0</v>
      </c>
      <c r="BA40" s="35">
        <v>8</v>
      </c>
      <c r="BB40" s="36">
        <f t="shared" si="34"/>
        <v>100</v>
      </c>
      <c r="BC40" s="82">
        <v>100</v>
      </c>
      <c r="BD40" s="35"/>
      <c r="BE40" s="18">
        <f t="shared" si="32"/>
        <v>100</v>
      </c>
      <c r="BF40" s="35">
        <v>0</v>
      </c>
      <c r="BG40" s="35">
        <v>0</v>
      </c>
      <c r="BH40" s="35">
        <v>6</v>
      </c>
      <c r="BI40" s="36">
        <f t="shared" si="35"/>
        <v>100</v>
      </c>
      <c r="BJ40" s="82">
        <v>95</v>
      </c>
      <c r="BK40" s="37"/>
      <c r="BL40" s="36">
        <f t="shared" si="20"/>
        <v>0</v>
      </c>
      <c r="BM40" s="34"/>
      <c r="BN40" s="18">
        <f>IF(BQ40=0,0,IF(BQ40=1,15,IF(BQ40=2,30,IF(BQ40=3,55,IF(BQ40=4,75,IF(BQ40=5,100,ERR))))))</f>
        <v>100</v>
      </c>
      <c r="BO40" s="35">
        <v>0</v>
      </c>
      <c r="BP40" s="35">
        <v>0</v>
      </c>
      <c r="BQ40" s="35">
        <v>5</v>
      </c>
      <c r="BR40" s="36">
        <f t="shared" si="36"/>
        <v>100</v>
      </c>
      <c r="BS40" s="29">
        <f t="shared" si="22"/>
        <v>4.9249999999999998</v>
      </c>
      <c r="BT40" s="29">
        <f t="shared" si="23"/>
        <v>8.1624999999999996</v>
      </c>
      <c r="BU40" s="29">
        <f t="shared" si="30"/>
        <v>3</v>
      </c>
      <c r="BV40" s="41"/>
      <c r="BW40" s="32"/>
      <c r="BX40" s="32"/>
      <c r="BY40" s="32"/>
      <c r="BZ40" s="32"/>
      <c r="CA40" s="32"/>
      <c r="CB40" s="32"/>
      <c r="CC40" s="32"/>
      <c r="CD40" s="42" t="e">
        <f t="shared" si="25"/>
        <v>#DIV/0!</v>
      </c>
      <c r="CE40" s="43">
        <v>40</v>
      </c>
      <c r="CF40" s="44">
        <v>50</v>
      </c>
      <c r="CG40" s="54">
        <f t="shared" si="26"/>
        <v>3.6</v>
      </c>
      <c r="CH40" s="40">
        <v>0</v>
      </c>
      <c r="CI40" s="30">
        <f t="shared" si="31"/>
        <v>20</v>
      </c>
      <c r="CJ40" s="45" t="s">
        <v>35</v>
      </c>
    </row>
    <row r="41" spans="1:88" s="108" customFormat="1" ht="19.5" x14ac:dyDescent="0.25">
      <c r="A41" s="151"/>
      <c r="B41" s="154"/>
      <c r="C41" s="138" t="s">
        <v>108</v>
      </c>
      <c r="D41" s="120">
        <v>810192611</v>
      </c>
      <c r="E41" s="88">
        <f t="shared" si="5"/>
        <v>100</v>
      </c>
      <c r="F41" s="93">
        <v>0</v>
      </c>
      <c r="G41" s="93">
        <v>5</v>
      </c>
      <c r="H41" s="111">
        <v>6</v>
      </c>
      <c r="I41" s="96">
        <f t="shared" si="0"/>
        <v>105</v>
      </c>
      <c r="J41" s="93">
        <v>85</v>
      </c>
      <c r="K41" s="111">
        <v>77</v>
      </c>
      <c r="L41" s="92">
        <f t="shared" si="6"/>
        <v>79</v>
      </c>
      <c r="M41" s="88">
        <f t="shared" si="1"/>
        <v>60</v>
      </c>
      <c r="N41" s="93">
        <v>0</v>
      </c>
      <c r="O41" s="93">
        <f t="shared" si="2"/>
        <v>40</v>
      </c>
      <c r="P41" s="93">
        <v>0</v>
      </c>
      <c r="Q41" s="93">
        <v>7</v>
      </c>
      <c r="R41" s="112">
        <f t="shared" si="7"/>
        <v>100</v>
      </c>
      <c r="S41" s="88">
        <v>60</v>
      </c>
      <c r="T41" s="111">
        <v>100</v>
      </c>
      <c r="U41" s="96">
        <f t="shared" si="8"/>
        <v>100</v>
      </c>
      <c r="V41" s="88">
        <f t="shared" si="9"/>
        <v>60</v>
      </c>
      <c r="W41" s="93">
        <v>0</v>
      </c>
      <c r="X41" s="93">
        <f t="shared" si="10"/>
        <v>40</v>
      </c>
      <c r="Y41" s="93">
        <v>15</v>
      </c>
      <c r="Z41" s="93">
        <v>4</v>
      </c>
      <c r="AA41" s="112">
        <f t="shared" si="33"/>
        <v>115</v>
      </c>
      <c r="AB41" s="88">
        <v>60</v>
      </c>
      <c r="AC41" s="111">
        <v>78</v>
      </c>
      <c r="AD41" s="96">
        <f t="shared" si="11"/>
        <v>73.5</v>
      </c>
      <c r="AE41" s="88">
        <f t="shared" si="27"/>
        <v>60</v>
      </c>
      <c r="AF41" s="93">
        <v>0</v>
      </c>
      <c r="AG41" s="93">
        <f t="shared" si="28"/>
        <v>40</v>
      </c>
      <c r="AH41" s="93">
        <v>0</v>
      </c>
      <c r="AI41" s="93">
        <v>6</v>
      </c>
      <c r="AJ41" s="112">
        <f t="shared" si="12"/>
        <v>100</v>
      </c>
      <c r="AK41" s="88">
        <v>85</v>
      </c>
      <c r="AL41" s="111">
        <v>85</v>
      </c>
      <c r="AM41" s="96">
        <f t="shared" si="13"/>
        <v>88.75</v>
      </c>
      <c r="AN41" s="88">
        <f t="shared" si="14"/>
        <v>60</v>
      </c>
      <c r="AO41" s="93">
        <v>0</v>
      </c>
      <c r="AP41" s="93">
        <f t="shared" si="15"/>
        <v>40</v>
      </c>
      <c r="AQ41" s="93">
        <v>0</v>
      </c>
      <c r="AR41" s="93">
        <v>5</v>
      </c>
      <c r="AS41" s="96">
        <f t="shared" si="16"/>
        <v>100</v>
      </c>
      <c r="AT41" s="93">
        <v>60</v>
      </c>
      <c r="AU41" s="113">
        <v>100</v>
      </c>
      <c r="AV41" s="88">
        <v>100</v>
      </c>
      <c r="AW41" s="88">
        <f t="shared" si="17"/>
        <v>60</v>
      </c>
      <c r="AX41" s="93">
        <f t="shared" si="29"/>
        <v>40</v>
      </c>
      <c r="AY41" s="93">
        <v>0</v>
      </c>
      <c r="AZ41" s="93">
        <v>0</v>
      </c>
      <c r="BA41" s="93">
        <v>8</v>
      </c>
      <c r="BB41" s="96">
        <f t="shared" si="34"/>
        <v>100</v>
      </c>
      <c r="BC41" s="98">
        <v>100</v>
      </c>
      <c r="BD41" s="93"/>
      <c r="BE41" s="93">
        <f t="shared" si="32"/>
        <v>100</v>
      </c>
      <c r="BF41" s="93">
        <v>0</v>
      </c>
      <c r="BG41" s="93">
        <v>0</v>
      </c>
      <c r="BH41" s="93">
        <v>6</v>
      </c>
      <c r="BI41" s="96">
        <f t="shared" si="35"/>
        <v>100</v>
      </c>
      <c r="BJ41" s="98">
        <v>90</v>
      </c>
      <c r="BK41" s="111"/>
      <c r="BL41" s="96">
        <f t="shared" si="20"/>
        <v>0</v>
      </c>
      <c r="BM41" s="88"/>
      <c r="BN41" s="93">
        <f>IF(BQ41=0,0,IF(BQ41=1,15,IF(BQ41=2,30,IF(BQ41=3,55,IF(BQ41=4,75,IF(BQ41=5,100,ERR))))))</f>
        <v>100</v>
      </c>
      <c r="BO41" s="93">
        <v>0</v>
      </c>
      <c r="BP41" s="93">
        <v>0</v>
      </c>
      <c r="BQ41" s="93">
        <v>5</v>
      </c>
      <c r="BR41" s="96">
        <f t="shared" si="36"/>
        <v>100</v>
      </c>
      <c r="BS41" s="99">
        <f t="shared" si="22"/>
        <v>4.8806250000000002</v>
      </c>
      <c r="BT41" s="99">
        <f t="shared" si="23"/>
        <v>8.1624999999999996</v>
      </c>
      <c r="BU41" s="99">
        <f t="shared" si="30"/>
        <v>3</v>
      </c>
      <c r="BV41" s="114"/>
      <c r="BW41" s="109"/>
      <c r="BX41" s="109"/>
      <c r="BY41" s="109"/>
      <c r="BZ41" s="109"/>
      <c r="CA41" s="109"/>
      <c r="CB41" s="109"/>
      <c r="CC41" s="109"/>
      <c r="CD41" s="104" t="e">
        <f t="shared" si="25"/>
        <v>#DIV/0!</v>
      </c>
      <c r="CE41" s="115">
        <v>5</v>
      </c>
      <c r="CF41" s="116">
        <v>0</v>
      </c>
      <c r="CG41" s="104">
        <f t="shared" si="26"/>
        <v>0.2</v>
      </c>
      <c r="CH41" s="99">
        <v>0</v>
      </c>
      <c r="CI41" s="106">
        <f t="shared" si="31"/>
        <v>19.5</v>
      </c>
      <c r="CJ41" s="117" t="s">
        <v>35</v>
      </c>
    </row>
    <row r="42" spans="1:88" s="141" customFormat="1" ht="19.5" x14ac:dyDescent="0.25">
      <c r="A42" s="151"/>
      <c r="B42" s="156" t="s">
        <v>57</v>
      </c>
      <c r="C42" s="32" t="s">
        <v>109</v>
      </c>
      <c r="D42" s="77">
        <v>810192378</v>
      </c>
      <c r="E42" s="34">
        <f t="shared" si="5"/>
        <v>100</v>
      </c>
      <c r="F42" s="18">
        <v>0</v>
      </c>
      <c r="G42" s="18">
        <v>5</v>
      </c>
      <c r="H42" s="18">
        <v>6</v>
      </c>
      <c r="I42" s="36">
        <f t="shared" si="0"/>
        <v>105</v>
      </c>
      <c r="J42" s="35">
        <v>100</v>
      </c>
      <c r="K42" s="37">
        <v>75</v>
      </c>
      <c r="L42" s="36">
        <f t="shared" si="6"/>
        <v>81.25</v>
      </c>
      <c r="M42" s="34">
        <f t="shared" si="1"/>
        <v>60</v>
      </c>
      <c r="N42" s="35">
        <v>0</v>
      </c>
      <c r="O42" s="18">
        <f t="shared" si="2"/>
        <v>40</v>
      </c>
      <c r="P42" s="35">
        <v>0</v>
      </c>
      <c r="Q42" s="35">
        <v>7</v>
      </c>
      <c r="R42" s="38">
        <f t="shared" si="7"/>
        <v>100</v>
      </c>
      <c r="S42" s="34">
        <v>90</v>
      </c>
      <c r="T42" s="37">
        <v>75</v>
      </c>
      <c r="U42" s="49">
        <f t="shared" si="8"/>
        <v>78.75</v>
      </c>
      <c r="V42" s="51">
        <f t="shared" si="9"/>
        <v>60</v>
      </c>
      <c r="W42" s="35">
        <v>0</v>
      </c>
      <c r="X42" s="18">
        <f t="shared" si="10"/>
        <v>40</v>
      </c>
      <c r="Y42" s="35">
        <v>5</v>
      </c>
      <c r="Z42" s="35">
        <v>4</v>
      </c>
      <c r="AA42" s="38">
        <f t="shared" si="33"/>
        <v>105</v>
      </c>
      <c r="AB42" s="34">
        <v>90</v>
      </c>
      <c r="AC42" s="37">
        <v>70</v>
      </c>
      <c r="AD42" s="49">
        <f t="shared" si="11"/>
        <v>75</v>
      </c>
      <c r="AE42" s="51">
        <f t="shared" si="27"/>
        <v>60</v>
      </c>
      <c r="AF42" s="35">
        <v>0</v>
      </c>
      <c r="AG42" s="18">
        <f t="shared" si="28"/>
        <v>40</v>
      </c>
      <c r="AH42" s="35">
        <v>0</v>
      </c>
      <c r="AI42" s="35">
        <v>6</v>
      </c>
      <c r="AJ42" s="38">
        <f t="shared" si="12"/>
        <v>100</v>
      </c>
      <c r="AK42" s="34">
        <v>90</v>
      </c>
      <c r="AL42" s="37">
        <v>55</v>
      </c>
      <c r="AM42" s="49">
        <f t="shared" si="13"/>
        <v>63.75</v>
      </c>
      <c r="AN42" s="51">
        <f t="shared" si="14"/>
        <v>10</v>
      </c>
      <c r="AO42" s="35">
        <v>0</v>
      </c>
      <c r="AP42" s="18">
        <f t="shared" si="15"/>
        <v>20</v>
      </c>
      <c r="AQ42" s="35">
        <v>0</v>
      </c>
      <c r="AR42" s="35">
        <v>2</v>
      </c>
      <c r="AS42" s="36">
        <f t="shared" si="16"/>
        <v>30</v>
      </c>
      <c r="AT42" s="35">
        <v>60</v>
      </c>
      <c r="AU42" s="39">
        <v>85</v>
      </c>
      <c r="AV42" s="34">
        <v>50</v>
      </c>
      <c r="AW42" s="34">
        <f t="shared" si="17"/>
        <v>0</v>
      </c>
      <c r="AX42" s="18">
        <f t="shared" si="29"/>
        <v>0</v>
      </c>
      <c r="AY42" s="35">
        <v>0</v>
      </c>
      <c r="AZ42" s="35">
        <v>0</v>
      </c>
      <c r="BA42" s="35"/>
      <c r="BB42" s="36">
        <f t="shared" si="34"/>
        <v>0</v>
      </c>
      <c r="BC42" s="82">
        <v>95</v>
      </c>
      <c r="BD42" s="35"/>
      <c r="BE42" s="18">
        <f t="shared" si="32"/>
        <v>100</v>
      </c>
      <c r="BF42" s="35">
        <v>0</v>
      </c>
      <c r="BG42" s="35">
        <v>0</v>
      </c>
      <c r="BH42" s="35">
        <v>6</v>
      </c>
      <c r="BI42" s="36">
        <f t="shared" si="35"/>
        <v>100</v>
      </c>
      <c r="BJ42" s="82">
        <v>75</v>
      </c>
      <c r="BK42" s="37"/>
      <c r="BL42" s="36">
        <f t="shared" si="20"/>
        <v>0</v>
      </c>
      <c r="BM42" s="34"/>
      <c r="BN42" s="18">
        <f>IF(BQ42=0,0,IF(BQ42=1,15,IF(BQ42=2,30,IF(BQ42=3,55,IF(BQ42=4,75,IF(BQ42=5,100,ERR))))))</f>
        <v>100</v>
      </c>
      <c r="BO42" s="35">
        <v>0</v>
      </c>
      <c r="BP42" s="35">
        <v>0</v>
      </c>
      <c r="BQ42" s="35">
        <v>5</v>
      </c>
      <c r="BR42" s="36">
        <f t="shared" si="36"/>
        <v>100</v>
      </c>
      <c r="BS42" s="29">
        <f t="shared" si="22"/>
        <v>4.0218749999999996</v>
      </c>
      <c r="BT42" s="29">
        <f t="shared" si="23"/>
        <v>4.1624999999999996</v>
      </c>
      <c r="BU42" s="29">
        <f t="shared" si="30"/>
        <v>3</v>
      </c>
      <c r="BV42" s="41"/>
      <c r="BW42" s="32"/>
      <c r="BX42" s="32"/>
      <c r="BY42" s="32"/>
      <c r="BZ42" s="32"/>
      <c r="CA42" s="32"/>
      <c r="CB42" s="32"/>
      <c r="CC42" s="32"/>
      <c r="CD42" s="42" t="e">
        <f t="shared" si="25"/>
        <v>#DIV/0!</v>
      </c>
      <c r="CE42" s="43">
        <v>40</v>
      </c>
      <c r="CF42" s="44">
        <v>35</v>
      </c>
      <c r="CG42" s="54">
        <f t="shared" si="26"/>
        <v>3</v>
      </c>
      <c r="CH42" s="40">
        <v>0.5</v>
      </c>
      <c r="CI42" s="30">
        <f t="shared" si="31"/>
        <v>18</v>
      </c>
      <c r="CJ42" s="45" t="s">
        <v>35</v>
      </c>
    </row>
    <row r="43" spans="1:88" s="108" customFormat="1" ht="20.25" thickBot="1" x14ac:dyDescent="0.3">
      <c r="A43" s="152"/>
      <c r="B43" s="157"/>
      <c r="C43" s="134" t="s">
        <v>110</v>
      </c>
      <c r="D43" s="139">
        <v>810192450</v>
      </c>
      <c r="E43" s="95">
        <f t="shared" si="5"/>
        <v>100</v>
      </c>
      <c r="F43" s="93">
        <v>0</v>
      </c>
      <c r="G43" s="93">
        <v>5</v>
      </c>
      <c r="H43" s="122">
        <v>6</v>
      </c>
      <c r="I43" s="123">
        <f t="shared" si="0"/>
        <v>105</v>
      </c>
      <c r="J43" s="122">
        <v>100</v>
      </c>
      <c r="K43" s="124">
        <v>75</v>
      </c>
      <c r="L43" s="92">
        <f t="shared" si="6"/>
        <v>81.25</v>
      </c>
      <c r="M43" s="121">
        <f t="shared" si="1"/>
        <v>60</v>
      </c>
      <c r="N43" s="122">
        <v>0</v>
      </c>
      <c r="O43" s="122">
        <f t="shared" si="2"/>
        <v>40</v>
      </c>
      <c r="P43" s="122">
        <v>0</v>
      </c>
      <c r="Q43" s="122">
        <v>7</v>
      </c>
      <c r="R43" s="125">
        <f t="shared" si="7"/>
        <v>100</v>
      </c>
      <c r="S43" s="121">
        <v>75</v>
      </c>
      <c r="T43" s="124">
        <v>75</v>
      </c>
      <c r="U43" s="123">
        <f t="shared" si="8"/>
        <v>75</v>
      </c>
      <c r="V43" s="121">
        <f t="shared" si="9"/>
        <v>60</v>
      </c>
      <c r="W43" s="122">
        <v>0</v>
      </c>
      <c r="X43" s="122">
        <f t="shared" si="10"/>
        <v>40</v>
      </c>
      <c r="Y43" s="122">
        <v>5</v>
      </c>
      <c r="Z43" s="122">
        <v>4</v>
      </c>
      <c r="AA43" s="125">
        <f t="shared" si="33"/>
        <v>105</v>
      </c>
      <c r="AB43" s="121">
        <v>70</v>
      </c>
      <c r="AC43" s="124">
        <v>69</v>
      </c>
      <c r="AD43" s="123">
        <f t="shared" si="11"/>
        <v>69.25</v>
      </c>
      <c r="AE43" s="121">
        <f t="shared" si="27"/>
        <v>60</v>
      </c>
      <c r="AF43" s="122">
        <v>0</v>
      </c>
      <c r="AG43" s="122">
        <f t="shared" si="28"/>
        <v>40</v>
      </c>
      <c r="AH43" s="122">
        <v>0</v>
      </c>
      <c r="AI43" s="122">
        <v>6</v>
      </c>
      <c r="AJ43" s="125">
        <f t="shared" si="12"/>
        <v>100</v>
      </c>
      <c r="AK43" s="121">
        <v>65</v>
      </c>
      <c r="AL43" s="124">
        <v>50</v>
      </c>
      <c r="AM43" s="123">
        <f t="shared" si="13"/>
        <v>53.75</v>
      </c>
      <c r="AN43" s="121">
        <f t="shared" si="14"/>
        <v>10</v>
      </c>
      <c r="AO43" s="122">
        <v>0</v>
      </c>
      <c r="AP43" s="122">
        <f t="shared" si="15"/>
        <v>20</v>
      </c>
      <c r="AQ43" s="122">
        <v>0</v>
      </c>
      <c r="AR43" s="122">
        <v>2</v>
      </c>
      <c r="AS43" s="123">
        <f t="shared" si="16"/>
        <v>30</v>
      </c>
      <c r="AT43" s="122">
        <v>50</v>
      </c>
      <c r="AU43" s="126">
        <v>75</v>
      </c>
      <c r="AV43" s="121">
        <v>45</v>
      </c>
      <c r="AW43" s="121">
        <f t="shared" si="17"/>
        <v>0</v>
      </c>
      <c r="AX43" s="122">
        <f t="shared" si="29"/>
        <v>0</v>
      </c>
      <c r="AY43" s="122">
        <v>0</v>
      </c>
      <c r="AZ43" s="122">
        <v>0</v>
      </c>
      <c r="BA43" s="122"/>
      <c r="BB43" s="123">
        <f t="shared" si="34"/>
        <v>0</v>
      </c>
      <c r="BC43" s="127">
        <v>95</v>
      </c>
      <c r="BD43" s="122"/>
      <c r="BE43" s="89">
        <f t="shared" si="32"/>
        <v>100</v>
      </c>
      <c r="BF43" s="122">
        <v>0</v>
      </c>
      <c r="BG43" s="122">
        <v>0</v>
      </c>
      <c r="BH43" s="122">
        <v>6</v>
      </c>
      <c r="BI43" s="123">
        <f t="shared" si="35"/>
        <v>100</v>
      </c>
      <c r="BJ43" s="127">
        <v>75</v>
      </c>
      <c r="BK43" s="124"/>
      <c r="BL43" s="123">
        <f t="shared" si="20"/>
        <v>0</v>
      </c>
      <c r="BM43" s="121"/>
      <c r="BN43" s="89">
        <f>IF(BQ43=0,0,IF(BQ43=1,15,IF(BQ43=2,30,IF(BQ43=3,55,IF(BQ43=4,75,IF(BQ43=5,100,ERR))))))</f>
        <v>100</v>
      </c>
      <c r="BO43" s="122">
        <v>0</v>
      </c>
      <c r="BP43" s="122">
        <v>0</v>
      </c>
      <c r="BQ43" s="122">
        <v>5</v>
      </c>
      <c r="BR43" s="123">
        <f t="shared" si="36"/>
        <v>100</v>
      </c>
      <c r="BS43" s="128">
        <f t="shared" si="22"/>
        <v>3.7349999999999999</v>
      </c>
      <c r="BT43" s="128">
        <f t="shared" si="23"/>
        <v>4.1624999999999996</v>
      </c>
      <c r="BU43" s="128">
        <f t="shared" si="30"/>
        <v>3</v>
      </c>
      <c r="BV43" s="133"/>
      <c r="BW43" s="134"/>
      <c r="BX43" s="134"/>
      <c r="BY43" s="134"/>
      <c r="BZ43" s="134"/>
      <c r="CA43" s="134"/>
      <c r="CB43" s="134"/>
      <c r="CC43" s="134"/>
      <c r="CD43" s="129" t="e">
        <f t="shared" si="25"/>
        <v>#DIV/0!</v>
      </c>
      <c r="CE43" s="135">
        <v>20</v>
      </c>
      <c r="CF43" s="136">
        <v>30</v>
      </c>
      <c r="CG43" s="129">
        <f t="shared" si="26"/>
        <v>2</v>
      </c>
      <c r="CH43" s="128">
        <v>0.5</v>
      </c>
      <c r="CI43" s="140">
        <f t="shared" si="31"/>
        <v>16.5</v>
      </c>
      <c r="CJ43" s="131" t="s">
        <v>35</v>
      </c>
    </row>
    <row r="44" spans="1:88" ht="21" thickTop="1" thickBot="1" x14ac:dyDescent="0.3">
      <c r="A44" s="148" t="s">
        <v>58</v>
      </c>
      <c r="B44" s="149"/>
      <c r="C44" s="149"/>
      <c r="D44" s="150"/>
      <c r="E44" s="61">
        <f>AVERAGE(E4:E43)</f>
        <v>94.25</v>
      </c>
      <c r="F44" s="62">
        <f t="shared" ref="F44:BT44" si="37">AVERAGE(F4:F43)</f>
        <v>0</v>
      </c>
      <c r="G44" s="62">
        <f t="shared" si="37"/>
        <v>3.5526315789473686</v>
      </c>
      <c r="H44" s="62">
        <f t="shared" si="37"/>
        <v>5.65</v>
      </c>
      <c r="I44" s="63">
        <f t="shared" si="37"/>
        <v>97.625</v>
      </c>
      <c r="J44" s="64">
        <f t="shared" si="37"/>
        <v>52.024999999999999</v>
      </c>
      <c r="K44" s="65">
        <f t="shared" si="37"/>
        <v>70.025000000000006</v>
      </c>
      <c r="L44" s="63">
        <f t="shared" si="37"/>
        <v>67.456249999999997</v>
      </c>
      <c r="M44" s="62">
        <f t="shared" si="37"/>
        <v>45.75</v>
      </c>
      <c r="N44" s="62">
        <f t="shared" si="37"/>
        <v>0.9</v>
      </c>
      <c r="O44" s="62">
        <f t="shared" si="37"/>
        <v>34.75</v>
      </c>
      <c r="P44" s="62">
        <f t="shared" si="37"/>
        <v>0.5</v>
      </c>
      <c r="Q44" s="62">
        <f t="shared" si="37"/>
        <v>6.0750000000000002</v>
      </c>
      <c r="R44" s="66">
        <f t="shared" si="37"/>
        <v>81.900000000000006</v>
      </c>
      <c r="S44" s="61">
        <f t="shared" si="37"/>
        <v>43.375</v>
      </c>
      <c r="T44" s="67">
        <f t="shared" si="37"/>
        <v>59.375</v>
      </c>
      <c r="U44" s="68">
        <f t="shared" si="37"/>
        <v>57.75</v>
      </c>
      <c r="V44" s="62">
        <f t="shared" si="37"/>
        <v>49.875</v>
      </c>
      <c r="W44" s="62">
        <f t="shared" si="37"/>
        <v>0.5</v>
      </c>
      <c r="X44" s="62">
        <f t="shared" si="37"/>
        <v>32.875</v>
      </c>
      <c r="Y44" s="62">
        <f t="shared" si="37"/>
        <v>5.65</v>
      </c>
      <c r="Z44" s="62">
        <f t="shared" si="37"/>
        <v>3.6666666666666665</v>
      </c>
      <c r="AA44" s="66">
        <f t="shared" si="37"/>
        <v>88.9</v>
      </c>
      <c r="AB44" s="61">
        <f t="shared" si="37"/>
        <v>35.875</v>
      </c>
      <c r="AC44" s="67">
        <f t="shared" si="37"/>
        <v>60.230769230769234</v>
      </c>
      <c r="AD44" s="68">
        <f t="shared" si="37"/>
        <v>55.887500000000003</v>
      </c>
      <c r="AE44" s="62">
        <f t="shared" si="37"/>
        <v>28</v>
      </c>
      <c r="AF44" s="62">
        <f t="shared" si="37"/>
        <v>0.25</v>
      </c>
      <c r="AG44" s="62">
        <f t="shared" si="37"/>
        <v>31.75</v>
      </c>
      <c r="AH44" s="62">
        <f t="shared" si="37"/>
        <v>-0.5</v>
      </c>
      <c r="AI44" s="62">
        <f t="shared" si="37"/>
        <v>4.0999999999999996</v>
      </c>
      <c r="AJ44" s="66">
        <f t="shared" si="37"/>
        <v>59.5</v>
      </c>
      <c r="AK44" s="61">
        <f t="shared" si="37"/>
        <v>43.375</v>
      </c>
      <c r="AL44" s="67">
        <f t="shared" si="37"/>
        <v>52.125</v>
      </c>
      <c r="AM44" s="68">
        <f t="shared" si="37"/>
        <v>51.84375</v>
      </c>
      <c r="AN44" s="61">
        <f t="shared" si="37"/>
        <v>24.5</v>
      </c>
      <c r="AO44" s="62">
        <f t="shared" si="37"/>
        <v>0</v>
      </c>
      <c r="AP44" s="62">
        <f t="shared" si="37"/>
        <v>23.5</v>
      </c>
      <c r="AQ44" s="62">
        <f t="shared" si="37"/>
        <v>0.125</v>
      </c>
      <c r="AR44" s="62">
        <f t="shared" si="37"/>
        <v>2.5499999999999998</v>
      </c>
      <c r="AS44" s="63">
        <f t="shared" si="37"/>
        <v>48.125</v>
      </c>
      <c r="AT44" s="62">
        <f t="shared" si="37"/>
        <v>16.75</v>
      </c>
      <c r="AU44" s="69">
        <f t="shared" si="37"/>
        <v>46.875</v>
      </c>
      <c r="AV44" s="69">
        <f t="shared" si="37"/>
        <v>39.25</v>
      </c>
      <c r="AW44" s="61">
        <f t="shared" si="37"/>
        <v>32.75</v>
      </c>
      <c r="AX44" s="62">
        <f t="shared" si="37"/>
        <v>31.75</v>
      </c>
      <c r="AY44" s="62">
        <f t="shared" si="37"/>
        <v>4.375</v>
      </c>
      <c r="AZ44" s="62">
        <f t="shared" si="37"/>
        <v>0</v>
      </c>
      <c r="BA44" s="62">
        <f t="shared" si="37"/>
        <v>6.1891891891891895</v>
      </c>
      <c r="BB44" s="63">
        <f t="shared" si="37"/>
        <v>69.075000000000003</v>
      </c>
      <c r="BC44" s="61">
        <f t="shared" si="37"/>
        <v>46.5</v>
      </c>
      <c r="BD44" s="61" t="e">
        <f t="shared" si="37"/>
        <v>#DIV/0!</v>
      </c>
      <c r="BE44" s="62">
        <f t="shared" si="37"/>
        <v>94</v>
      </c>
      <c r="BF44" s="62">
        <f t="shared" si="37"/>
        <v>1.5</v>
      </c>
      <c r="BG44" s="62">
        <f t="shared" si="37"/>
        <v>0</v>
      </c>
      <c r="BH44" s="62">
        <f t="shared" si="37"/>
        <v>5.7</v>
      </c>
      <c r="BI44" s="63">
        <f t="shared" si="37"/>
        <v>95.5</v>
      </c>
      <c r="BJ44" s="61">
        <f t="shared" ref="BJ44:BL44" si="38">AVERAGE(BJ4:BJ43)</f>
        <v>41.625</v>
      </c>
      <c r="BK44" s="67" t="e">
        <f t="shared" si="38"/>
        <v>#DIV/0!</v>
      </c>
      <c r="BL44" s="68">
        <f t="shared" si="38"/>
        <v>0</v>
      </c>
      <c r="BM44" s="61" t="e">
        <f t="shared" si="37"/>
        <v>#DIV/0!</v>
      </c>
      <c r="BN44" s="62">
        <f t="shared" si="37"/>
        <v>55.75</v>
      </c>
      <c r="BO44" s="62">
        <f t="shared" si="37"/>
        <v>0.75</v>
      </c>
      <c r="BP44" s="62">
        <f t="shared" si="37"/>
        <v>0</v>
      </c>
      <c r="BQ44" s="62">
        <f t="shared" si="37"/>
        <v>2.9750000000000001</v>
      </c>
      <c r="BR44" s="63">
        <f t="shared" si="37"/>
        <v>56.5</v>
      </c>
      <c r="BS44" s="70">
        <f t="shared" si="37"/>
        <v>2.7104218750000002</v>
      </c>
      <c r="BT44" s="70">
        <f t="shared" si="37"/>
        <v>5.3291874999999997</v>
      </c>
      <c r="BU44" s="70">
        <f t="shared" ref="BU44" si="39">AVERAGE(BU4:BU43)</f>
        <v>2.0850000000000009</v>
      </c>
      <c r="BV44" s="61" t="s">
        <v>35</v>
      </c>
      <c r="BW44" s="62" t="s">
        <v>35</v>
      </c>
      <c r="BX44" s="62" t="s">
        <v>35</v>
      </c>
      <c r="BY44" s="62" t="s">
        <v>35</v>
      </c>
      <c r="BZ44" s="62" t="s">
        <v>35</v>
      </c>
      <c r="CA44" s="62" t="s">
        <v>35</v>
      </c>
      <c r="CB44" s="62" t="s">
        <v>35</v>
      </c>
      <c r="CC44" s="62" t="s">
        <v>35</v>
      </c>
      <c r="CD44" s="71" t="e">
        <f>AVERAGE(CD4:CD41)</f>
        <v>#DIV/0!</v>
      </c>
      <c r="CE44" s="72">
        <f t="shared" ref="CE44:CG44" si="40">AVERAGE(CE4:CE41)</f>
        <v>21.026315789473685</v>
      </c>
      <c r="CF44" s="73">
        <f t="shared" si="40"/>
        <v>23.684210526315791</v>
      </c>
      <c r="CG44" s="74">
        <f t="shared" si="40"/>
        <v>1.8015789473684209</v>
      </c>
      <c r="CH44" s="70">
        <f>AVERAGE(CH4:CH41)</f>
        <v>0.98684210526315785</v>
      </c>
      <c r="CI44" s="75">
        <f>AVERAGE(CI4:CI41)</f>
        <v>15.828947368421053</v>
      </c>
      <c r="CJ44" s="76" t="s">
        <v>59</v>
      </c>
    </row>
    <row r="45" spans="1:88" ht="15.75" thickTop="1" x14ac:dyDescent="0.25"/>
  </sheetData>
  <mergeCells count="53">
    <mergeCell ref="AN2:AS2"/>
    <mergeCell ref="A2:B3"/>
    <mergeCell ref="C2:C3"/>
    <mergeCell ref="D2:D3"/>
    <mergeCell ref="E2:I2"/>
    <mergeCell ref="J2:L2"/>
    <mergeCell ref="M2:R2"/>
    <mergeCell ref="S2:U2"/>
    <mergeCell ref="V2:AA2"/>
    <mergeCell ref="AB2:AD2"/>
    <mergeCell ref="AE2:AJ2"/>
    <mergeCell ref="AK2:AM2"/>
    <mergeCell ref="CJ2:CJ3"/>
    <mergeCell ref="BD2:BI2"/>
    <mergeCell ref="BS2:BS3"/>
    <mergeCell ref="BT2:BT3"/>
    <mergeCell ref="BU2:BU3"/>
    <mergeCell ref="BV2:CD2"/>
    <mergeCell ref="CH2:CH3"/>
    <mergeCell ref="CI2:CI3"/>
    <mergeCell ref="BM2:BR2"/>
    <mergeCell ref="CE2:CG2"/>
    <mergeCell ref="A4:A13"/>
    <mergeCell ref="B4:B5"/>
    <mergeCell ref="B6:B7"/>
    <mergeCell ref="B8:B9"/>
    <mergeCell ref="B10:B11"/>
    <mergeCell ref="B12:B13"/>
    <mergeCell ref="A14:A23"/>
    <mergeCell ref="B14:B15"/>
    <mergeCell ref="B16:B17"/>
    <mergeCell ref="B18:B19"/>
    <mergeCell ref="B20:B21"/>
    <mergeCell ref="B22:B23"/>
    <mergeCell ref="A24:A33"/>
    <mergeCell ref="B24:B25"/>
    <mergeCell ref="B26:B27"/>
    <mergeCell ref="B28:B29"/>
    <mergeCell ref="B30:B31"/>
    <mergeCell ref="B32:B33"/>
    <mergeCell ref="A44:D44"/>
    <mergeCell ref="A34:A43"/>
    <mergeCell ref="B34:B35"/>
    <mergeCell ref="B36:B37"/>
    <mergeCell ref="B38:B39"/>
    <mergeCell ref="B40:B41"/>
    <mergeCell ref="B42:B43"/>
    <mergeCell ref="AU2:AU3"/>
    <mergeCell ref="AT2:AT3"/>
    <mergeCell ref="AW2:BB2"/>
    <mergeCell ref="BC2:BC3"/>
    <mergeCell ref="BJ2:BL2"/>
    <mergeCell ref="AV2:AV3"/>
  </mergeCells>
  <conditionalFormatting sqref="CI4:CI43">
    <cfRule type="iconSet" priority="5">
      <iconSet iconSet="3Symbols2">
        <cfvo type="percent" val="0"/>
        <cfvo type="num" val="10"/>
        <cfvo type="num" val="14"/>
      </iconSet>
    </cfRule>
  </conditionalFormatting>
  <conditionalFormatting sqref="CI44">
    <cfRule type="iconSet" priority="18">
      <iconSet iconSet="3Symbols2">
        <cfvo type="percent" val="0"/>
        <cfvo type="num" val="10"/>
        <cfvo type="num" val="14"/>
      </iconSet>
    </cfRule>
  </conditionalFormatting>
  <conditionalFormatting sqref="BV4:CC4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V14:CC14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BV5:CC13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BV15:CC43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BV4:CC43">
    <cfRule type="iconSet" priority="23">
      <iconSet iconSet="3Symbols2" showValue="0">
        <cfvo type="percent" val="0"/>
        <cfvo type="num" val="0"/>
        <cfvo type="num" val="2"/>
      </iconSet>
    </cfRule>
  </conditionalFormatting>
  <pageMargins left="0.7" right="0.7" top="0.75" bottom="0.75" header="0.3" footer="0.3"/>
  <pageSetup paperSize="144" orientation="landscape" horizontalDpi="4294967292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FE77D214-AE52-47B3-BCA7-AD8F64D761F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BV5:CC13</xm:sqref>
        </x14:conditionalFormatting>
        <x14:conditionalFormatting xmlns:xm="http://schemas.microsoft.com/office/excel/2006/main">
          <x14:cfRule type="iconSet" priority="26" id="{2E63E1BC-DC96-4DD6-A301-2AED30A601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BV4:CC43</xm:sqref>
        </x14:conditionalFormatting>
        <x14:conditionalFormatting xmlns:xm="http://schemas.microsoft.com/office/excel/2006/main">
          <x14:cfRule type="iconSet" priority="28" id="{7580CBB0-D487-48C4-838E-A175638CEB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BV15:CC43</xm:sqref>
        </x14:conditionalFormatting>
        <x14:conditionalFormatting xmlns:xm="http://schemas.microsoft.com/office/excel/2006/main">
          <x14:cfRule type="iconSet" priority="29" id="{C92A6DEE-9988-41AD-A599-4432DAA901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30" id="{4547713D-0B68-4633-858C-CE9A7AB9629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BV4:CC43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Roohi</dc:creator>
  <cp:lastModifiedBy>Mehrshad</cp:lastModifiedBy>
  <cp:lastPrinted>2016-06-21T23:58:55Z</cp:lastPrinted>
  <dcterms:created xsi:type="dcterms:W3CDTF">2016-02-23T12:16:37Z</dcterms:created>
  <dcterms:modified xsi:type="dcterms:W3CDTF">2017-07-03T05:55:46Z</dcterms:modified>
</cp:coreProperties>
</file>